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omments5.xml" ContentType="application/vnd.openxmlformats-officedocument.spreadsheetml.comments+xml"/>
  <Override PartName="/xl/drawings/drawing6.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omments6.xml" ContentType="application/vnd.openxmlformats-officedocument.spreadsheetml.comments+xml"/>
  <Override PartName="/xl/drawings/drawing7.xml" ContentType="application/vnd.openxmlformats-officedocument.drawing+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omments7.xml" ContentType="application/vnd.openxmlformats-officedocument.spreadsheetml.comments+xml"/>
  <Override PartName="/xl/drawings/drawing8.xml" ContentType="application/vnd.openxmlformats-officedocument.drawing+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omments8.xml" ContentType="application/vnd.openxmlformats-officedocument.spreadsheetml.comments+xml"/>
  <Override PartName="/xl/drawings/drawing9.xml" ContentType="application/vnd.openxmlformats-officedocument.drawing+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omments9.xml" ContentType="application/vnd.openxmlformats-officedocument.spreadsheetml.comments+xml"/>
  <Override PartName="/xl/drawings/drawing10.xml" ContentType="application/vnd.openxmlformats-officedocument.drawing+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omments10.xml" ContentType="application/vnd.openxmlformats-officedocument.spreadsheetml.comments+xml"/>
  <Override PartName="/xl/drawings/drawing11.xml" ContentType="application/vnd.openxmlformats-officedocument.drawing+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omments11.xml" ContentType="application/vnd.openxmlformats-officedocument.spreadsheetml.comments+xml"/>
  <Override PartName="/xl/drawings/drawing1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mc:AlternateContent xmlns:mc="http://schemas.openxmlformats.org/markup-compatibility/2006">
    <mc:Choice Requires="x15">
      <x15ac:absPath xmlns:x15ac="http://schemas.microsoft.com/office/spreadsheetml/2010/11/ac" url="C:\Users\loosh\Documents\Homepage\ReincarnateBeast\"/>
    </mc:Choice>
  </mc:AlternateContent>
  <xr:revisionPtr revIDLastSave="0" documentId="13_ncr:1_{5133C591-2055-4517-9209-16B20D16B721}" xr6:coauthVersionLast="45" xr6:coauthVersionMax="45" xr10:uidLastSave="{00000000-0000-0000-0000-000000000000}"/>
  <bookViews>
    <workbookView xWindow="810" yWindow="-120" windowWidth="20910" windowHeight="13740" tabRatio="813" xr2:uid="{00000000-000D-0000-FFFF-FFFF00000000}"/>
  </bookViews>
  <sheets>
    <sheet name="誇り高き騎士" sheetId="21" r:id="rId1"/>
    <sheet name="落涙の導師" sheetId="22" r:id="rId2"/>
    <sheet name="調和の守護者" sheetId="23" r:id="rId3"/>
    <sheet name="沈黙の魔術師" sheetId="24" r:id="rId4"/>
    <sheet name="気ままな旅人" sheetId="25" r:id="rId5"/>
    <sheet name="聡明なる学士" sheetId="26" r:id="rId6"/>
    <sheet name="無垢なる可能性" sheetId="27" r:id="rId7"/>
    <sheet name="ルフィアン" sheetId="28" r:id="rId8"/>
    <sheet name="義理堅き修験者" sheetId="29" r:id="rId9"/>
    <sheet name="闇への滑落" sheetId="30" r:id="rId10"/>
    <sheet name="大義の奴隷" sheetId="31" r:id="rId11"/>
    <sheet name="レコード" sheetId="14" r:id="rId12"/>
    <sheet name="クラス" sheetId="1" r:id="rId13"/>
    <sheet name="グロウ" sheetId="2" r:id="rId14"/>
    <sheet name="レリック" sheetId="11" r:id="rId15"/>
    <sheet name="Rスキル" sheetId="12" r:id="rId16"/>
    <sheet name="アーツ" sheetId="13" r:id="rId17"/>
    <sheet name="通常武器" sheetId="15" r:id="rId18"/>
    <sheet name="防具" sheetId="5" r:id="rId19"/>
    <sheet name="道具" sheetId="6" r:id="rId20"/>
    <sheet name="チャート" sheetId="4" r:id="rId21"/>
    <sheet name="Q&amp;A" sheetId="9" r:id="rId22"/>
    <sheet name="刻印" sheetId="20" r:id="rId23"/>
  </sheets>
  <definedNames>
    <definedName name="_xlnm._FilterDatabase" localSheetId="16" hidden="1">アーツ!$B$1:$K$809</definedName>
    <definedName name="_xlnm._FilterDatabase" localSheetId="17" hidden="1">通常武器!$C$1:$L$1</definedName>
    <definedName name="_xlnm._FilterDatabase" localSheetId="19" hidden="1">道具!$B$1:$G$1</definedName>
    <definedName name="_xlnm._FilterDatabase" localSheetId="18" hidden="1">防具!$C$1:$J$78</definedName>
    <definedName name="_xlnm.Print_Area" localSheetId="21">'Q&amp;A'!$A$1:$B$15</definedName>
    <definedName name="_xlnm.Print_Area" localSheetId="20">チャート!$A$1:$C$170</definedName>
    <definedName name="_xlnm.Print_Area" localSheetId="7">ルフィアン!$A$1:$AK$98</definedName>
    <definedName name="_xlnm.Print_Area" localSheetId="11">レコード!$B$2:$AH$50</definedName>
    <definedName name="_xlnm.Print_Area" localSheetId="9">闇への滑落!$A$1:$AK$246</definedName>
    <definedName name="_xlnm.Print_Area" localSheetId="4">気ままな旅人!$A$1:$AK$197</definedName>
    <definedName name="_xlnm.Print_Area" localSheetId="8">義理堅き修験者!$A$1:$AK$246</definedName>
    <definedName name="_xlnm.Print_Area" localSheetId="0">誇り高き騎士!$A$1:$AK$244</definedName>
    <definedName name="_xlnm.Print_Area" localSheetId="5">聡明なる学士!$A$1:$AK$197</definedName>
    <definedName name="_xlnm.Print_Area" localSheetId="10">大義の奴隷!$A$1:$AK$246</definedName>
    <definedName name="_xlnm.Print_Area" localSheetId="2">調和の守護者!$A$1:$AK$246</definedName>
    <definedName name="_xlnm.Print_Area" localSheetId="3">沈黙の魔術師!$A$1:$AK$246</definedName>
    <definedName name="_xlnm.Print_Area" localSheetId="19">道具!$B$1:$H$54</definedName>
    <definedName name="_xlnm.Print_Area" localSheetId="6">無垢なる可能性!$A$1:$AK$246</definedName>
    <definedName name="_xlnm.Print_Area" localSheetId="1">落涙の導師!$A$1:$AK$197</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53" i="11" l="1"/>
  <c r="U52" i="11"/>
  <c r="S52" i="11"/>
  <c r="Q52" i="11"/>
  <c r="O52" i="11"/>
  <c r="U51" i="11"/>
  <c r="S51" i="11"/>
  <c r="Q51" i="11"/>
  <c r="O51" i="11"/>
  <c r="U50" i="11"/>
  <c r="S50" i="11"/>
  <c r="Q50" i="11"/>
  <c r="O50" i="11"/>
  <c r="U49" i="11"/>
  <c r="S49" i="11"/>
  <c r="Q49" i="11"/>
  <c r="O49" i="11"/>
  <c r="U48" i="11"/>
  <c r="S48" i="11"/>
  <c r="Q48" i="11"/>
  <c r="O48" i="11"/>
  <c r="U47" i="11"/>
  <c r="S47" i="11"/>
  <c r="Q47" i="11"/>
  <c r="O47" i="11"/>
  <c r="U46" i="11"/>
  <c r="S46" i="11"/>
  <c r="Q46" i="11"/>
  <c r="O46" i="11"/>
  <c r="U45" i="11"/>
  <c r="S45" i="11"/>
  <c r="Q45" i="11"/>
  <c r="O45" i="11"/>
  <c r="U44" i="11"/>
  <c r="S44" i="11"/>
  <c r="Q44" i="11"/>
  <c r="O44" i="11"/>
  <c r="U43" i="11"/>
  <c r="S43" i="11"/>
  <c r="Q43" i="11"/>
  <c r="O43" i="11"/>
  <c r="U42" i="11"/>
  <c r="S42" i="11"/>
  <c r="Q42" i="11"/>
  <c r="O42" i="11"/>
  <c r="U41" i="11"/>
  <c r="S41" i="11"/>
  <c r="Q41" i="11"/>
  <c r="O41" i="11"/>
  <c r="U40" i="11"/>
  <c r="S40" i="11"/>
  <c r="Q40" i="11"/>
  <c r="O40" i="11"/>
  <c r="U39" i="11"/>
  <c r="S39" i="11"/>
  <c r="Q39" i="11"/>
  <c r="O39" i="11"/>
  <c r="U38" i="11"/>
  <c r="S38" i="11"/>
  <c r="Q38" i="11"/>
  <c r="O38" i="11"/>
  <c r="U37" i="11"/>
  <c r="S37" i="11"/>
  <c r="Q37" i="11"/>
  <c r="O37" i="11"/>
  <c r="U36" i="11"/>
  <c r="S36" i="11"/>
  <c r="Q36" i="11"/>
  <c r="O36" i="11"/>
  <c r="U35" i="11"/>
  <c r="S35" i="11"/>
  <c r="Q35" i="11"/>
  <c r="O35" i="11"/>
  <c r="U34" i="11"/>
  <c r="S34" i="11"/>
  <c r="Q34" i="11"/>
  <c r="O34" i="11"/>
  <c r="U33" i="11"/>
  <c r="S33" i="11"/>
  <c r="Q33" i="11"/>
  <c r="U32" i="11"/>
  <c r="S32" i="11"/>
  <c r="Q32" i="11"/>
  <c r="AA26" i="11"/>
  <c r="S26" i="11"/>
  <c r="AA25" i="11"/>
  <c r="Y25" i="11"/>
  <c r="W25" i="11"/>
  <c r="S25" i="11"/>
  <c r="AA24" i="11"/>
  <c r="Y24" i="11"/>
  <c r="W24" i="11"/>
  <c r="U24" i="11"/>
  <c r="S24" i="11"/>
  <c r="Q24" i="11"/>
  <c r="AC23" i="11"/>
  <c r="AA23" i="11"/>
  <c r="Y23" i="11"/>
  <c r="W23" i="11"/>
  <c r="U23" i="11"/>
  <c r="S23" i="11"/>
  <c r="Q23" i="11"/>
  <c r="O23" i="11"/>
  <c r="AC22" i="11"/>
  <c r="AA22" i="11"/>
  <c r="Y22" i="11"/>
  <c r="W22" i="11"/>
  <c r="U22" i="11"/>
  <c r="S22" i="11"/>
  <c r="Q22" i="11"/>
  <c r="O22" i="11"/>
  <c r="AC21" i="11"/>
  <c r="AA21" i="11"/>
  <c r="Y21" i="11"/>
  <c r="W21" i="11"/>
  <c r="U21" i="11"/>
  <c r="S21" i="11"/>
  <c r="Q21" i="11"/>
  <c r="O21" i="11"/>
  <c r="AC20" i="11"/>
  <c r="AA20" i="11"/>
  <c r="Y20" i="11"/>
  <c r="W20" i="11"/>
  <c r="U20" i="11"/>
  <c r="S20" i="11"/>
  <c r="Q20" i="11"/>
  <c r="O20" i="11"/>
  <c r="AC19" i="11"/>
  <c r="AA19" i="11"/>
  <c r="Y19" i="11"/>
  <c r="W19" i="11"/>
  <c r="U19" i="11"/>
  <c r="S19" i="11"/>
  <c r="Q19" i="11"/>
  <c r="O19" i="11"/>
  <c r="AC18" i="11"/>
  <c r="AA18" i="11"/>
  <c r="Y18" i="11"/>
  <c r="W18" i="11"/>
  <c r="U18" i="11"/>
  <c r="S18" i="11"/>
  <c r="Q18" i="11"/>
  <c r="O18" i="11"/>
  <c r="AC17" i="11"/>
  <c r="AA17" i="11"/>
  <c r="Y17" i="11"/>
  <c r="W17" i="11"/>
  <c r="U17" i="11"/>
  <c r="S17" i="11"/>
  <c r="Q17" i="11"/>
  <c r="O17" i="11"/>
  <c r="AC16" i="11"/>
  <c r="AA16" i="11"/>
  <c r="Y16" i="11"/>
  <c r="W16" i="11"/>
  <c r="U16" i="11"/>
  <c r="S16" i="11"/>
  <c r="Q16" i="11"/>
  <c r="O16" i="11"/>
  <c r="AC15" i="11"/>
  <c r="AA15" i="11"/>
  <c r="Y15" i="11"/>
  <c r="W15" i="11"/>
  <c r="U15" i="11"/>
  <c r="S15" i="11"/>
  <c r="Q15" i="11"/>
  <c r="O15" i="11"/>
  <c r="AC14" i="11"/>
  <c r="AA14" i="11"/>
  <c r="Y14" i="11"/>
  <c r="W14" i="11"/>
  <c r="U14" i="11"/>
  <c r="S14" i="11"/>
  <c r="Q14" i="11"/>
  <c r="O14" i="11"/>
  <c r="AC13" i="11"/>
  <c r="AA13" i="11"/>
  <c r="Y13" i="11"/>
  <c r="W13" i="11"/>
  <c r="U13" i="11"/>
  <c r="S13" i="11"/>
  <c r="Q13" i="11"/>
  <c r="O13" i="11"/>
  <c r="AC12" i="11"/>
  <c r="AA12" i="11"/>
  <c r="Y12" i="11"/>
  <c r="W12" i="11"/>
  <c r="U12" i="11"/>
  <c r="S12" i="11"/>
  <c r="Q12" i="11"/>
  <c r="O12" i="11"/>
  <c r="AC11" i="11"/>
  <c r="AA11" i="11"/>
  <c r="Y11" i="11"/>
  <c r="W11" i="11"/>
  <c r="U11" i="11"/>
  <c r="S11" i="11"/>
  <c r="Q11" i="11"/>
  <c r="O11" i="11"/>
  <c r="AC10" i="11"/>
  <c r="AA10" i="11"/>
  <c r="Y10" i="11"/>
  <c r="W10" i="11"/>
  <c r="U10" i="11"/>
  <c r="S10" i="11"/>
  <c r="Q10" i="11"/>
  <c r="O10" i="11"/>
  <c r="AC9" i="11"/>
  <c r="AA9" i="11"/>
  <c r="Y9" i="11"/>
  <c r="W9" i="11"/>
  <c r="U9" i="11"/>
  <c r="S9" i="11"/>
  <c r="Q9" i="11"/>
  <c r="O9" i="11"/>
  <c r="AC8" i="11"/>
  <c r="AA8" i="11"/>
  <c r="Y8" i="11"/>
  <c r="W8" i="11"/>
  <c r="U8" i="11"/>
  <c r="S8" i="11"/>
  <c r="Q8" i="11"/>
  <c r="O8" i="11"/>
  <c r="AC7" i="11"/>
  <c r="AA7" i="11"/>
  <c r="Y7" i="11"/>
  <c r="W7" i="11"/>
  <c r="U7" i="11"/>
  <c r="S7" i="11"/>
  <c r="Q7" i="11"/>
  <c r="O7" i="11"/>
  <c r="AC6" i="11"/>
  <c r="AA6" i="11"/>
  <c r="Y6" i="11"/>
  <c r="W6" i="11"/>
  <c r="U6" i="11"/>
  <c r="S6" i="11"/>
  <c r="Q6" i="11"/>
  <c r="O6" i="11"/>
  <c r="AC5" i="11"/>
  <c r="Y5" i="11"/>
  <c r="W5" i="11"/>
  <c r="U5" i="11"/>
  <c r="Q5" i="11"/>
  <c r="O5" i="11"/>
  <c r="AC4" i="11"/>
  <c r="Q4" i="11"/>
  <c r="O4" i="11"/>
  <c r="AS8" i="28"/>
  <c r="AT8" i="28"/>
  <c r="AU8" i="28"/>
  <c r="AV8" i="28"/>
  <c r="AR8" i="28"/>
  <c r="R12" i="21"/>
  <c r="K12" i="21"/>
  <c r="D12" i="21"/>
  <c r="AV9" i="21"/>
  <c r="AU9" i="21"/>
  <c r="AT9" i="21"/>
  <c r="AS9" i="21"/>
  <c r="AR9" i="21"/>
  <c r="AV8" i="21"/>
  <c r="AU8" i="21"/>
  <c r="AT8" i="21"/>
  <c r="AS8" i="21"/>
  <c r="AR8" i="21"/>
  <c r="AV7" i="21"/>
  <c r="AU7" i="21"/>
  <c r="AT7" i="21"/>
  <c r="AS7" i="21"/>
  <c r="AR7" i="21"/>
  <c r="AV9" i="22"/>
  <c r="AU9" i="22"/>
  <c r="AT9" i="22"/>
  <c r="AS9" i="22"/>
  <c r="AR9" i="22"/>
  <c r="AV8" i="22"/>
  <c r="AU8" i="22"/>
  <c r="AT8" i="22"/>
  <c r="AS8" i="22"/>
  <c r="AR8" i="22"/>
  <c r="AV7" i="22"/>
  <c r="AU7" i="22"/>
  <c r="AT7" i="22"/>
  <c r="AS7" i="22"/>
  <c r="AR7" i="22"/>
  <c r="AV9" i="23"/>
  <c r="AU9" i="23"/>
  <c r="AT9" i="23"/>
  <c r="AS9" i="23"/>
  <c r="AR9" i="23"/>
  <c r="AV8" i="23"/>
  <c r="AU8" i="23"/>
  <c r="AT8" i="23"/>
  <c r="AS8" i="23"/>
  <c r="AR8" i="23"/>
  <c r="AV7" i="23"/>
  <c r="AU7" i="23"/>
  <c r="AT7" i="23"/>
  <c r="AS7" i="23"/>
  <c r="AR7" i="23"/>
  <c r="AV9" i="24"/>
  <c r="AU9" i="24"/>
  <c r="AT9" i="24"/>
  <c r="AS9" i="24"/>
  <c r="AR9" i="24"/>
  <c r="AV8" i="24"/>
  <c r="AU8" i="24"/>
  <c r="AT8" i="24"/>
  <c r="AS8" i="24"/>
  <c r="AR8" i="24"/>
  <c r="AV7" i="24"/>
  <c r="AU7" i="24"/>
  <c r="AT7" i="24"/>
  <c r="AS7" i="24"/>
  <c r="AR7" i="24"/>
  <c r="AV9" i="26"/>
  <c r="AU9" i="26"/>
  <c r="AT9" i="26"/>
  <c r="AS9" i="26"/>
  <c r="AR9" i="26"/>
  <c r="AV8" i="26"/>
  <c r="AU8" i="26"/>
  <c r="AT8" i="26"/>
  <c r="AS8" i="26"/>
  <c r="AR8" i="26"/>
  <c r="AV7" i="26"/>
  <c r="AU7" i="26"/>
  <c r="AT7" i="26"/>
  <c r="AS7" i="26"/>
  <c r="AR7" i="26"/>
  <c r="AV9" i="27"/>
  <c r="AU9" i="27"/>
  <c r="AT9" i="27"/>
  <c r="AS9" i="27"/>
  <c r="AR9" i="27"/>
  <c r="AV8" i="27"/>
  <c r="AU8" i="27"/>
  <c r="AT8" i="27"/>
  <c r="AS8" i="27"/>
  <c r="AR8" i="27"/>
  <c r="AV7" i="27"/>
  <c r="AU7" i="27"/>
  <c r="AT7" i="27"/>
  <c r="AS7" i="27"/>
  <c r="AR7" i="27"/>
  <c r="AV8" i="31"/>
  <c r="AU8" i="31"/>
  <c r="AT8" i="31"/>
  <c r="AS8" i="31"/>
  <c r="AR8" i="31"/>
  <c r="R12" i="31"/>
  <c r="K12" i="31"/>
  <c r="D12" i="31"/>
  <c r="AV9" i="31"/>
  <c r="AU9" i="31"/>
  <c r="AT9" i="31"/>
  <c r="AS9" i="31"/>
  <c r="AR9" i="31"/>
  <c r="AV7" i="31"/>
  <c r="AU7" i="31"/>
  <c r="AT7" i="31"/>
  <c r="AS7" i="31"/>
  <c r="AR7" i="31"/>
  <c r="AS7" i="30"/>
  <c r="AT7" i="30"/>
  <c r="AU7" i="30"/>
  <c r="AV7" i="30"/>
  <c r="AS8" i="30"/>
  <c r="AT8" i="30"/>
  <c r="AU8" i="30"/>
  <c r="AV8" i="30"/>
  <c r="AS9" i="30"/>
  <c r="AT9" i="30"/>
  <c r="AU9" i="30"/>
  <c r="AV9" i="30"/>
  <c r="AR9" i="30"/>
  <c r="AR8" i="30"/>
  <c r="AR7" i="30"/>
  <c r="AS7" i="29"/>
  <c r="AT7" i="29"/>
  <c r="AU7" i="29"/>
  <c r="AV7" i="29"/>
  <c r="AS8" i="29"/>
  <c r="AT8" i="29"/>
  <c r="AU8" i="29"/>
  <c r="AV8" i="29"/>
  <c r="AS9" i="29"/>
  <c r="AT9" i="29"/>
  <c r="AU9" i="29"/>
  <c r="AV9" i="29"/>
  <c r="AR9" i="29"/>
  <c r="AR8" i="29"/>
  <c r="AR7" i="29"/>
  <c r="R12" i="22" l="1"/>
  <c r="K12" i="22"/>
  <c r="D12" i="22"/>
  <c r="R12" i="23"/>
  <c r="K12" i="23"/>
  <c r="D12" i="23"/>
  <c r="R12" i="24"/>
  <c r="K12" i="24"/>
  <c r="D12" i="24"/>
  <c r="R12" i="26"/>
  <c r="K12" i="26"/>
  <c r="D12" i="26"/>
  <c r="R12" i="27"/>
  <c r="K12" i="27"/>
  <c r="D12" i="27"/>
  <c r="R12" i="29"/>
  <c r="K12" i="29"/>
  <c r="D12" i="29"/>
  <c r="R12" i="30"/>
  <c r="K12" i="30"/>
  <c r="D12" i="30"/>
  <c r="R12" i="25"/>
  <c r="K12" i="25"/>
  <c r="D12" i="25"/>
  <c r="AT7" i="25"/>
  <c r="AT10" i="25" s="1"/>
  <c r="AT15" i="25" s="1"/>
  <c r="AU7" i="25"/>
  <c r="AV7" i="25"/>
  <c r="AV10" i="25" s="1"/>
  <c r="AT8" i="25"/>
  <c r="AU8" i="25"/>
  <c r="AV8" i="25"/>
  <c r="AT9" i="25"/>
  <c r="AU9" i="25"/>
  <c r="AV9" i="25"/>
  <c r="AU10" i="25"/>
  <c r="AS9" i="25"/>
  <c r="AS8" i="25"/>
  <c r="AS7" i="25"/>
  <c r="AS10" i="25" s="1"/>
  <c r="AR9" i="25"/>
  <c r="AR8" i="25"/>
  <c r="AR10" i="25" s="1"/>
  <c r="AR7" i="25"/>
  <c r="B146" i="21"/>
  <c r="AJ145" i="21"/>
  <c r="AF145" i="21"/>
  <c r="AB145" i="21"/>
  <c r="X145" i="21"/>
  <c r="V145" i="21"/>
  <c r="R145" i="21"/>
  <c r="N145" i="21"/>
  <c r="J145" i="21"/>
  <c r="B143" i="21"/>
  <c r="AJ142" i="21"/>
  <c r="AF142" i="21"/>
  <c r="AB142" i="21"/>
  <c r="X142" i="21"/>
  <c r="V142" i="21"/>
  <c r="R142" i="21"/>
  <c r="N142" i="21"/>
  <c r="J142" i="21"/>
  <c r="B140" i="21"/>
  <c r="AJ139" i="21"/>
  <c r="AF139" i="21"/>
  <c r="AB139" i="21"/>
  <c r="X139" i="21"/>
  <c r="V139" i="21"/>
  <c r="R139" i="21"/>
  <c r="N139" i="21"/>
  <c r="J139" i="21"/>
  <c r="B137" i="21"/>
  <c r="AJ136" i="21"/>
  <c r="AF136" i="21"/>
  <c r="AB136" i="21"/>
  <c r="X136" i="21"/>
  <c r="V136" i="21"/>
  <c r="R136" i="21"/>
  <c r="N136" i="21"/>
  <c r="J136" i="21"/>
  <c r="B134" i="21"/>
  <c r="AJ133" i="21"/>
  <c r="AF133" i="21"/>
  <c r="AB133" i="21"/>
  <c r="X133" i="21"/>
  <c r="V133" i="21"/>
  <c r="R133" i="21"/>
  <c r="N133" i="21"/>
  <c r="J133" i="21"/>
  <c r="B131" i="21"/>
  <c r="AJ130" i="21"/>
  <c r="AF130" i="21"/>
  <c r="AB130" i="21"/>
  <c r="X130" i="21"/>
  <c r="V130" i="21"/>
  <c r="R130" i="21"/>
  <c r="N130" i="21"/>
  <c r="J130" i="21"/>
  <c r="B128" i="21"/>
  <c r="AJ127" i="21"/>
  <c r="AF127" i="21"/>
  <c r="AB127" i="21"/>
  <c r="X127" i="21"/>
  <c r="V127" i="21"/>
  <c r="R127" i="21"/>
  <c r="N127" i="21"/>
  <c r="J127" i="21"/>
  <c r="B125" i="21"/>
  <c r="AJ124" i="21"/>
  <c r="AF124" i="21"/>
  <c r="AB124" i="21"/>
  <c r="X124" i="21"/>
  <c r="V124" i="21"/>
  <c r="R124" i="21"/>
  <c r="N124" i="21"/>
  <c r="J124" i="21"/>
  <c r="B122" i="21"/>
  <c r="AJ121" i="21"/>
  <c r="AF121" i="21"/>
  <c r="AB121" i="21"/>
  <c r="X121" i="21"/>
  <c r="V121" i="21"/>
  <c r="R121" i="21"/>
  <c r="N121" i="21"/>
  <c r="J121" i="21"/>
  <c r="B119" i="21"/>
  <c r="AJ118" i="21"/>
  <c r="AF118" i="21"/>
  <c r="AB118" i="21"/>
  <c r="X118" i="21"/>
  <c r="V118" i="21"/>
  <c r="R118" i="21"/>
  <c r="N118" i="21"/>
  <c r="J118" i="21"/>
  <c r="B116" i="21"/>
  <c r="AJ115" i="21"/>
  <c r="AF115" i="21"/>
  <c r="AB115" i="21"/>
  <c r="X115" i="21"/>
  <c r="V115" i="21"/>
  <c r="R115" i="21"/>
  <c r="N115" i="21"/>
  <c r="J115" i="21"/>
  <c r="B113" i="21"/>
  <c r="AJ112" i="21"/>
  <c r="AF112" i="21"/>
  <c r="AB112" i="21"/>
  <c r="X112" i="21"/>
  <c r="V112" i="21"/>
  <c r="R112" i="21"/>
  <c r="N112" i="21"/>
  <c r="J112" i="21"/>
  <c r="B110" i="21"/>
  <c r="AJ109" i="21"/>
  <c r="AF109" i="21"/>
  <c r="AB109" i="21"/>
  <c r="X109" i="21"/>
  <c r="V109" i="21"/>
  <c r="R109" i="21"/>
  <c r="N109" i="21"/>
  <c r="J109" i="21"/>
  <c r="B107" i="21"/>
  <c r="AJ106" i="21"/>
  <c r="AF106" i="21"/>
  <c r="AB106" i="21"/>
  <c r="X106" i="21"/>
  <c r="V106" i="21"/>
  <c r="R106" i="21"/>
  <c r="N106" i="21"/>
  <c r="J106" i="21"/>
  <c r="B104" i="21"/>
  <c r="AJ103" i="21"/>
  <c r="AF103" i="21"/>
  <c r="AB103" i="21"/>
  <c r="X103" i="21"/>
  <c r="V103" i="21"/>
  <c r="R103" i="21"/>
  <c r="N103" i="21"/>
  <c r="J103" i="21"/>
  <c r="D98" i="21"/>
  <c r="AH97" i="21"/>
  <c r="AC97" i="21"/>
  <c r="X97" i="21"/>
  <c r="S97" i="21"/>
  <c r="N97" i="21"/>
  <c r="D96" i="21"/>
  <c r="AH95" i="21"/>
  <c r="AC95" i="21"/>
  <c r="X95" i="21"/>
  <c r="S95" i="21"/>
  <c r="N95" i="21"/>
  <c r="D94" i="21"/>
  <c r="AH93" i="21"/>
  <c r="AC93" i="21"/>
  <c r="X93" i="21"/>
  <c r="S93" i="21"/>
  <c r="N93" i="21"/>
  <c r="D92" i="21"/>
  <c r="AH91" i="21"/>
  <c r="AL91" i="21" s="1"/>
  <c r="AC91" i="21"/>
  <c r="X91" i="21"/>
  <c r="S91" i="21"/>
  <c r="N91" i="21"/>
  <c r="D90" i="21"/>
  <c r="AH89" i="21"/>
  <c r="AC89" i="21"/>
  <c r="X89" i="21"/>
  <c r="S89" i="21"/>
  <c r="N89" i="21"/>
  <c r="D84" i="21"/>
  <c r="AI83" i="21"/>
  <c r="AF83" i="21"/>
  <c r="AC83" i="21"/>
  <c r="Z83" i="21"/>
  <c r="W83" i="21"/>
  <c r="T83" i="21"/>
  <c r="P83" i="21"/>
  <c r="J83" i="21"/>
  <c r="D82" i="21"/>
  <c r="AI81" i="21"/>
  <c r="AF81" i="21"/>
  <c r="AS82" i="21" s="1"/>
  <c r="AC81" i="21"/>
  <c r="Z81" i="21"/>
  <c r="AQ82" i="21" s="1"/>
  <c r="W81" i="21"/>
  <c r="T81" i="21"/>
  <c r="P81" i="21"/>
  <c r="J81" i="21"/>
  <c r="D80" i="21"/>
  <c r="AI79" i="21"/>
  <c r="AF79" i="21"/>
  <c r="AC79" i="21"/>
  <c r="Z79" i="21"/>
  <c r="AQ80" i="21" s="1"/>
  <c r="W79" i="21"/>
  <c r="AP80" i="21" s="1"/>
  <c r="T79" i="21"/>
  <c r="P79" i="21"/>
  <c r="J79" i="21"/>
  <c r="D78" i="21"/>
  <c r="AI77" i="21"/>
  <c r="AF77" i="21"/>
  <c r="AC77" i="21"/>
  <c r="Z77" i="21"/>
  <c r="W77" i="21"/>
  <c r="T77" i="21"/>
  <c r="P77" i="21"/>
  <c r="J77" i="21"/>
  <c r="D76" i="21"/>
  <c r="AI75" i="21"/>
  <c r="AI85" i="21" s="1"/>
  <c r="AF75" i="21"/>
  <c r="AC75" i="21"/>
  <c r="Z75" i="21"/>
  <c r="W75" i="21"/>
  <c r="T75" i="21"/>
  <c r="P75" i="21"/>
  <c r="J75" i="21"/>
  <c r="D70" i="21"/>
  <c r="AJ69" i="21"/>
  <c r="AH69" i="21"/>
  <c r="AF69" i="21"/>
  <c r="AB69" i="21"/>
  <c r="Z69" i="21"/>
  <c r="X69" i="21"/>
  <c r="V69" i="21"/>
  <c r="T69" i="21"/>
  <c r="P69" i="21"/>
  <c r="J69" i="21"/>
  <c r="D68" i="21"/>
  <c r="AJ67" i="21"/>
  <c r="AJ71" i="21" s="1"/>
  <c r="AH67" i="21"/>
  <c r="AO68" i="21" s="1"/>
  <c r="AF67" i="21"/>
  <c r="AB67" i="21"/>
  <c r="Z67" i="21"/>
  <c r="X67" i="21"/>
  <c r="V67" i="21"/>
  <c r="T67" i="21"/>
  <c r="P67" i="21"/>
  <c r="J67" i="21"/>
  <c r="D66" i="21"/>
  <c r="AJ65" i="21"/>
  <c r="AH65" i="21"/>
  <c r="AF65" i="21"/>
  <c r="AB65" i="21"/>
  <c r="Z65" i="21"/>
  <c r="X65" i="21"/>
  <c r="V65" i="21"/>
  <c r="T65" i="21"/>
  <c r="P65" i="21"/>
  <c r="J65" i="21"/>
  <c r="AU10" i="21"/>
  <c r="AT10" i="21"/>
  <c r="AS10" i="21"/>
  <c r="AR10" i="21"/>
  <c r="B146" i="22"/>
  <c r="AJ145" i="22"/>
  <c r="AF145" i="22"/>
  <c r="AB145" i="22"/>
  <c r="X145" i="22"/>
  <c r="V145" i="22"/>
  <c r="R145" i="22"/>
  <c r="N145" i="22"/>
  <c r="J145" i="22"/>
  <c r="B143" i="22"/>
  <c r="AJ142" i="22"/>
  <c r="AF142" i="22"/>
  <c r="AB142" i="22"/>
  <c r="X142" i="22"/>
  <c r="V142" i="22"/>
  <c r="R142" i="22"/>
  <c r="N142" i="22"/>
  <c r="J142" i="22"/>
  <c r="B140" i="22"/>
  <c r="AJ139" i="22"/>
  <c r="AF139" i="22"/>
  <c r="AB139" i="22"/>
  <c r="X139" i="22"/>
  <c r="V139" i="22"/>
  <c r="R139" i="22"/>
  <c r="N139" i="22"/>
  <c r="J139" i="22"/>
  <c r="B137" i="22"/>
  <c r="AJ136" i="22"/>
  <c r="AF136" i="22"/>
  <c r="AB136" i="22"/>
  <c r="X136" i="22"/>
  <c r="V136" i="22"/>
  <c r="R136" i="22"/>
  <c r="N136" i="22"/>
  <c r="J136" i="22"/>
  <c r="B134" i="22"/>
  <c r="AJ133" i="22"/>
  <c r="AF133" i="22"/>
  <c r="AB133" i="22"/>
  <c r="X133" i="22"/>
  <c r="V133" i="22"/>
  <c r="R133" i="22"/>
  <c r="N133" i="22"/>
  <c r="J133" i="22"/>
  <c r="B131" i="22"/>
  <c r="AJ130" i="22"/>
  <c r="AF130" i="22"/>
  <c r="AB130" i="22"/>
  <c r="X130" i="22"/>
  <c r="V130" i="22"/>
  <c r="R130" i="22"/>
  <c r="N130" i="22"/>
  <c r="J130" i="22"/>
  <c r="B128" i="22"/>
  <c r="AJ127" i="22"/>
  <c r="AF127" i="22"/>
  <c r="AB127" i="22"/>
  <c r="X127" i="22"/>
  <c r="V127" i="22"/>
  <c r="R127" i="22"/>
  <c r="N127" i="22"/>
  <c r="J127" i="22"/>
  <c r="B125" i="22"/>
  <c r="AJ124" i="22"/>
  <c r="AF124" i="22"/>
  <c r="AB124" i="22"/>
  <c r="X124" i="22"/>
  <c r="V124" i="22"/>
  <c r="R124" i="22"/>
  <c r="N124" i="22"/>
  <c r="J124" i="22"/>
  <c r="B122" i="22"/>
  <c r="AJ121" i="22"/>
  <c r="AF121" i="22"/>
  <c r="AB121" i="22"/>
  <c r="X121" i="22"/>
  <c r="V121" i="22"/>
  <c r="R121" i="22"/>
  <c r="N121" i="22"/>
  <c r="J121" i="22"/>
  <c r="B119" i="22"/>
  <c r="AJ118" i="22"/>
  <c r="AF118" i="22"/>
  <c r="AB118" i="22"/>
  <c r="X118" i="22"/>
  <c r="V118" i="22"/>
  <c r="R118" i="22"/>
  <c r="N118" i="22"/>
  <c r="J118" i="22"/>
  <c r="B116" i="22"/>
  <c r="AJ115" i="22"/>
  <c r="AF115" i="22"/>
  <c r="AB115" i="22"/>
  <c r="X115" i="22"/>
  <c r="V115" i="22"/>
  <c r="R115" i="22"/>
  <c r="N115" i="22"/>
  <c r="J115" i="22"/>
  <c r="B113" i="22"/>
  <c r="AJ112" i="22"/>
  <c r="AF112" i="22"/>
  <c r="AB112" i="22"/>
  <c r="X112" i="22"/>
  <c r="V112" i="22"/>
  <c r="R112" i="22"/>
  <c r="N112" i="22"/>
  <c r="J112" i="22"/>
  <c r="B110" i="22"/>
  <c r="AJ109" i="22"/>
  <c r="AF109" i="22"/>
  <c r="AB109" i="22"/>
  <c r="X109" i="22"/>
  <c r="V109" i="22"/>
  <c r="R109" i="22"/>
  <c r="N109" i="22"/>
  <c r="J109" i="22"/>
  <c r="B107" i="22"/>
  <c r="AJ106" i="22"/>
  <c r="AF106" i="22"/>
  <c r="AB106" i="22"/>
  <c r="X106" i="22"/>
  <c r="V106" i="22"/>
  <c r="R106" i="22"/>
  <c r="N106" i="22"/>
  <c r="J106" i="22"/>
  <c r="B104" i="22"/>
  <c r="AJ103" i="22"/>
  <c r="AF103" i="22"/>
  <c r="AB103" i="22"/>
  <c r="X103" i="22"/>
  <c r="V103" i="22"/>
  <c r="R103" i="22"/>
  <c r="N103" i="22"/>
  <c r="J103" i="22"/>
  <c r="D98" i="22"/>
  <c r="AH97" i="22"/>
  <c r="AC97" i="22"/>
  <c r="X97" i="22"/>
  <c r="S97" i="22"/>
  <c r="N97" i="22"/>
  <c r="D96" i="22"/>
  <c r="AH95" i="22"/>
  <c r="AL95" i="22" s="1"/>
  <c r="AC95" i="22"/>
  <c r="X95" i="22"/>
  <c r="S95" i="22"/>
  <c r="N95" i="22"/>
  <c r="D94" i="22"/>
  <c r="AH93" i="22"/>
  <c r="AC93" i="22"/>
  <c r="X93" i="22"/>
  <c r="S93" i="22"/>
  <c r="N93" i="22"/>
  <c r="D92" i="22"/>
  <c r="AH91" i="22"/>
  <c r="AL91" i="22" s="1"/>
  <c r="AC91" i="22"/>
  <c r="X91" i="22"/>
  <c r="S91" i="22"/>
  <c r="N91" i="22"/>
  <c r="D90" i="22"/>
  <c r="AH89" i="22"/>
  <c r="AC89" i="22"/>
  <c r="X89" i="22"/>
  <c r="S89" i="22"/>
  <c r="N89" i="22"/>
  <c r="D84" i="22"/>
  <c r="AI83" i="22"/>
  <c r="AF83" i="22"/>
  <c r="AC83" i="22"/>
  <c r="Z83" i="22"/>
  <c r="W83" i="22"/>
  <c r="T83" i="22"/>
  <c r="P83" i="22"/>
  <c r="J83" i="22"/>
  <c r="D82" i="22"/>
  <c r="AI81" i="22"/>
  <c r="AF81" i="22"/>
  <c r="AS82" i="22" s="1"/>
  <c r="AC81" i="22"/>
  <c r="AR82" i="22" s="1"/>
  <c r="Z81" i="22"/>
  <c r="AQ82" i="22" s="1"/>
  <c r="W81" i="22"/>
  <c r="T81" i="22"/>
  <c r="P81" i="22"/>
  <c r="J81" i="22"/>
  <c r="D80" i="22"/>
  <c r="AI79" i="22"/>
  <c r="AF79" i="22"/>
  <c r="AC79" i="22"/>
  <c r="Z79" i="22"/>
  <c r="W79" i="22"/>
  <c r="T79" i="22"/>
  <c r="P79" i="22"/>
  <c r="J79" i="22"/>
  <c r="D78" i="22"/>
  <c r="AI77" i="22"/>
  <c r="AF77" i="22"/>
  <c r="AC77" i="22"/>
  <c r="Z77" i="22"/>
  <c r="W77" i="22"/>
  <c r="T77" i="22"/>
  <c r="P77" i="22"/>
  <c r="J77" i="22"/>
  <c r="D76" i="22"/>
  <c r="AI75" i="22"/>
  <c r="AI85" i="22" s="1"/>
  <c r="AF75" i="22"/>
  <c r="AC75" i="22"/>
  <c r="AR76" i="22" s="1"/>
  <c r="Z75" i="22"/>
  <c r="W75" i="22"/>
  <c r="AP76" i="22" s="1"/>
  <c r="T75" i="22"/>
  <c r="P75" i="22"/>
  <c r="J75" i="22"/>
  <c r="D70" i="22"/>
  <c r="AJ69" i="22"/>
  <c r="AH69" i="22"/>
  <c r="AF69" i="22"/>
  <c r="AB69" i="22"/>
  <c r="Z69" i="22"/>
  <c r="X69" i="22"/>
  <c r="V69" i="22"/>
  <c r="T69" i="22"/>
  <c r="P69" i="22"/>
  <c r="J69" i="22"/>
  <c r="D68" i="22"/>
  <c r="AJ67" i="22"/>
  <c r="AH67" i="22"/>
  <c r="AF67" i="22"/>
  <c r="AB67" i="22"/>
  <c r="Z67" i="22"/>
  <c r="X67" i="22"/>
  <c r="V67" i="22"/>
  <c r="T67" i="22"/>
  <c r="P67" i="22"/>
  <c r="J67" i="22"/>
  <c r="D66" i="22"/>
  <c r="AJ65" i="22"/>
  <c r="AH65" i="22"/>
  <c r="AF65" i="22"/>
  <c r="AB65" i="22"/>
  <c r="Z65" i="22"/>
  <c r="X65" i="22"/>
  <c r="V65" i="22"/>
  <c r="T65" i="22"/>
  <c r="P65" i="22"/>
  <c r="J65" i="22"/>
  <c r="AT10" i="22"/>
  <c r="B146" i="23"/>
  <c r="AJ145" i="23"/>
  <c r="AF145" i="23"/>
  <c r="AB145" i="23"/>
  <c r="X145" i="23"/>
  <c r="V145" i="23"/>
  <c r="R145" i="23"/>
  <c r="N145" i="23"/>
  <c r="J145" i="23"/>
  <c r="B143" i="23"/>
  <c r="AJ142" i="23"/>
  <c r="AF142" i="23"/>
  <c r="AB142" i="23"/>
  <c r="X142" i="23"/>
  <c r="V142" i="23"/>
  <c r="R142" i="23"/>
  <c r="N142" i="23"/>
  <c r="J142" i="23"/>
  <c r="B140" i="23"/>
  <c r="AJ139" i="23"/>
  <c r="AF139" i="23"/>
  <c r="AB139" i="23"/>
  <c r="X139" i="23"/>
  <c r="V139" i="23"/>
  <c r="R139" i="23"/>
  <c r="N139" i="23"/>
  <c r="J139" i="23"/>
  <c r="B137" i="23"/>
  <c r="AJ136" i="23"/>
  <c r="AF136" i="23"/>
  <c r="AB136" i="23"/>
  <c r="X136" i="23"/>
  <c r="V136" i="23"/>
  <c r="R136" i="23"/>
  <c r="N136" i="23"/>
  <c r="J136" i="23"/>
  <c r="B134" i="23"/>
  <c r="AJ133" i="23"/>
  <c r="AF133" i="23"/>
  <c r="AB133" i="23"/>
  <c r="X133" i="23"/>
  <c r="V133" i="23"/>
  <c r="R133" i="23"/>
  <c r="N133" i="23"/>
  <c r="J133" i="23"/>
  <c r="B131" i="23"/>
  <c r="AJ130" i="23"/>
  <c r="AF130" i="23"/>
  <c r="AB130" i="23"/>
  <c r="X130" i="23"/>
  <c r="V130" i="23"/>
  <c r="R130" i="23"/>
  <c r="N130" i="23"/>
  <c r="J130" i="23"/>
  <c r="B128" i="23"/>
  <c r="AJ127" i="23"/>
  <c r="AF127" i="23"/>
  <c r="AB127" i="23"/>
  <c r="X127" i="23"/>
  <c r="V127" i="23"/>
  <c r="R127" i="23"/>
  <c r="N127" i="23"/>
  <c r="J127" i="23"/>
  <c r="B125" i="23"/>
  <c r="AJ124" i="23"/>
  <c r="AF124" i="23"/>
  <c r="AB124" i="23"/>
  <c r="X124" i="23"/>
  <c r="V124" i="23"/>
  <c r="R124" i="23"/>
  <c r="N124" i="23"/>
  <c r="J124" i="23"/>
  <c r="B122" i="23"/>
  <c r="AJ121" i="23"/>
  <c r="AF121" i="23"/>
  <c r="AB121" i="23"/>
  <c r="X121" i="23"/>
  <c r="V121" i="23"/>
  <c r="R121" i="23"/>
  <c r="N121" i="23"/>
  <c r="J121" i="23"/>
  <c r="B119" i="23"/>
  <c r="AJ118" i="23"/>
  <c r="AF118" i="23"/>
  <c r="AB118" i="23"/>
  <c r="X118" i="23"/>
  <c r="V118" i="23"/>
  <c r="R118" i="23"/>
  <c r="N118" i="23"/>
  <c r="J118" i="23"/>
  <c r="B116" i="23"/>
  <c r="AJ115" i="23"/>
  <c r="AF115" i="23"/>
  <c r="AB115" i="23"/>
  <c r="X115" i="23"/>
  <c r="V115" i="23"/>
  <c r="R115" i="23"/>
  <c r="N115" i="23"/>
  <c r="J115" i="23"/>
  <c r="B113" i="23"/>
  <c r="AJ112" i="23"/>
  <c r="AF112" i="23"/>
  <c r="AB112" i="23"/>
  <c r="X112" i="23"/>
  <c r="V112" i="23"/>
  <c r="R112" i="23"/>
  <c r="N112" i="23"/>
  <c r="J112" i="23"/>
  <c r="B110" i="23"/>
  <c r="AJ109" i="23"/>
  <c r="AF109" i="23"/>
  <c r="AB109" i="23"/>
  <c r="X109" i="23"/>
  <c r="V109" i="23"/>
  <c r="R109" i="23"/>
  <c r="N109" i="23"/>
  <c r="J109" i="23"/>
  <c r="B107" i="23"/>
  <c r="AJ106" i="23"/>
  <c r="AF106" i="23"/>
  <c r="AB106" i="23"/>
  <c r="X106" i="23"/>
  <c r="V106" i="23"/>
  <c r="R106" i="23"/>
  <c r="N106" i="23"/>
  <c r="J106" i="23"/>
  <c r="B104" i="23"/>
  <c r="AJ103" i="23"/>
  <c r="AF103" i="23"/>
  <c r="AB103" i="23"/>
  <c r="X103" i="23"/>
  <c r="V103" i="23"/>
  <c r="R103" i="23"/>
  <c r="N103" i="23"/>
  <c r="J103" i="23"/>
  <c r="D98" i="23"/>
  <c r="AH97" i="23"/>
  <c r="AC97" i="23"/>
  <c r="X97" i="23"/>
  <c r="S97" i="23"/>
  <c r="N97" i="23"/>
  <c r="D96" i="23"/>
  <c r="AH95" i="23"/>
  <c r="AL95" i="23" s="1"/>
  <c r="AC95" i="23"/>
  <c r="X95" i="23"/>
  <c r="S95" i="23"/>
  <c r="N95" i="23"/>
  <c r="D94" i="23"/>
  <c r="AH93" i="23"/>
  <c r="AC93" i="23"/>
  <c r="X93" i="23"/>
  <c r="S93" i="23"/>
  <c r="N93" i="23"/>
  <c r="D92" i="23"/>
  <c r="AH91" i="23"/>
  <c r="AL91" i="23" s="1"/>
  <c r="AH99" i="23" s="1"/>
  <c r="AC91" i="23"/>
  <c r="X91" i="23"/>
  <c r="S91" i="23"/>
  <c r="N91" i="23"/>
  <c r="D90" i="23"/>
  <c r="AH89" i="23"/>
  <c r="AC89" i="23"/>
  <c r="X89" i="23"/>
  <c r="S89" i="23"/>
  <c r="N89" i="23"/>
  <c r="D84" i="23"/>
  <c r="AI83" i="23"/>
  <c r="AF83" i="23"/>
  <c r="AC83" i="23"/>
  <c r="Z83" i="23"/>
  <c r="W83" i="23"/>
  <c r="T83" i="23"/>
  <c r="AO84" i="23" s="1"/>
  <c r="P83" i="23"/>
  <c r="J83" i="23"/>
  <c r="D82" i="23"/>
  <c r="AI81" i="23"/>
  <c r="AF81" i="23"/>
  <c r="AC81" i="23"/>
  <c r="Z81" i="23"/>
  <c r="AQ82" i="23" s="1"/>
  <c r="W81" i="23"/>
  <c r="T81" i="23"/>
  <c r="P81" i="23"/>
  <c r="J81" i="23"/>
  <c r="D80" i="23"/>
  <c r="AI79" i="23"/>
  <c r="AF79" i="23"/>
  <c r="AC79" i="23"/>
  <c r="AR80" i="23" s="1"/>
  <c r="Z79" i="23"/>
  <c r="AQ80" i="23" s="1"/>
  <c r="W79" i="23"/>
  <c r="AP80" i="23" s="1"/>
  <c r="T79" i="23"/>
  <c r="P79" i="23"/>
  <c r="J79" i="23"/>
  <c r="D78" i="23"/>
  <c r="AI77" i="23"/>
  <c r="AF77" i="23"/>
  <c r="AC77" i="23"/>
  <c r="Z77" i="23"/>
  <c r="AQ78" i="23" s="1"/>
  <c r="W77" i="23"/>
  <c r="AP78" i="23" s="1"/>
  <c r="T77" i="23"/>
  <c r="AO78" i="23" s="1"/>
  <c r="P77" i="23"/>
  <c r="J77" i="23"/>
  <c r="D76" i="23"/>
  <c r="AI75" i="23"/>
  <c r="AI85" i="23" s="1"/>
  <c r="AF75" i="23"/>
  <c r="AC75" i="23"/>
  <c r="Z75" i="23"/>
  <c r="W75" i="23"/>
  <c r="T75" i="23"/>
  <c r="P75" i="23"/>
  <c r="J75" i="23"/>
  <c r="D70" i="23"/>
  <c r="AJ69" i="23"/>
  <c r="AH69" i="23"/>
  <c r="AF69" i="23"/>
  <c r="AB69" i="23"/>
  <c r="Z69" i="23"/>
  <c r="X69" i="23"/>
  <c r="V69" i="23"/>
  <c r="T69" i="23"/>
  <c r="P69" i="23"/>
  <c r="J69" i="23"/>
  <c r="D68" i="23"/>
  <c r="AJ67" i="23"/>
  <c r="AH67" i="23"/>
  <c r="AF67" i="23"/>
  <c r="AB67" i="23"/>
  <c r="Z67" i="23"/>
  <c r="X67" i="23"/>
  <c r="V67" i="23"/>
  <c r="T67" i="23"/>
  <c r="P67" i="23"/>
  <c r="J67" i="23"/>
  <c r="D66" i="23"/>
  <c r="AJ65" i="23"/>
  <c r="AH65" i="23"/>
  <c r="AO66" i="23" s="1"/>
  <c r="AH71" i="23" s="1"/>
  <c r="AF65" i="23"/>
  <c r="AB65" i="23"/>
  <c r="Z65" i="23"/>
  <c r="X65" i="23"/>
  <c r="V65" i="23"/>
  <c r="T65" i="23"/>
  <c r="P65" i="23"/>
  <c r="J65" i="23"/>
  <c r="AV10" i="23"/>
  <c r="AU10" i="23"/>
  <c r="AR10" i="23"/>
  <c r="B146" i="24"/>
  <c r="AJ145" i="24"/>
  <c r="AF145" i="24"/>
  <c r="AB145" i="24"/>
  <c r="X145" i="24"/>
  <c r="V145" i="24"/>
  <c r="R145" i="24"/>
  <c r="N145" i="24"/>
  <c r="J145" i="24"/>
  <c r="B143" i="24"/>
  <c r="AJ142" i="24"/>
  <c r="AF142" i="24"/>
  <c r="AB142" i="24"/>
  <c r="X142" i="24"/>
  <c r="V142" i="24"/>
  <c r="R142" i="24"/>
  <c r="N142" i="24"/>
  <c r="J142" i="24"/>
  <c r="B140" i="24"/>
  <c r="AJ139" i="24"/>
  <c r="AF139" i="24"/>
  <c r="AB139" i="24"/>
  <c r="X139" i="24"/>
  <c r="V139" i="24"/>
  <c r="R139" i="24"/>
  <c r="N139" i="24"/>
  <c r="J139" i="24"/>
  <c r="B137" i="24"/>
  <c r="AJ136" i="24"/>
  <c r="AF136" i="24"/>
  <c r="AB136" i="24"/>
  <c r="X136" i="24"/>
  <c r="V136" i="24"/>
  <c r="R136" i="24"/>
  <c r="N136" i="24"/>
  <c r="J136" i="24"/>
  <c r="B134" i="24"/>
  <c r="AJ133" i="24"/>
  <c r="AF133" i="24"/>
  <c r="AB133" i="24"/>
  <c r="X133" i="24"/>
  <c r="V133" i="24"/>
  <c r="R133" i="24"/>
  <c r="N133" i="24"/>
  <c r="J133" i="24"/>
  <c r="B131" i="24"/>
  <c r="AJ130" i="24"/>
  <c r="AF130" i="24"/>
  <c r="AB130" i="24"/>
  <c r="X130" i="24"/>
  <c r="V130" i="24"/>
  <c r="R130" i="24"/>
  <c r="N130" i="24"/>
  <c r="J130" i="24"/>
  <c r="B128" i="24"/>
  <c r="AJ127" i="24"/>
  <c r="AF127" i="24"/>
  <c r="AB127" i="24"/>
  <c r="X127" i="24"/>
  <c r="V127" i="24"/>
  <c r="R127" i="24"/>
  <c r="N127" i="24"/>
  <c r="J127" i="24"/>
  <c r="B125" i="24"/>
  <c r="AJ124" i="24"/>
  <c r="AF124" i="24"/>
  <c r="AB124" i="24"/>
  <c r="X124" i="24"/>
  <c r="V124" i="24"/>
  <c r="R124" i="24"/>
  <c r="N124" i="24"/>
  <c r="J124" i="24"/>
  <c r="B122" i="24"/>
  <c r="AJ121" i="24"/>
  <c r="AF121" i="24"/>
  <c r="AB121" i="24"/>
  <c r="X121" i="24"/>
  <c r="V121" i="24"/>
  <c r="R121" i="24"/>
  <c r="N121" i="24"/>
  <c r="J121" i="24"/>
  <c r="B119" i="24"/>
  <c r="AJ118" i="24"/>
  <c r="AF118" i="24"/>
  <c r="AB118" i="24"/>
  <c r="X118" i="24"/>
  <c r="V118" i="24"/>
  <c r="R118" i="24"/>
  <c r="N118" i="24"/>
  <c r="J118" i="24"/>
  <c r="B116" i="24"/>
  <c r="AJ115" i="24"/>
  <c r="AF115" i="24"/>
  <c r="AB115" i="24"/>
  <c r="X115" i="24"/>
  <c r="V115" i="24"/>
  <c r="R115" i="24"/>
  <c r="N115" i="24"/>
  <c r="J115" i="24"/>
  <c r="B113" i="24"/>
  <c r="AJ112" i="24"/>
  <c r="AF112" i="24"/>
  <c r="AB112" i="24"/>
  <c r="X112" i="24"/>
  <c r="V112" i="24"/>
  <c r="R112" i="24"/>
  <c r="N112" i="24"/>
  <c r="J112" i="24"/>
  <c r="B110" i="24"/>
  <c r="AJ109" i="24"/>
  <c r="AF109" i="24"/>
  <c r="AB109" i="24"/>
  <c r="X109" i="24"/>
  <c r="V109" i="24"/>
  <c r="R109" i="24"/>
  <c r="N109" i="24"/>
  <c r="J109" i="24"/>
  <c r="B107" i="24"/>
  <c r="AJ106" i="24"/>
  <c r="AF106" i="24"/>
  <c r="AB106" i="24"/>
  <c r="X106" i="24"/>
  <c r="V106" i="24"/>
  <c r="R106" i="24"/>
  <c r="N106" i="24"/>
  <c r="J106" i="24"/>
  <c r="B104" i="24"/>
  <c r="AJ103" i="24"/>
  <c r="AF103" i="24"/>
  <c r="AB103" i="24"/>
  <c r="X103" i="24"/>
  <c r="V103" i="24"/>
  <c r="R103" i="24"/>
  <c r="N103" i="24"/>
  <c r="J103" i="24"/>
  <c r="D98" i="24"/>
  <c r="AH97" i="24"/>
  <c r="AC97" i="24"/>
  <c r="X97" i="24"/>
  <c r="S97" i="24"/>
  <c r="N97" i="24"/>
  <c r="D96" i="24"/>
  <c r="AH95" i="24"/>
  <c r="AC95" i="24"/>
  <c r="X95" i="24"/>
  <c r="S95" i="24"/>
  <c r="N95" i="24"/>
  <c r="D94" i="24"/>
  <c r="AH93" i="24"/>
  <c r="AC93" i="24"/>
  <c r="X93" i="24"/>
  <c r="S93" i="24"/>
  <c r="N93" i="24"/>
  <c r="D92" i="24"/>
  <c r="AH91" i="24"/>
  <c r="AL91" i="24" s="1"/>
  <c r="AH99" i="24" s="1"/>
  <c r="AC91" i="24"/>
  <c r="X91" i="24"/>
  <c r="S91" i="24"/>
  <c r="N91" i="24"/>
  <c r="D90" i="24"/>
  <c r="AH89" i="24"/>
  <c r="AC89" i="24"/>
  <c r="X89" i="24"/>
  <c r="S89" i="24"/>
  <c r="N89" i="24"/>
  <c r="D84" i="24"/>
  <c r="AI83" i="24"/>
  <c r="AF83" i="24"/>
  <c r="AC83" i="24"/>
  <c r="Z83" i="24"/>
  <c r="W83" i="24"/>
  <c r="T83" i="24"/>
  <c r="P83" i="24"/>
  <c r="J83" i="24"/>
  <c r="D82" i="24"/>
  <c r="AI81" i="24"/>
  <c r="AF81" i="24"/>
  <c r="AC81" i="24"/>
  <c r="Z81" i="24"/>
  <c r="AQ82" i="24" s="1"/>
  <c r="W81" i="24"/>
  <c r="T81" i="24"/>
  <c r="P81" i="24"/>
  <c r="J81" i="24"/>
  <c r="D80" i="24"/>
  <c r="AI79" i="24"/>
  <c r="AF79" i="24"/>
  <c r="AS80" i="24" s="1"/>
  <c r="AC79" i="24"/>
  <c r="Z79" i="24"/>
  <c r="W79" i="24"/>
  <c r="T79" i="24"/>
  <c r="P79" i="24"/>
  <c r="J79" i="24"/>
  <c r="D78" i="24"/>
  <c r="AI77" i="24"/>
  <c r="AF77" i="24"/>
  <c r="AC77" i="24"/>
  <c r="Z77" i="24"/>
  <c r="W77" i="24"/>
  <c r="AP78" i="24" s="1"/>
  <c r="T77" i="24"/>
  <c r="P77" i="24"/>
  <c r="J77" i="24"/>
  <c r="D76" i="24"/>
  <c r="AI75" i="24"/>
  <c r="AI85" i="24" s="1"/>
  <c r="AF75" i="24"/>
  <c r="AC75" i="24"/>
  <c r="Z75" i="24"/>
  <c r="W75" i="24"/>
  <c r="T75" i="24"/>
  <c r="P75" i="24"/>
  <c r="J75" i="24"/>
  <c r="D70" i="24"/>
  <c r="AJ69" i="24"/>
  <c r="AH69" i="24"/>
  <c r="AF69" i="24"/>
  <c r="AB69" i="24"/>
  <c r="Z69" i="24"/>
  <c r="X69" i="24"/>
  <c r="V69" i="24"/>
  <c r="T69" i="24"/>
  <c r="P69" i="24"/>
  <c r="J69" i="24"/>
  <c r="D68" i="24"/>
  <c r="AJ67" i="24"/>
  <c r="AH67" i="24"/>
  <c r="AF67" i="24"/>
  <c r="AB67" i="24"/>
  <c r="Z67" i="24"/>
  <c r="X67" i="24"/>
  <c r="V67" i="24"/>
  <c r="T67" i="24"/>
  <c r="P67" i="24"/>
  <c r="J67" i="24"/>
  <c r="D66" i="24"/>
  <c r="AJ65" i="24"/>
  <c r="AJ71" i="24" s="1"/>
  <c r="AH65" i="24"/>
  <c r="AF65" i="24"/>
  <c r="AB65" i="24"/>
  <c r="Z65" i="24"/>
  <c r="X65" i="24"/>
  <c r="V65" i="24"/>
  <c r="T65" i="24"/>
  <c r="P65" i="24"/>
  <c r="J65" i="24"/>
  <c r="AR10" i="24"/>
  <c r="AV10" i="24"/>
  <c r="AU10" i="24"/>
  <c r="AS10" i="24"/>
  <c r="B146" i="25"/>
  <c r="AJ145" i="25"/>
  <c r="AF145" i="25"/>
  <c r="AB145" i="25"/>
  <c r="X145" i="25"/>
  <c r="V145" i="25"/>
  <c r="R145" i="25"/>
  <c r="N145" i="25"/>
  <c r="J145" i="25"/>
  <c r="B143" i="25"/>
  <c r="AJ142" i="25"/>
  <c r="AF142" i="25"/>
  <c r="AB142" i="25"/>
  <c r="X142" i="25"/>
  <c r="V142" i="25"/>
  <c r="R142" i="25"/>
  <c r="N142" i="25"/>
  <c r="J142" i="25"/>
  <c r="B140" i="25"/>
  <c r="AJ139" i="25"/>
  <c r="AF139" i="25"/>
  <c r="AB139" i="25"/>
  <c r="X139" i="25"/>
  <c r="V139" i="25"/>
  <c r="R139" i="25"/>
  <c r="N139" i="25"/>
  <c r="J139" i="25"/>
  <c r="B137" i="25"/>
  <c r="AJ136" i="25"/>
  <c r="AF136" i="25"/>
  <c r="AB136" i="25"/>
  <c r="X136" i="25"/>
  <c r="V136" i="25"/>
  <c r="R136" i="25"/>
  <c r="N136" i="25"/>
  <c r="J136" i="25"/>
  <c r="B134" i="25"/>
  <c r="AJ133" i="25"/>
  <c r="AF133" i="25"/>
  <c r="AB133" i="25"/>
  <c r="X133" i="25"/>
  <c r="V133" i="25"/>
  <c r="R133" i="25"/>
  <c r="N133" i="25"/>
  <c r="J133" i="25"/>
  <c r="B131" i="25"/>
  <c r="AJ130" i="25"/>
  <c r="AF130" i="25"/>
  <c r="AB130" i="25"/>
  <c r="X130" i="25"/>
  <c r="V130" i="25"/>
  <c r="R130" i="25"/>
  <c r="N130" i="25"/>
  <c r="J130" i="25"/>
  <c r="B128" i="25"/>
  <c r="AJ127" i="25"/>
  <c r="AF127" i="25"/>
  <c r="AB127" i="25"/>
  <c r="X127" i="25"/>
  <c r="V127" i="25"/>
  <c r="R127" i="25"/>
  <c r="N127" i="25"/>
  <c r="J127" i="25"/>
  <c r="B125" i="25"/>
  <c r="AJ124" i="25"/>
  <c r="AF124" i="25"/>
  <c r="AB124" i="25"/>
  <c r="X124" i="25"/>
  <c r="V124" i="25"/>
  <c r="R124" i="25"/>
  <c r="N124" i="25"/>
  <c r="J124" i="25"/>
  <c r="B122" i="25"/>
  <c r="AJ121" i="25"/>
  <c r="AF121" i="25"/>
  <c r="AB121" i="25"/>
  <c r="X121" i="25"/>
  <c r="V121" i="25"/>
  <c r="R121" i="25"/>
  <c r="N121" i="25"/>
  <c r="J121" i="25"/>
  <c r="B119" i="25"/>
  <c r="AJ118" i="25"/>
  <c r="AF118" i="25"/>
  <c r="AB118" i="25"/>
  <c r="X118" i="25"/>
  <c r="V118" i="25"/>
  <c r="R118" i="25"/>
  <c r="N118" i="25"/>
  <c r="J118" i="25"/>
  <c r="B116" i="25"/>
  <c r="AJ115" i="25"/>
  <c r="AF115" i="25"/>
  <c r="AB115" i="25"/>
  <c r="X115" i="25"/>
  <c r="V115" i="25"/>
  <c r="R115" i="25"/>
  <c r="N115" i="25"/>
  <c r="J115" i="25"/>
  <c r="B113" i="25"/>
  <c r="AJ112" i="25"/>
  <c r="AF112" i="25"/>
  <c r="AB112" i="25"/>
  <c r="X112" i="25"/>
  <c r="V112" i="25"/>
  <c r="R112" i="25"/>
  <c r="N112" i="25"/>
  <c r="J112" i="25"/>
  <c r="B110" i="25"/>
  <c r="AJ109" i="25"/>
  <c r="AF109" i="25"/>
  <c r="AB109" i="25"/>
  <c r="X109" i="25"/>
  <c r="V109" i="25"/>
  <c r="R109" i="25"/>
  <c r="N109" i="25"/>
  <c r="J109" i="25"/>
  <c r="B107" i="25"/>
  <c r="AJ106" i="25"/>
  <c r="AF106" i="25"/>
  <c r="AB106" i="25"/>
  <c r="X106" i="25"/>
  <c r="V106" i="25"/>
  <c r="R106" i="25"/>
  <c r="N106" i="25"/>
  <c r="J106" i="25"/>
  <c r="B104" i="25"/>
  <c r="AJ103" i="25"/>
  <c r="AF103" i="25"/>
  <c r="AB103" i="25"/>
  <c r="X103" i="25"/>
  <c r="V103" i="25"/>
  <c r="R103" i="25"/>
  <c r="N103" i="25"/>
  <c r="J103" i="25"/>
  <c r="D98" i="25"/>
  <c r="AH97" i="25"/>
  <c r="AL97" i="25" s="1"/>
  <c r="AC97" i="25"/>
  <c r="X97" i="25"/>
  <c r="S97" i="25"/>
  <c r="N97" i="25"/>
  <c r="D96" i="25"/>
  <c r="AH95" i="25"/>
  <c r="AL95" i="25" s="1"/>
  <c r="AC95" i="25"/>
  <c r="X95" i="25"/>
  <c r="S95" i="25"/>
  <c r="N95" i="25"/>
  <c r="D94" i="25"/>
  <c r="AH93" i="25"/>
  <c r="AC93" i="25"/>
  <c r="X93" i="25"/>
  <c r="S93" i="25"/>
  <c r="N93" i="25"/>
  <c r="D92" i="25"/>
  <c r="AH91" i="25"/>
  <c r="AL91" i="25" s="1"/>
  <c r="AC91" i="25"/>
  <c r="X91" i="25"/>
  <c r="S91" i="25"/>
  <c r="N91" i="25"/>
  <c r="D90" i="25"/>
  <c r="AH89" i="25"/>
  <c r="AC89" i="25"/>
  <c r="X89" i="25"/>
  <c r="S89" i="25"/>
  <c r="N89" i="25"/>
  <c r="D84" i="25"/>
  <c r="AI83" i="25"/>
  <c r="AF83" i="25"/>
  <c r="AC83" i="25"/>
  <c r="Z83" i="25"/>
  <c r="W83" i="25"/>
  <c r="T83" i="25"/>
  <c r="AO84" i="25" s="1"/>
  <c r="P83" i="25"/>
  <c r="J83" i="25"/>
  <c r="D82" i="25"/>
  <c r="AI81" i="25"/>
  <c r="AF81" i="25"/>
  <c r="AS82" i="25" s="1"/>
  <c r="AC81" i="25"/>
  <c r="AR82" i="25" s="1"/>
  <c r="Z81" i="25"/>
  <c r="AQ82" i="25" s="1"/>
  <c r="W81" i="25"/>
  <c r="T81" i="25"/>
  <c r="P81" i="25"/>
  <c r="J81" i="25"/>
  <c r="D80" i="25"/>
  <c r="AI79" i="25"/>
  <c r="AF79" i="25"/>
  <c r="AC79" i="25"/>
  <c r="Z79" i="25"/>
  <c r="AQ80" i="25" s="1"/>
  <c r="W79" i="25"/>
  <c r="T79" i="25"/>
  <c r="P79" i="25"/>
  <c r="J79" i="25"/>
  <c r="D78" i="25"/>
  <c r="AI77" i="25"/>
  <c r="AF77" i="25"/>
  <c r="AC77" i="25"/>
  <c r="AR78" i="25" s="1"/>
  <c r="Z77" i="25"/>
  <c r="AQ78" i="25" s="1"/>
  <c r="W77" i="25"/>
  <c r="AP78" i="25" s="1"/>
  <c r="T77" i="25"/>
  <c r="AO78" i="25" s="1"/>
  <c r="P77" i="25"/>
  <c r="J77" i="25"/>
  <c r="D76" i="25"/>
  <c r="AI75" i="25"/>
  <c r="AI85" i="25" s="1"/>
  <c r="AF75" i="25"/>
  <c r="AC75" i="25"/>
  <c r="Z75" i="25"/>
  <c r="W75" i="25"/>
  <c r="T75" i="25"/>
  <c r="P75" i="25"/>
  <c r="J75" i="25"/>
  <c r="D70" i="25"/>
  <c r="AJ69" i="25"/>
  <c r="AH69" i="25"/>
  <c r="AF69" i="25"/>
  <c r="AB69" i="25"/>
  <c r="Z69" i="25"/>
  <c r="X69" i="25"/>
  <c r="V69" i="25"/>
  <c r="T69" i="25"/>
  <c r="P69" i="25"/>
  <c r="J69" i="25"/>
  <c r="D68" i="25"/>
  <c r="AJ67" i="25"/>
  <c r="AH67" i="25"/>
  <c r="AF67" i="25"/>
  <c r="AB67" i="25"/>
  <c r="Z67" i="25"/>
  <c r="X67" i="25"/>
  <c r="V67" i="25"/>
  <c r="T67" i="25"/>
  <c r="P67" i="25"/>
  <c r="J67" i="25"/>
  <c r="D66" i="25"/>
  <c r="AJ65" i="25"/>
  <c r="AH65" i="25"/>
  <c r="AF65" i="25"/>
  <c r="AB65" i="25"/>
  <c r="Z65" i="25"/>
  <c r="X65" i="25"/>
  <c r="V65" i="25"/>
  <c r="T65" i="25"/>
  <c r="P65" i="25"/>
  <c r="J65" i="25"/>
  <c r="B146" i="26"/>
  <c r="AJ145" i="26"/>
  <c r="AF145" i="26"/>
  <c r="AB145" i="26"/>
  <c r="X145" i="26"/>
  <c r="V145" i="26"/>
  <c r="R145" i="26"/>
  <c r="N145" i="26"/>
  <c r="J145" i="26"/>
  <c r="B143" i="26"/>
  <c r="AJ142" i="26"/>
  <c r="AF142" i="26"/>
  <c r="AB142" i="26"/>
  <c r="X142" i="26"/>
  <c r="V142" i="26"/>
  <c r="R142" i="26"/>
  <c r="N142" i="26"/>
  <c r="J142" i="26"/>
  <c r="B140" i="26"/>
  <c r="AJ139" i="26"/>
  <c r="AF139" i="26"/>
  <c r="AB139" i="26"/>
  <c r="X139" i="26"/>
  <c r="V139" i="26"/>
  <c r="R139" i="26"/>
  <c r="N139" i="26"/>
  <c r="J139" i="26"/>
  <c r="B137" i="26"/>
  <c r="AJ136" i="26"/>
  <c r="AF136" i="26"/>
  <c r="AB136" i="26"/>
  <c r="X136" i="26"/>
  <c r="V136" i="26"/>
  <c r="R136" i="26"/>
  <c r="N136" i="26"/>
  <c r="J136" i="26"/>
  <c r="B134" i="26"/>
  <c r="AJ133" i="26"/>
  <c r="AF133" i="26"/>
  <c r="AB133" i="26"/>
  <c r="X133" i="26"/>
  <c r="V133" i="26"/>
  <c r="R133" i="26"/>
  <c r="N133" i="26"/>
  <c r="J133" i="26"/>
  <c r="B131" i="26"/>
  <c r="AJ130" i="26"/>
  <c r="AF130" i="26"/>
  <c r="AB130" i="26"/>
  <c r="X130" i="26"/>
  <c r="V130" i="26"/>
  <c r="R130" i="26"/>
  <c r="N130" i="26"/>
  <c r="J130" i="26"/>
  <c r="B128" i="26"/>
  <c r="AJ127" i="26"/>
  <c r="AF127" i="26"/>
  <c r="AB127" i="26"/>
  <c r="X127" i="26"/>
  <c r="V127" i="26"/>
  <c r="R127" i="26"/>
  <c r="N127" i="26"/>
  <c r="J127" i="26"/>
  <c r="B125" i="26"/>
  <c r="AJ124" i="26"/>
  <c r="AF124" i="26"/>
  <c r="AB124" i="26"/>
  <c r="X124" i="26"/>
  <c r="V124" i="26"/>
  <c r="R124" i="26"/>
  <c r="N124" i="26"/>
  <c r="J124" i="26"/>
  <c r="B122" i="26"/>
  <c r="AJ121" i="26"/>
  <c r="AF121" i="26"/>
  <c r="AB121" i="26"/>
  <c r="X121" i="26"/>
  <c r="V121" i="26"/>
  <c r="R121" i="26"/>
  <c r="N121" i="26"/>
  <c r="J121" i="26"/>
  <c r="B119" i="26"/>
  <c r="AJ118" i="26"/>
  <c r="AF118" i="26"/>
  <c r="AB118" i="26"/>
  <c r="X118" i="26"/>
  <c r="V118" i="26"/>
  <c r="R118" i="26"/>
  <c r="N118" i="26"/>
  <c r="J118" i="26"/>
  <c r="B116" i="26"/>
  <c r="AJ115" i="26"/>
  <c r="AF115" i="26"/>
  <c r="AB115" i="26"/>
  <c r="X115" i="26"/>
  <c r="V115" i="26"/>
  <c r="R115" i="26"/>
  <c r="N115" i="26"/>
  <c r="J115" i="26"/>
  <c r="B113" i="26"/>
  <c r="AJ112" i="26"/>
  <c r="AF112" i="26"/>
  <c r="AB112" i="26"/>
  <c r="X112" i="26"/>
  <c r="V112" i="26"/>
  <c r="R112" i="26"/>
  <c r="N112" i="26"/>
  <c r="J112" i="26"/>
  <c r="B110" i="26"/>
  <c r="AJ109" i="26"/>
  <c r="AF109" i="26"/>
  <c r="AB109" i="26"/>
  <c r="X109" i="26"/>
  <c r="V109" i="26"/>
  <c r="R109" i="26"/>
  <c r="N109" i="26"/>
  <c r="J109" i="26"/>
  <c r="B107" i="26"/>
  <c r="AJ106" i="26"/>
  <c r="AF106" i="26"/>
  <c r="AB106" i="26"/>
  <c r="X106" i="26"/>
  <c r="V106" i="26"/>
  <c r="R106" i="26"/>
  <c r="N106" i="26"/>
  <c r="J106" i="26"/>
  <c r="B104" i="26"/>
  <c r="AJ103" i="26"/>
  <c r="AF103" i="26"/>
  <c r="AB103" i="26"/>
  <c r="X103" i="26"/>
  <c r="V103" i="26"/>
  <c r="R103" i="26"/>
  <c r="N103" i="26"/>
  <c r="J103" i="26"/>
  <c r="D98" i="26"/>
  <c r="AH97" i="26"/>
  <c r="AC97" i="26"/>
  <c r="X97" i="26"/>
  <c r="S97" i="26"/>
  <c r="N97" i="26"/>
  <c r="D96" i="26"/>
  <c r="AH95" i="26"/>
  <c r="AC95" i="26"/>
  <c r="X95" i="26"/>
  <c r="S95" i="26"/>
  <c r="N95" i="26"/>
  <c r="D94" i="26"/>
  <c r="AH93" i="26"/>
  <c r="AC93" i="26"/>
  <c r="X93" i="26"/>
  <c r="S93" i="26"/>
  <c r="N93" i="26"/>
  <c r="D92" i="26"/>
  <c r="AH91" i="26"/>
  <c r="AC91" i="26"/>
  <c r="X91" i="26"/>
  <c r="S91" i="26"/>
  <c r="N91" i="26"/>
  <c r="D90" i="26"/>
  <c r="AH89" i="26"/>
  <c r="AC89" i="26"/>
  <c r="X89" i="26"/>
  <c r="S89" i="26"/>
  <c r="N89" i="26"/>
  <c r="D84" i="26"/>
  <c r="AI83" i="26"/>
  <c r="AF83" i="26"/>
  <c r="AC83" i="26"/>
  <c r="Z83" i="26"/>
  <c r="AQ84" i="26" s="1"/>
  <c r="W83" i="26"/>
  <c r="T83" i="26"/>
  <c r="P83" i="26"/>
  <c r="J83" i="26"/>
  <c r="D82" i="26"/>
  <c r="AI81" i="26"/>
  <c r="AF81" i="26"/>
  <c r="AC81" i="26"/>
  <c r="Z81" i="26"/>
  <c r="W81" i="26"/>
  <c r="T81" i="26"/>
  <c r="P81" i="26"/>
  <c r="J81" i="26"/>
  <c r="D80" i="26"/>
  <c r="AI79" i="26"/>
  <c r="AF79" i="26"/>
  <c r="AC79" i="26"/>
  <c r="Z79" i="26"/>
  <c r="W79" i="26"/>
  <c r="T79" i="26"/>
  <c r="P79" i="26"/>
  <c r="J79" i="26"/>
  <c r="D78" i="26"/>
  <c r="AI77" i="26"/>
  <c r="AF77" i="26"/>
  <c r="AC77" i="26"/>
  <c r="Z77" i="26"/>
  <c r="W77" i="26"/>
  <c r="T77" i="26"/>
  <c r="P77" i="26"/>
  <c r="J77" i="26"/>
  <c r="D76" i="26"/>
  <c r="AI75" i="26"/>
  <c r="AI85" i="26" s="1"/>
  <c r="AF75" i="26"/>
  <c r="AC75" i="26"/>
  <c r="Z75" i="26"/>
  <c r="AQ76" i="26" s="1"/>
  <c r="Z85" i="26" s="1"/>
  <c r="W75" i="26"/>
  <c r="T75" i="26"/>
  <c r="AO76" i="26" s="1"/>
  <c r="P75" i="26"/>
  <c r="J75" i="26"/>
  <c r="D70" i="26"/>
  <c r="AJ69" i="26"/>
  <c r="AH69" i="26"/>
  <c r="AF69" i="26"/>
  <c r="AB69" i="26"/>
  <c r="Z69" i="26"/>
  <c r="X69" i="26"/>
  <c r="V69" i="26"/>
  <c r="T69" i="26"/>
  <c r="P69" i="26"/>
  <c r="J69" i="26"/>
  <c r="D68" i="26"/>
  <c r="AJ67" i="26"/>
  <c r="AH67" i="26"/>
  <c r="AF67" i="26"/>
  <c r="AB67" i="26"/>
  <c r="Z67" i="26"/>
  <c r="X67" i="26"/>
  <c r="V67" i="26"/>
  <c r="T67" i="26"/>
  <c r="P67" i="26"/>
  <c r="J67" i="26"/>
  <c r="D66" i="26"/>
  <c r="AJ65" i="26"/>
  <c r="AH65" i="26"/>
  <c r="AF65" i="26"/>
  <c r="AB65" i="26"/>
  <c r="Z65" i="26"/>
  <c r="X65" i="26"/>
  <c r="V65" i="26"/>
  <c r="T65" i="26"/>
  <c r="P65" i="26"/>
  <c r="J65" i="26"/>
  <c r="AV10" i="26"/>
  <c r="AT10" i="26"/>
  <c r="AT13" i="26" s="1"/>
  <c r="AR10" i="26"/>
  <c r="B146" i="27"/>
  <c r="AJ145" i="27"/>
  <c r="AF145" i="27"/>
  <c r="AB145" i="27"/>
  <c r="X145" i="27"/>
  <c r="V145" i="27"/>
  <c r="R145" i="27"/>
  <c r="N145" i="27"/>
  <c r="J145" i="27"/>
  <c r="B143" i="27"/>
  <c r="AJ142" i="27"/>
  <c r="AF142" i="27"/>
  <c r="AB142" i="27"/>
  <c r="X142" i="27"/>
  <c r="V142" i="27"/>
  <c r="R142" i="27"/>
  <c r="N142" i="27"/>
  <c r="J142" i="27"/>
  <c r="B140" i="27"/>
  <c r="AJ139" i="27"/>
  <c r="AF139" i="27"/>
  <c r="AB139" i="27"/>
  <c r="X139" i="27"/>
  <c r="V139" i="27"/>
  <c r="R139" i="27"/>
  <c r="N139" i="27"/>
  <c r="J139" i="27"/>
  <c r="B137" i="27"/>
  <c r="AJ136" i="27"/>
  <c r="AF136" i="27"/>
  <c r="AB136" i="27"/>
  <c r="X136" i="27"/>
  <c r="V136" i="27"/>
  <c r="R136" i="27"/>
  <c r="N136" i="27"/>
  <c r="J136" i="27"/>
  <c r="B134" i="27"/>
  <c r="AJ133" i="27"/>
  <c r="AF133" i="27"/>
  <c r="AB133" i="27"/>
  <c r="X133" i="27"/>
  <c r="V133" i="27"/>
  <c r="R133" i="27"/>
  <c r="N133" i="27"/>
  <c r="J133" i="27"/>
  <c r="B131" i="27"/>
  <c r="AJ130" i="27"/>
  <c r="AF130" i="27"/>
  <c r="AB130" i="27"/>
  <c r="X130" i="27"/>
  <c r="V130" i="27"/>
  <c r="R130" i="27"/>
  <c r="N130" i="27"/>
  <c r="J130" i="27"/>
  <c r="B128" i="27"/>
  <c r="AJ127" i="27"/>
  <c r="AF127" i="27"/>
  <c r="AB127" i="27"/>
  <c r="X127" i="27"/>
  <c r="V127" i="27"/>
  <c r="R127" i="27"/>
  <c r="N127" i="27"/>
  <c r="J127" i="27"/>
  <c r="B125" i="27"/>
  <c r="AJ124" i="27"/>
  <c r="AF124" i="27"/>
  <c r="AB124" i="27"/>
  <c r="X124" i="27"/>
  <c r="V124" i="27"/>
  <c r="R124" i="27"/>
  <c r="N124" i="27"/>
  <c r="J124" i="27"/>
  <c r="B122" i="27"/>
  <c r="AJ121" i="27"/>
  <c r="AF121" i="27"/>
  <c r="AB121" i="27"/>
  <c r="X121" i="27"/>
  <c r="V121" i="27"/>
  <c r="R121" i="27"/>
  <c r="N121" i="27"/>
  <c r="J121" i="27"/>
  <c r="B119" i="27"/>
  <c r="AJ118" i="27"/>
  <c r="AF118" i="27"/>
  <c r="AB118" i="27"/>
  <c r="X118" i="27"/>
  <c r="V118" i="27"/>
  <c r="R118" i="27"/>
  <c r="N118" i="27"/>
  <c r="J118" i="27"/>
  <c r="B116" i="27"/>
  <c r="AJ115" i="27"/>
  <c r="AF115" i="27"/>
  <c r="AB115" i="27"/>
  <c r="X115" i="27"/>
  <c r="V115" i="27"/>
  <c r="R115" i="27"/>
  <c r="N115" i="27"/>
  <c r="J115" i="27"/>
  <c r="B113" i="27"/>
  <c r="AJ112" i="27"/>
  <c r="AF112" i="27"/>
  <c r="AB112" i="27"/>
  <c r="X112" i="27"/>
  <c r="V112" i="27"/>
  <c r="R112" i="27"/>
  <c r="N112" i="27"/>
  <c r="J112" i="27"/>
  <c r="B110" i="27"/>
  <c r="AJ109" i="27"/>
  <c r="AF109" i="27"/>
  <c r="AB109" i="27"/>
  <c r="X109" i="27"/>
  <c r="V109" i="27"/>
  <c r="R109" i="27"/>
  <c r="N109" i="27"/>
  <c r="J109" i="27"/>
  <c r="B107" i="27"/>
  <c r="AJ106" i="27"/>
  <c r="AF106" i="27"/>
  <c r="AB106" i="27"/>
  <c r="X106" i="27"/>
  <c r="V106" i="27"/>
  <c r="R106" i="27"/>
  <c r="N106" i="27"/>
  <c r="J106" i="27"/>
  <c r="B104" i="27"/>
  <c r="AJ103" i="27"/>
  <c r="AF103" i="27"/>
  <c r="AB103" i="27"/>
  <c r="X103" i="27"/>
  <c r="V103" i="27"/>
  <c r="R103" i="27"/>
  <c r="N103" i="27"/>
  <c r="J103" i="27"/>
  <c r="D98" i="27"/>
  <c r="AH97" i="27"/>
  <c r="AC97" i="27"/>
  <c r="X97" i="27"/>
  <c r="S97" i="27"/>
  <c r="N97" i="27"/>
  <c r="D96" i="27"/>
  <c r="AH95" i="27"/>
  <c r="AL95" i="27" s="1"/>
  <c r="AC95" i="27"/>
  <c r="X95" i="27"/>
  <c r="S95" i="27"/>
  <c r="N95" i="27"/>
  <c r="D94" i="27"/>
  <c r="AH93" i="27"/>
  <c r="AC93" i="27"/>
  <c r="X93" i="27"/>
  <c r="S93" i="27"/>
  <c r="N93" i="27"/>
  <c r="D92" i="27"/>
  <c r="AH91" i="27"/>
  <c r="AL91" i="27" s="1"/>
  <c r="AH99" i="27" s="1"/>
  <c r="AC91" i="27"/>
  <c r="X91" i="27"/>
  <c r="S91" i="27"/>
  <c r="N91" i="27"/>
  <c r="D90" i="27"/>
  <c r="AH89" i="27"/>
  <c r="AC89" i="27"/>
  <c r="X89" i="27"/>
  <c r="S89" i="27"/>
  <c r="N89" i="27"/>
  <c r="D84" i="27"/>
  <c r="AI83" i="27"/>
  <c r="AF83" i="27"/>
  <c r="AC83" i="27"/>
  <c r="Z83" i="27"/>
  <c r="W83" i="27"/>
  <c r="T83" i="27"/>
  <c r="P83" i="27"/>
  <c r="J83" i="27"/>
  <c r="D82" i="27"/>
  <c r="AI81" i="27"/>
  <c r="AF81" i="27"/>
  <c r="AC81" i="27"/>
  <c r="AR82" i="27" s="1"/>
  <c r="Z81" i="27"/>
  <c r="AQ82" i="27" s="1"/>
  <c r="W81" i="27"/>
  <c r="T81" i="27"/>
  <c r="P81" i="27"/>
  <c r="J81" i="27"/>
  <c r="D80" i="27"/>
  <c r="AI79" i="27"/>
  <c r="AF79" i="27"/>
  <c r="AC79" i="27"/>
  <c r="Z79" i="27"/>
  <c r="W79" i="27"/>
  <c r="T79" i="27"/>
  <c r="P79" i="27"/>
  <c r="J79" i="27"/>
  <c r="D78" i="27"/>
  <c r="AI77" i="27"/>
  <c r="AF77" i="27"/>
  <c r="AC77" i="27"/>
  <c r="Z77" i="27"/>
  <c r="W77" i="27"/>
  <c r="T77" i="27"/>
  <c r="P77" i="27"/>
  <c r="J77" i="27"/>
  <c r="D76" i="27"/>
  <c r="AI75" i="27"/>
  <c r="AI85" i="27" s="1"/>
  <c r="AF75" i="27"/>
  <c r="AC75" i="27"/>
  <c r="Z75" i="27"/>
  <c r="W75" i="27"/>
  <c r="AP76" i="27" s="1"/>
  <c r="T75" i="27"/>
  <c r="P75" i="27"/>
  <c r="J75" i="27"/>
  <c r="D70" i="27"/>
  <c r="AJ69" i="27"/>
  <c r="AH69" i="27"/>
  <c r="AF69" i="27"/>
  <c r="AB69" i="27"/>
  <c r="Z69" i="27"/>
  <c r="X69" i="27"/>
  <c r="V69" i="27"/>
  <c r="T69" i="27"/>
  <c r="P69" i="27"/>
  <c r="J69" i="27"/>
  <c r="D68" i="27"/>
  <c r="AJ67" i="27"/>
  <c r="AH67" i="27"/>
  <c r="AF67" i="27"/>
  <c r="AB67" i="27"/>
  <c r="Z67" i="27"/>
  <c r="X67" i="27"/>
  <c r="V67" i="27"/>
  <c r="T67" i="27"/>
  <c r="P67" i="27"/>
  <c r="J67" i="27"/>
  <c r="D66" i="27"/>
  <c r="AJ65" i="27"/>
  <c r="AH65" i="27"/>
  <c r="AF65" i="27"/>
  <c r="AB65" i="27"/>
  <c r="Z65" i="27"/>
  <c r="X65" i="27"/>
  <c r="V65" i="27"/>
  <c r="T65" i="27"/>
  <c r="P65" i="27"/>
  <c r="J65" i="27"/>
  <c r="AR10" i="27"/>
  <c r="AU10" i="27"/>
  <c r="AT10" i="27"/>
  <c r="AS10" i="27"/>
  <c r="B96" i="28"/>
  <c r="AJ95" i="28"/>
  <c r="AF95" i="28"/>
  <c r="AB95" i="28"/>
  <c r="X95" i="28"/>
  <c r="V95" i="28"/>
  <c r="R95" i="28"/>
  <c r="N95" i="28"/>
  <c r="J95" i="28"/>
  <c r="B93" i="28"/>
  <c r="AJ92" i="28"/>
  <c r="AF92" i="28"/>
  <c r="AB92" i="28"/>
  <c r="X92" i="28"/>
  <c r="V92" i="28"/>
  <c r="R92" i="28"/>
  <c r="N92" i="28"/>
  <c r="J92" i="28"/>
  <c r="B90" i="28"/>
  <c r="AJ89" i="28"/>
  <c r="AF89" i="28"/>
  <c r="AB89" i="28"/>
  <c r="X89" i="28"/>
  <c r="V89" i="28"/>
  <c r="R89" i="28"/>
  <c r="N89" i="28"/>
  <c r="J89" i="28"/>
  <c r="B87" i="28"/>
  <c r="AJ86" i="28"/>
  <c r="AF86" i="28"/>
  <c r="AB86" i="28"/>
  <c r="X86" i="28"/>
  <c r="V86" i="28"/>
  <c r="R86" i="28"/>
  <c r="N86" i="28"/>
  <c r="J86" i="28"/>
  <c r="B84" i="28"/>
  <c r="AJ83" i="28"/>
  <c r="AF83" i="28"/>
  <c r="AB83" i="28"/>
  <c r="X83" i="28"/>
  <c r="V83" i="28"/>
  <c r="R83" i="28"/>
  <c r="N83" i="28"/>
  <c r="J83" i="28"/>
  <c r="B81" i="28"/>
  <c r="AJ80" i="28"/>
  <c r="AF80" i="28"/>
  <c r="AB80" i="28"/>
  <c r="X80" i="28"/>
  <c r="V80" i="28"/>
  <c r="R80" i="28"/>
  <c r="N80" i="28"/>
  <c r="J80" i="28"/>
  <c r="B78" i="28"/>
  <c r="AJ77" i="28"/>
  <c r="AF77" i="28"/>
  <c r="AB77" i="28"/>
  <c r="X77" i="28"/>
  <c r="V77" i="28"/>
  <c r="R77" i="28"/>
  <c r="N77" i="28"/>
  <c r="J77" i="28"/>
  <c r="B75" i="28"/>
  <c r="AJ74" i="28"/>
  <c r="AF74" i="28"/>
  <c r="AB74" i="28"/>
  <c r="X74" i="28"/>
  <c r="V74" i="28"/>
  <c r="R74" i="28"/>
  <c r="N74" i="28"/>
  <c r="J74" i="28"/>
  <c r="B72" i="28"/>
  <c r="AJ71" i="28"/>
  <c r="AF71" i="28"/>
  <c r="AB71" i="28"/>
  <c r="X71" i="28"/>
  <c r="V71" i="28"/>
  <c r="R71" i="28"/>
  <c r="N71" i="28"/>
  <c r="J71" i="28"/>
  <c r="B69" i="28"/>
  <c r="AJ68" i="28"/>
  <c r="AF68" i="28"/>
  <c r="AB68" i="28"/>
  <c r="X68" i="28"/>
  <c r="V68" i="28"/>
  <c r="R68" i="28"/>
  <c r="N68" i="28"/>
  <c r="J68" i="28"/>
  <c r="D63" i="28"/>
  <c r="AH62" i="28"/>
  <c r="AC62" i="28"/>
  <c r="X62" i="28"/>
  <c r="S62" i="28"/>
  <c r="N62" i="28"/>
  <c r="D61" i="28"/>
  <c r="AH60" i="28"/>
  <c r="AC60" i="28"/>
  <c r="X60" i="28"/>
  <c r="S60" i="28"/>
  <c r="N60" i="28"/>
  <c r="D59" i="28"/>
  <c r="AH58" i="28"/>
  <c r="AC58" i="28"/>
  <c r="X58" i="28"/>
  <c r="S58" i="28"/>
  <c r="N58" i="28"/>
  <c r="D57" i="28"/>
  <c r="AH56" i="28"/>
  <c r="AC56" i="28"/>
  <c r="X56" i="28"/>
  <c r="S56" i="28"/>
  <c r="N56" i="28"/>
  <c r="D55" i="28"/>
  <c r="AH54" i="28"/>
  <c r="AC54" i="28"/>
  <c r="X54" i="28"/>
  <c r="S54" i="28"/>
  <c r="N54" i="28"/>
  <c r="D49" i="28"/>
  <c r="AI48" i="28"/>
  <c r="AF48" i="28"/>
  <c r="AC48" i="28"/>
  <c r="Z48" i="28"/>
  <c r="W48" i="28"/>
  <c r="T48" i="28"/>
  <c r="P48" i="28"/>
  <c r="J48" i="28"/>
  <c r="D47" i="28"/>
  <c r="AI46" i="28"/>
  <c r="AF46" i="28"/>
  <c r="AC46" i="28"/>
  <c r="Z46" i="28"/>
  <c r="W46" i="28"/>
  <c r="T46" i="28"/>
  <c r="P46" i="28"/>
  <c r="J46" i="28"/>
  <c r="D45" i="28"/>
  <c r="AI44" i="28"/>
  <c r="AF44" i="28"/>
  <c r="AC44" i="28"/>
  <c r="Z44" i="28"/>
  <c r="W44" i="28"/>
  <c r="AP45" i="28" s="1"/>
  <c r="T44" i="28"/>
  <c r="AO45" i="28" s="1"/>
  <c r="P44" i="28"/>
  <c r="J44" i="28"/>
  <c r="D43" i="28"/>
  <c r="AI42" i="28"/>
  <c r="AF42" i="28"/>
  <c r="AS43" i="28" s="1"/>
  <c r="AC42" i="28"/>
  <c r="Z42" i="28"/>
  <c r="W42" i="28"/>
  <c r="T42" i="28"/>
  <c r="P42" i="28"/>
  <c r="J42" i="28"/>
  <c r="D41" i="28"/>
  <c r="AI40" i="28"/>
  <c r="AF40" i="28"/>
  <c r="AC40" i="28"/>
  <c r="AR41" i="28" s="1"/>
  <c r="Z40" i="28"/>
  <c r="W40" i="28"/>
  <c r="T40" i="28"/>
  <c r="P40" i="28"/>
  <c r="J40" i="28"/>
  <c r="D39" i="28"/>
  <c r="AI38" i="28"/>
  <c r="AF38" i="28"/>
  <c r="AS39" i="28" s="1"/>
  <c r="AC38" i="28"/>
  <c r="AR39" i="28" s="1"/>
  <c r="Z38" i="28"/>
  <c r="AQ39" i="28" s="1"/>
  <c r="Z50" i="28" s="1"/>
  <c r="W38" i="28"/>
  <c r="AP39" i="28" s="1"/>
  <c r="T38" i="28"/>
  <c r="AO39" i="28" s="1"/>
  <c r="P38" i="28"/>
  <c r="J38" i="28"/>
  <c r="D37" i="28"/>
  <c r="AI36" i="28"/>
  <c r="AF36" i="28"/>
  <c r="AC36" i="28"/>
  <c r="Z36" i="28"/>
  <c r="W36" i="28"/>
  <c r="T36" i="28"/>
  <c r="P36" i="28"/>
  <c r="J36" i="28"/>
  <c r="D31" i="28"/>
  <c r="AJ30" i="28"/>
  <c r="AH30" i="28"/>
  <c r="AF30" i="28"/>
  <c r="AB30" i="28"/>
  <c r="Z30" i="28"/>
  <c r="X30" i="28"/>
  <c r="V30" i="28"/>
  <c r="T30" i="28"/>
  <c r="P30" i="28"/>
  <c r="J30" i="28"/>
  <c r="D29" i="28"/>
  <c r="AJ28" i="28"/>
  <c r="AH28" i="28"/>
  <c r="AF28" i="28"/>
  <c r="AB28" i="28"/>
  <c r="Z28" i="28"/>
  <c r="X28" i="28"/>
  <c r="V28" i="28"/>
  <c r="T28" i="28"/>
  <c r="P28" i="28"/>
  <c r="J28" i="28"/>
  <c r="D27" i="28"/>
  <c r="AJ26" i="28"/>
  <c r="AH26" i="28"/>
  <c r="AO27" i="28" s="1"/>
  <c r="AH32" i="28" s="1"/>
  <c r="AF26" i="28"/>
  <c r="AB26" i="28"/>
  <c r="Z26" i="28"/>
  <c r="X26" i="28"/>
  <c r="V26" i="28"/>
  <c r="T26" i="28"/>
  <c r="P26" i="28"/>
  <c r="J26" i="28"/>
  <c r="AT10" i="28"/>
  <c r="AS10" i="28"/>
  <c r="AR10" i="28"/>
  <c r="AR14" i="28" s="1"/>
  <c r="B146" i="29"/>
  <c r="AJ145" i="29"/>
  <c r="AF145" i="29"/>
  <c r="AB145" i="29"/>
  <c r="X145" i="29"/>
  <c r="V145" i="29"/>
  <c r="R145" i="29"/>
  <c r="N145" i="29"/>
  <c r="J145" i="29"/>
  <c r="B143" i="29"/>
  <c r="AJ142" i="29"/>
  <c r="AF142" i="29"/>
  <c r="AB142" i="29"/>
  <c r="X142" i="29"/>
  <c r="V142" i="29"/>
  <c r="R142" i="29"/>
  <c r="N142" i="29"/>
  <c r="J142" i="29"/>
  <c r="B140" i="29"/>
  <c r="AJ139" i="29"/>
  <c r="AF139" i="29"/>
  <c r="AB139" i="29"/>
  <c r="X139" i="29"/>
  <c r="V139" i="29"/>
  <c r="R139" i="29"/>
  <c r="N139" i="29"/>
  <c r="J139" i="29"/>
  <c r="B137" i="29"/>
  <c r="AJ136" i="29"/>
  <c r="AF136" i="29"/>
  <c r="AB136" i="29"/>
  <c r="X136" i="29"/>
  <c r="V136" i="29"/>
  <c r="R136" i="29"/>
  <c r="N136" i="29"/>
  <c r="J136" i="29"/>
  <c r="B134" i="29"/>
  <c r="AJ133" i="29"/>
  <c r="AF133" i="29"/>
  <c r="AB133" i="29"/>
  <c r="X133" i="29"/>
  <c r="V133" i="29"/>
  <c r="R133" i="29"/>
  <c r="N133" i="29"/>
  <c r="J133" i="29"/>
  <c r="B131" i="29"/>
  <c r="AJ130" i="29"/>
  <c r="AF130" i="29"/>
  <c r="AB130" i="29"/>
  <c r="X130" i="29"/>
  <c r="V130" i="29"/>
  <c r="R130" i="29"/>
  <c r="N130" i="29"/>
  <c r="J130" i="29"/>
  <c r="B128" i="29"/>
  <c r="AJ127" i="29"/>
  <c r="AF127" i="29"/>
  <c r="AB127" i="29"/>
  <c r="X127" i="29"/>
  <c r="V127" i="29"/>
  <c r="R127" i="29"/>
  <c r="N127" i="29"/>
  <c r="J127" i="29"/>
  <c r="B125" i="29"/>
  <c r="AJ124" i="29"/>
  <c r="AF124" i="29"/>
  <c r="AB124" i="29"/>
  <c r="X124" i="29"/>
  <c r="V124" i="29"/>
  <c r="R124" i="29"/>
  <c r="N124" i="29"/>
  <c r="J124" i="29"/>
  <c r="B122" i="29"/>
  <c r="AJ121" i="29"/>
  <c r="AF121" i="29"/>
  <c r="AB121" i="29"/>
  <c r="X121" i="29"/>
  <c r="V121" i="29"/>
  <c r="R121" i="29"/>
  <c r="N121" i="29"/>
  <c r="J121" i="29"/>
  <c r="B119" i="29"/>
  <c r="AJ118" i="29"/>
  <c r="AF118" i="29"/>
  <c r="AB118" i="29"/>
  <c r="X118" i="29"/>
  <c r="V118" i="29"/>
  <c r="R118" i="29"/>
  <c r="N118" i="29"/>
  <c r="J118" i="29"/>
  <c r="B116" i="29"/>
  <c r="AJ115" i="29"/>
  <c r="AF115" i="29"/>
  <c r="AB115" i="29"/>
  <c r="X115" i="29"/>
  <c r="V115" i="29"/>
  <c r="R115" i="29"/>
  <c r="N115" i="29"/>
  <c r="J115" i="29"/>
  <c r="B113" i="29"/>
  <c r="AJ112" i="29"/>
  <c r="AF112" i="29"/>
  <c r="AB112" i="29"/>
  <c r="X112" i="29"/>
  <c r="V112" i="29"/>
  <c r="R112" i="29"/>
  <c r="N112" i="29"/>
  <c r="J112" i="29"/>
  <c r="B110" i="29"/>
  <c r="AJ109" i="29"/>
  <c r="AF109" i="29"/>
  <c r="AB109" i="29"/>
  <c r="X109" i="29"/>
  <c r="V109" i="29"/>
  <c r="R109" i="29"/>
  <c r="N109" i="29"/>
  <c r="J109" i="29"/>
  <c r="B107" i="29"/>
  <c r="AJ106" i="29"/>
  <c r="AF106" i="29"/>
  <c r="AB106" i="29"/>
  <c r="X106" i="29"/>
  <c r="V106" i="29"/>
  <c r="R106" i="29"/>
  <c r="N106" i="29"/>
  <c r="J106" i="29"/>
  <c r="B104" i="29"/>
  <c r="AJ103" i="29"/>
  <c r="AF103" i="29"/>
  <c r="AB103" i="29"/>
  <c r="X103" i="29"/>
  <c r="V103" i="29"/>
  <c r="R103" i="29"/>
  <c r="N103" i="29"/>
  <c r="J103" i="29"/>
  <c r="D98" i="29"/>
  <c r="AH97" i="29"/>
  <c r="AC97" i="29"/>
  <c r="X97" i="29"/>
  <c r="S97" i="29"/>
  <c r="N97" i="29"/>
  <c r="D96" i="29"/>
  <c r="AH95" i="29"/>
  <c r="AC95" i="29"/>
  <c r="X95" i="29"/>
  <c r="S95" i="29"/>
  <c r="N95" i="29"/>
  <c r="D94" i="29"/>
  <c r="AH93" i="29"/>
  <c r="AC93" i="29"/>
  <c r="X93" i="29"/>
  <c r="S93" i="29"/>
  <c r="N93" i="29"/>
  <c r="D92" i="29"/>
  <c r="AH91" i="29"/>
  <c r="AL91" i="29" s="1"/>
  <c r="AH99" i="29" s="1"/>
  <c r="AC91" i="29"/>
  <c r="X91" i="29"/>
  <c r="S91" i="29"/>
  <c r="N91" i="29"/>
  <c r="D90" i="29"/>
  <c r="AH89" i="29"/>
  <c r="AC89" i="29"/>
  <c r="X89" i="29"/>
  <c r="S89" i="29"/>
  <c r="N89" i="29"/>
  <c r="D84" i="29"/>
  <c r="AI83" i="29"/>
  <c r="AF83" i="29"/>
  <c r="AS84" i="29" s="1"/>
  <c r="AC83" i="29"/>
  <c r="AR84" i="29" s="1"/>
  <c r="Z83" i="29"/>
  <c r="AQ84" i="29" s="1"/>
  <c r="W83" i="29"/>
  <c r="T83" i="29"/>
  <c r="P83" i="29"/>
  <c r="J83" i="29"/>
  <c r="D82" i="29"/>
  <c r="AI81" i="29"/>
  <c r="AF81" i="29"/>
  <c r="AC81" i="29"/>
  <c r="Z81" i="29"/>
  <c r="AQ82" i="29" s="1"/>
  <c r="W81" i="29"/>
  <c r="AP82" i="29" s="1"/>
  <c r="T81" i="29"/>
  <c r="AO82" i="29" s="1"/>
  <c r="P81" i="29"/>
  <c r="J81" i="29"/>
  <c r="D80" i="29"/>
  <c r="AI79" i="29"/>
  <c r="AF79" i="29"/>
  <c r="AC79" i="29"/>
  <c r="Z79" i="29"/>
  <c r="W79" i="29"/>
  <c r="T79" i="29"/>
  <c r="P79" i="29"/>
  <c r="J79" i="29"/>
  <c r="D78" i="29"/>
  <c r="AI77" i="29"/>
  <c r="AF77" i="29"/>
  <c r="AS78" i="29" s="1"/>
  <c r="AC77" i="29"/>
  <c r="Z77" i="29"/>
  <c r="W77" i="29"/>
  <c r="T77" i="29"/>
  <c r="AO78" i="29" s="1"/>
  <c r="P77" i="29"/>
  <c r="J77" i="29"/>
  <c r="D76" i="29"/>
  <c r="AI75" i="29"/>
  <c r="AF75" i="29"/>
  <c r="AS76" i="29" s="1"/>
  <c r="AC75" i="29"/>
  <c r="AR76" i="29" s="1"/>
  <c r="Z75" i="29"/>
  <c r="AQ76" i="29" s="1"/>
  <c r="W75" i="29"/>
  <c r="AP76" i="29" s="1"/>
  <c r="W85" i="29" s="1"/>
  <c r="T75" i="29"/>
  <c r="P75" i="29"/>
  <c r="J75" i="29"/>
  <c r="D70" i="29"/>
  <c r="AJ69" i="29"/>
  <c r="AH69" i="29"/>
  <c r="AF69" i="29"/>
  <c r="AB69" i="29"/>
  <c r="Z69" i="29"/>
  <c r="X69" i="29"/>
  <c r="V69" i="29"/>
  <c r="T69" i="29"/>
  <c r="P69" i="29"/>
  <c r="J69" i="29"/>
  <c r="D68" i="29"/>
  <c r="AJ67" i="29"/>
  <c r="AH67" i="29"/>
  <c r="AF67" i="29"/>
  <c r="AB67" i="29"/>
  <c r="Z67" i="29"/>
  <c r="X67" i="29"/>
  <c r="V67" i="29"/>
  <c r="T67" i="29"/>
  <c r="P67" i="29"/>
  <c r="J67" i="29"/>
  <c r="D66" i="29"/>
  <c r="AJ65" i="29"/>
  <c r="AH65" i="29"/>
  <c r="AF65" i="29"/>
  <c r="AB65" i="29"/>
  <c r="Z65" i="29"/>
  <c r="X65" i="29"/>
  <c r="V65" i="29"/>
  <c r="T65" i="29"/>
  <c r="P65" i="29"/>
  <c r="J65" i="29"/>
  <c r="AV10" i="29"/>
  <c r="AU10" i="29"/>
  <c r="AT10" i="29"/>
  <c r="AT13" i="29" s="1"/>
  <c r="E32" i="29" s="1"/>
  <c r="AS10" i="29"/>
  <c r="B146" i="30"/>
  <c r="AJ145" i="30"/>
  <c r="AF145" i="30"/>
  <c r="AB145" i="30"/>
  <c r="X145" i="30"/>
  <c r="V145" i="30"/>
  <c r="R145" i="30"/>
  <c r="N145" i="30"/>
  <c r="J145" i="30"/>
  <c r="B143" i="30"/>
  <c r="AJ142" i="30"/>
  <c r="AF142" i="30"/>
  <c r="AB142" i="30"/>
  <c r="X142" i="30"/>
  <c r="V142" i="30"/>
  <c r="R142" i="30"/>
  <c r="N142" i="30"/>
  <c r="J142" i="30"/>
  <c r="B140" i="30"/>
  <c r="AJ139" i="30"/>
  <c r="AF139" i="30"/>
  <c r="AB139" i="30"/>
  <c r="X139" i="30"/>
  <c r="V139" i="30"/>
  <c r="R139" i="30"/>
  <c r="N139" i="30"/>
  <c r="J139" i="30"/>
  <c r="B137" i="30"/>
  <c r="AJ136" i="30"/>
  <c r="AF136" i="30"/>
  <c r="AB136" i="30"/>
  <c r="X136" i="30"/>
  <c r="V136" i="30"/>
  <c r="R136" i="30"/>
  <c r="N136" i="30"/>
  <c r="J136" i="30"/>
  <c r="B134" i="30"/>
  <c r="AJ133" i="30"/>
  <c r="AF133" i="30"/>
  <c r="AB133" i="30"/>
  <c r="X133" i="30"/>
  <c r="V133" i="30"/>
  <c r="R133" i="30"/>
  <c r="N133" i="30"/>
  <c r="J133" i="30"/>
  <c r="B131" i="30"/>
  <c r="AJ130" i="30"/>
  <c r="AF130" i="30"/>
  <c r="AB130" i="30"/>
  <c r="X130" i="30"/>
  <c r="V130" i="30"/>
  <c r="R130" i="30"/>
  <c r="N130" i="30"/>
  <c r="J130" i="30"/>
  <c r="B128" i="30"/>
  <c r="AJ127" i="30"/>
  <c r="AF127" i="30"/>
  <c r="AB127" i="30"/>
  <c r="X127" i="30"/>
  <c r="V127" i="30"/>
  <c r="R127" i="30"/>
  <c r="N127" i="30"/>
  <c r="J127" i="30"/>
  <c r="B125" i="30"/>
  <c r="AJ124" i="30"/>
  <c r="AF124" i="30"/>
  <c r="AB124" i="30"/>
  <c r="X124" i="30"/>
  <c r="V124" i="30"/>
  <c r="R124" i="30"/>
  <c r="N124" i="30"/>
  <c r="J124" i="30"/>
  <c r="B122" i="30"/>
  <c r="AJ121" i="30"/>
  <c r="AF121" i="30"/>
  <c r="AB121" i="30"/>
  <c r="X121" i="30"/>
  <c r="V121" i="30"/>
  <c r="R121" i="30"/>
  <c r="N121" i="30"/>
  <c r="J121" i="30"/>
  <c r="B119" i="30"/>
  <c r="AJ118" i="30"/>
  <c r="AF118" i="30"/>
  <c r="AB118" i="30"/>
  <c r="X118" i="30"/>
  <c r="V118" i="30"/>
  <c r="R118" i="30"/>
  <c r="N118" i="30"/>
  <c r="J118" i="30"/>
  <c r="B116" i="30"/>
  <c r="AJ115" i="30"/>
  <c r="AF115" i="30"/>
  <c r="AB115" i="30"/>
  <c r="X115" i="30"/>
  <c r="V115" i="30"/>
  <c r="R115" i="30"/>
  <c r="N115" i="30"/>
  <c r="J115" i="30"/>
  <c r="B113" i="30"/>
  <c r="AJ112" i="30"/>
  <c r="AF112" i="30"/>
  <c r="AB112" i="30"/>
  <c r="X112" i="30"/>
  <c r="V112" i="30"/>
  <c r="R112" i="30"/>
  <c r="N112" i="30"/>
  <c r="J112" i="30"/>
  <c r="B110" i="30"/>
  <c r="AJ109" i="30"/>
  <c r="AF109" i="30"/>
  <c r="AB109" i="30"/>
  <c r="X109" i="30"/>
  <c r="V109" i="30"/>
  <c r="R109" i="30"/>
  <c r="N109" i="30"/>
  <c r="J109" i="30"/>
  <c r="B107" i="30"/>
  <c r="AJ106" i="30"/>
  <c r="AF106" i="30"/>
  <c r="AB106" i="30"/>
  <c r="X106" i="30"/>
  <c r="V106" i="30"/>
  <c r="R106" i="30"/>
  <c r="N106" i="30"/>
  <c r="J106" i="30"/>
  <c r="B104" i="30"/>
  <c r="AJ103" i="30"/>
  <c r="AF103" i="30"/>
  <c r="AB103" i="30"/>
  <c r="X103" i="30"/>
  <c r="V103" i="30"/>
  <c r="R103" i="30"/>
  <c r="N103" i="30"/>
  <c r="J103" i="30"/>
  <c r="D98" i="30"/>
  <c r="AH97" i="30"/>
  <c r="AC97" i="30"/>
  <c r="X97" i="30"/>
  <c r="S97" i="30"/>
  <c r="N97" i="30"/>
  <c r="D96" i="30"/>
  <c r="AH95" i="30"/>
  <c r="AC95" i="30"/>
  <c r="X95" i="30"/>
  <c r="S95" i="30"/>
  <c r="N95" i="30"/>
  <c r="D94" i="30"/>
  <c r="AH93" i="30"/>
  <c r="AC93" i="30"/>
  <c r="X93" i="30"/>
  <c r="S93" i="30"/>
  <c r="N93" i="30"/>
  <c r="D92" i="30"/>
  <c r="AH91" i="30"/>
  <c r="AL91" i="30" s="1"/>
  <c r="AH99" i="30" s="1"/>
  <c r="AC91" i="30"/>
  <c r="X91" i="30"/>
  <c r="S91" i="30"/>
  <c r="N91" i="30"/>
  <c r="D90" i="30"/>
  <c r="AH89" i="30"/>
  <c r="AC89" i="30"/>
  <c r="X89" i="30"/>
  <c r="S89" i="30"/>
  <c r="N89" i="30"/>
  <c r="D84" i="30"/>
  <c r="AI83" i="30"/>
  <c r="AF83" i="30"/>
  <c r="AC83" i="30"/>
  <c r="Z83" i="30"/>
  <c r="W83" i="30"/>
  <c r="T83" i="30"/>
  <c r="P83" i="30"/>
  <c r="J83" i="30"/>
  <c r="D82" i="30"/>
  <c r="AI81" i="30"/>
  <c r="AF81" i="30"/>
  <c r="AC81" i="30"/>
  <c r="Z81" i="30"/>
  <c r="AQ82" i="30" s="1"/>
  <c r="W81" i="30"/>
  <c r="T81" i="30"/>
  <c r="P81" i="30"/>
  <c r="J81" i="30"/>
  <c r="D80" i="30"/>
  <c r="AI79" i="30"/>
  <c r="AF79" i="30"/>
  <c r="AC79" i="30"/>
  <c r="Z79" i="30"/>
  <c r="W79" i="30"/>
  <c r="T79" i="30"/>
  <c r="P79" i="30"/>
  <c r="J79" i="30"/>
  <c r="D78" i="30"/>
  <c r="AI77" i="30"/>
  <c r="AF77" i="30"/>
  <c r="AC77" i="30"/>
  <c r="AR78" i="30" s="1"/>
  <c r="Z77" i="30"/>
  <c r="W77" i="30"/>
  <c r="T77" i="30"/>
  <c r="P77" i="30"/>
  <c r="J77" i="30"/>
  <c r="D76" i="30"/>
  <c r="AI75" i="30"/>
  <c r="AI85" i="30" s="1"/>
  <c r="AF75" i="30"/>
  <c r="AC75" i="30"/>
  <c r="AR76" i="30" s="1"/>
  <c r="Z75" i="30"/>
  <c r="AQ76" i="30" s="1"/>
  <c r="Z85" i="30" s="1"/>
  <c r="W75" i="30"/>
  <c r="T75" i="30"/>
  <c r="P75" i="30"/>
  <c r="J75" i="30"/>
  <c r="D70" i="30"/>
  <c r="AJ69" i="30"/>
  <c r="AH69" i="30"/>
  <c r="AF69" i="30"/>
  <c r="AB69" i="30"/>
  <c r="Z69" i="30"/>
  <c r="X69" i="30"/>
  <c r="V69" i="30"/>
  <c r="T69" i="30"/>
  <c r="P69" i="30"/>
  <c r="J69" i="30"/>
  <c r="D68" i="30"/>
  <c r="AJ67" i="30"/>
  <c r="AH67" i="30"/>
  <c r="AF67" i="30"/>
  <c r="AB67" i="30"/>
  <c r="Z67" i="30"/>
  <c r="X67" i="30"/>
  <c r="V67" i="30"/>
  <c r="T67" i="30"/>
  <c r="P67" i="30"/>
  <c r="J67" i="30"/>
  <c r="D66" i="30"/>
  <c r="AJ65" i="30"/>
  <c r="AH65" i="30"/>
  <c r="AF65" i="30"/>
  <c r="AB65" i="30"/>
  <c r="Z65" i="30"/>
  <c r="X65" i="30"/>
  <c r="V65" i="30"/>
  <c r="T65" i="30"/>
  <c r="P65" i="30"/>
  <c r="J65" i="30"/>
  <c r="AU10" i="30"/>
  <c r="AT10" i="30"/>
  <c r="AR10" i="30"/>
  <c r="AV10" i="30"/>
  <c r="B146" i="31"/>
  <c r="AJ145" i="31"/>
  <c r="AF145" i="31"/>
  <c r="AB145" i="31"/>
  <c r="X145" i="31"/>
  <c r="V145" i="31"/>
  <c r="R145" i="31"/>
  <c r="N145" i="31"/>
  <c r="J145" i="31"/>
  <c r="B143" i="31"/>
  <c r="AJ142" i="31"/>
  <c r="AF142" i="31"/>
  <c r="AB142" i="31"/>
  <c r="X142" i="31"/>
  <c r="V142" i="31"/>
  <c r="R142" i="31"/>
  <c r="N142" i="31"/>
  <c r="J142" i="31"/>
  <c r="B140" i="31"/>
  <c r="AJ139" i="31"/>
  <c r="AF139" i="31"/>
  <c r="AB139" i="31"/>
  <c r="X139" i="31"/>
  <c r="V139" i="31"/>
  <c r="R139" i="31"/>
  <c r="N139" i="31"/>
  <c r="J139" i="31"/>
  <c r="B137" i="31"/>
  <c r="AJ136" i="31"/>
  <c r="AF136" i="31"/>
  <c r="AB136" i="31"/>
  <c r="X136" i="31"/>
  <c r="V136" i="31"/>
  <c r="R136" i="31"/>
  <c r="N136" i="31"/>
  <c r="J136" i="31"/>
  <c r="B134" i="31"/>
  <c r="AJ133" i="31"/>
  <c r="AF133" i="31"/>
  <c r="AB133" i="31"/>
  <c r="X133" i="31"/>
  <c r="V133" i="31"/>
  <c r="R133" i="31"/>
  <c r="N133" i="31"/>
  <c r="J133" i="31"/>
  <c r="B131" i="31"/>
  <c r="AJ130" i="31"/>
  <c r="AF130" i="31"/>
  <c r="AB130" i="31"/>
  <c r="X130" i="31"/>
  <c r="V130" i="31"/>
  <c r="R130" i="31"/>
  <c r="N130" i="31"/>
  <c r="J130" i="31"/>
  <c r="B128" i="31"/>
  <c r="AJ127" i="31"/>
  <c r="AF127" i="31"/>
  <c r="AB127" i="31"/>
  <c r="X127" i="31"/>
  <c r="V127" i="31"/>
  <c r="R127" i="31"/>
  <c r="N127" i="31"/>
  <c r="J127" i="31"/>
  <c r="B125" i="31"/>
  <c r="AJ124" i="31"/>
  <c r="AF124" i="31"/>
  <c r="AB124" i="31"/>
  <c r="X124" i="31"/>
  <c r="V124" i="31"/>
  <c r="R124" i="31"/>
  <c r="N124" i="31"/>
  <c r="J124" i="31"/>
  <c r="B122" i="31"/>
  <c r="AJ121" i="31"/>
  <c r="AF121" i="31"/>
  <c r="AB121" i="31"/>
  <c r="X121" i="31"/>
  <c r="V121" i="31"/>
  <c r="R121" i="31"/>
  <c r="N121" i="31"/>
  <c r="J121" i="31"/>
  <c r="B119" i="31"/>
  <c r="AJ118" i="31"/>
  <c r="AF118" i="31"/>
  <c r="AB118" i="31"/>
  <c r="X118" i="31"/>
  <c r="V118" i="31"/>
  <c r="R118" i="31"/>
  <c r="N118" i="31"/>
  <c r="J118" i="31"/>
  <c r="B116" i="31"/>
  <c r="AJ115" i="31"/>
  <c r="AF115" i="31"/>
  <c r="AB115" i="31"/>
  <c r="X115" i="31"/>
  <c r="V115" i="31"/>
  <c r="R115" i="31"/>
  <c r="N115" i="31"/>
  <c r="J115" i="31"/>
  <c r="B113" i="31"/>
  <c r="AJ112" i="31"/>
  <c r="AF112" i="31"/>
  <c r="AB112" i="31"/>
  <c r="X112" i="31"/>
  <c r="V112" i="31"/>
  <c r="R112" i="31"/>
  <c r="N112" i="31"/>
  <c r="J112" i="31"/>
  <c r="B110" i="31"/>
  <c r="AJ109" i="31"/>
  <c r="AF109" i="31"/>
  <c r="AB109" i="31"/>
  <c r="X109" i="31"/>
  <c r="V109" i="31"/>
  <c r="R109" i="31"/>
  <c r="N109" i="31"/>
  <c r="J109" i="31"/>
  <c r="B107" i="31"/>
  <c r="AJ106" i="31"/>
  <c r="AF106" i="31"/>
  <c r="AB106" i="31"/>
  <c r="X106" i="31"/>
  <c r="V106" i="31"/>
  <c r="R106" i="31"/>
  <c r="N106" i="31"/>
  <c r="J106" i="31"/>
  <c r="B104" i="31"/>
  <c r="AJ103" i="31"/>
  <c r="AF103" i="31"/>
  <c r="AB103" i="31"/>
  <c r="X103" i="31"/>
  <c r="V103" i="31"/>
  <c r="R103" i="31"/>
  <c r="N103" i="31"/>
  <c r="J103" i="31"/>
  <c r="D98" i="31"/>
  <c r="AH97" i="31"/>
  <c r="AC97" i="31"/>
  <c r="X97" i="31"/>
  <c r="S97" i="31"/>
  <c r="N97" i="31"/>
  <c r="D96" i="31"/>
  <c r="AH95" i="31"/>
  <c r="AC95" i="31"/>
  <c r="X95" i="31"/>
  <c r="S95" i="31"/>
  <c r="N95" i="31"/>
  <c r="D94" i="31"/>
  <c r="AH93" i="31"/>
  <c r="AC93" i="31"/>
  <c r="X93" i="31"/>
  <c r="S93" i="31"/>
  <c r="N93" i="31"/>
  <c r="D92" i="31"/>
  <c r="AH91" i="31"/>
  <c r="AC91" i="31"/>
  <c r="X91" i="31"/>
  <c r="S91" i="31"/>
  <c r="N91" i="31"/>
  <c r="D90" i="31"/>
  <c r="AH89" i="31"/>
  <c r="AL89" i="31" s="1"/>
  <c r="AH99" i="31" s="1"/>
  <c r="AC89" i="31"/>
  <c r="X89" i="31"/>
  <c r="S89" i="31"/>
  <c r="N89" i="31"/>
  <c r="D84" i="31"/>
  <c r="AI83" i="31"/>
  <c r="AF83" i="31"/>
  <c r="AC83" i="31"/>
  <c r="Z83" i="31"/>
  <c r="W83" i="31"/>
  <c r="T83" i="31"/>
  <c r="P83" i="31"/>
  <c r="J83" i="31"/>
  <c r="D82" i="31"/>
  <c r="AI81" i="31"/>
  <c r="AF81" i="31"/>
  <c r="AC81" i="31"/>
  <c r="AR82" i="31" s="1"/>
  <c r="Z81" i="31"/>
  <c r="AQ82" i="31" s="1"/>
  <c r="W81" i="31"/>
  <c r="AP82" i="31" s="1"/>
  <c r="T81" i="31"/>
  <c r="AO82" i="31" s="1"/>
  <c r="P81" i="31"/>
  <c r="J81" i="31"/>
  <c r="D80" i="31"/>
  <c r="AI79" i="31"/>
  <c r="AF79" i="31"/>
  <c r="AS80" i="31" s="1"/>
  <c r="AC79" i="31"/>
  <c r="Z79" i="31"/>
  <c r="W79" i="31"/>
  <c r="T79" i="31"/>
  <c r="P79" i="31"/>
  <c r="J79" i="31"/>
  <c r="D78" i="31"/>
  <c r="AI77" i="31"/>
  <c r="AF77" i="31"/>
  <c r="AC77" i="31"/>
  <c r="Z77" i="31"/>
  <c r="W77" i="31"/>
  <c r="T77" i="31"/>
  <c r="P77" i="31"/>
  <c r="J77" i="31"/>
  <c r="D76" i="31"/>
  <c r="AI75" i="31"/>
  <c r="AI85" i="31" s="1"/>
  <c r="AF75" i="31"/>
  <c r="AS76" i="31" s="1"/>
  <c r="AC75" i="31"/>
  <c r="AR76" i="31" s="1"/>
  <c r="Z75" i="31"/>
  <c r="AQ76" i="31" s="1"/>
  <c r="W75" i="31"/>
  <c r="T75" i="31"/>
  <c r="AO76" i="31" s="1"/>
  <c r="P75" i="31"/>
  <c r="J75" i="31"/>
  <c r="D70" i="31"/>
  <c r="AJ69" i="31"/>
  <c r="AH69" i="31"/>
  <c r="AF69" i="31"/>
  <c r="AB69" i="31"/>
  <c r="Z69" i="31"/>
  <c r="X69" i="31"/>
  <c r="V69" i="31"/>
  <c r="T69" i="31"/>
  <c r="P69" i="31"/>
  <c r="J69" i="31"/>
  <c r="D68" i="31"/>
  <c r="AJ67" i="31"/>
  <c r="AH67" i="31"/>
  <c r="AF67" i="31"/>
  <c r="AB67" i="31"/>
  <c r="Z67" i="31"/>
  <c r="X67" i="31"/>
  <c r="V67" i="31"/>
  <c r="T67" i="31"/>
  <c r="P67" i="31"/>
  <c r="J67" i="31"/>
  <c r="D66" i="31"/>
  <c r="AJ65" i="31"/>
  <c r="AH65" i="31"/>
  <c r="AF65" i="31"/>
  <c r="AB65" i="31"/>
  <c r="Z65" i="31"/>
  <c r="X65" i="31"/>
  <c r="V65" i="31"/>
  <c r="T65" i="31"/>
  <c r="P65" i="31"/>
  <c r="J65" i="31"/>
  <c r="AR10" i="31"/>
  <c r="AV10" i="31"/>
  <c r="AS10" i="31"/>
  <c r="Y202" i="31"/>
  <c r="G202" i="31"/>
  <c r="W200" i="31"/>
  <c r="Y152" i="31"/>
  <c r="G152" i="31"/>
  <c r="AJ148" i="31"/>
  <c r="AL97" i="31"/>
  <c r="AL95" i="31"/>
  <c r="AL93" i="31"/>
  <c r="AL91" i="31"/>
  <c r="AS84" i="31"/>
  <c r="AR84" i="31"/>
  <c r="AQ84" i="31"/>
  <c r="AP84" i="31"/>
  <c r="AO84" i="31"/>
  <c r="AS82" i="31"/>
  <c r="AR80" i="31"/>
  <c r="AQ80" i="31"/>
  <c r="AP80" i="31"/>
  <c r="AO80" i="31"/>
  <c r="AS78" i="31"/>
  <c r="AR78" i="31"/>
  <c r="AQ78" i="31"/>
  <c r="AP78" i="31"/>
  <c r="AO78" i="31"/>
  <c r="AP76" i="31"/>
  <c r="AO70" i="31"/>
  <c r="AO68" i="31"/>
  <c r="AJ71" i="31"/>
  <c r="AO66" i="31"/>
  <c r="AH71" i="31" s="1"/>
  <c r="AO59" i="31"/>
  <c r="AO55" i="31"/>
  <c r="AJ61" i="31" s="1"/>
  <c r="AR22" i="31"/>
  <c r="AR21" i="31"/>
  <c r="AR20" i="31"/>
  <c r="AV12" i="31"/>
  <c r="AU12" i="31"/>
  <c r="AT12" i="31"/>
  <c r="AS12" i="31"/>
  <c r="AR12" i="31"/>
  <c r="AV11" i="31"/>
  <c r="AU11" i="31"/>
  <c r="AT11" i="31"/>
  <c r="AS11" i="31"/>
  <c r="AR11" i="31"/>
  <c r="A8" i="31"/>
  <c r="AU10" i="31"/>
  <c r="AT10" i="31"/>
  <c r="AT13" i="31" s="1"/>
  <c r="E32" i="31" s="1"/>
  <c r="Y202" i="30"/>
  <c r="G202" i="30"/>
  <c r="W200" i="30"/>
  <c r="Y152" i="30"/>
  <c r="G152" i="30"/>
  <c r="AJ148" i="30"/>
  <c r="AL97" i="30"/>
  <c r="AL95" i="30"/>
  <c r="AL93" i="30"/>
  <c r="AL89" i="30"/>
  <c r="AS84" i="30"/>
  <c r="AR84" i="30"/>
  <c r="AQ84" i="30"/>
  <c r="AP84" i="30"/>
  <c r="AO84" i="30"/>
  <c r="AS82" i="30"/>
  <c r="AR82" i="30"/>
  <c r="AP82" i="30"/>
  <c r="AO82" i="30"/>
  <c r="AS80" i="30"/>
  <c r="AR80" i="30"/>
  <c r="AQ80" i="30"/>
  <c r="AP80" i="30"/>
  <c r="AO80" i="30"/>
  <c r="AS78" i="30"/>
  <c r="AQ78" i="30"/>
  <c r="AP78" i="30"/>
  <c r="AO78" i="30"/>
  <c r="AO76" i="30"/>
  <c r="AS76" i="30"/>
  <c r="AP76" i="30"/>
  <c r="AO70" i="30"/>
  <c r="AO68" i="30"/>
  <c r="AJ71" i="30"/>
  <c r="AO66" i="30"/>
  <c r="AO59" i="30"/>
  <c r="AO55" i="30"/>
  <c r="AJ61" i="30" s="1"/>
  <c r="AR22" i="30"/>
  <c r="AR21" i="30"/>
  <c r="AR20" i="30"/>
  <c r="AV12" i="30"/>
  <c r="AU12" i="30"/>
  <c r="AT12" i="30"/>
  <c r="AS12" i="30"/>
  <c r="AR12" i="30"/>
  <c r="AV11" i="30"/>
  <c r="AU11" i="30"/>
  <c r="AT11" i="30"/>
  <c r="AS11" i="30"/>
  <c r="AR11" i="30"/>
  <c r="AS10" i="30"/>
  <c r="A8" i="30"/>
  <c r="Y202" i="29"/>
  <c r="G202" i="29"/>
  <c r="W200" i="29"/>
  <c r="Y152" i="29"/>
  <c r="G152" i="29"/>
  <c r="AJ148" i="29"/>
  <c r="AL97" i="29"/>
  <c r="AL95" i="29"/>
  <c r="AL93" i="29"/>
  <c r="AL89" i="29"/>
  <c r="AP84" i="29"/>
  <c r="AO84" i="29"/>
  <c r="AI85" i="29"/>
  <c r="AS82" i="29"/>
  <c r="AR82" i="29"/>
  <c r="AS80" i="29"/>
  <c r="AR80" i="29"/>
  <c r="AQ80" i="29"/>
  <c r="AP80" i="29"/>
  <c r="AO80" i="29"/>
  <c r="AR78" i="29"/>
  <c r="AQ78" i="29"/>
  <c r="AP78" i="29"/>
  <c r="AO76" i="29"/>
  <c r="AO70" i="29"/>
  <c r="AO68" i="29"/>
  <c r="AJ71" i="29"/>
  <c r="AO66" i="29"/>
  <c r="AH71" i="29" s="1"/>
  <c r="AO59" i="29"/>
  <c r="AO55" i="29"/>
  <c r="AJ61" i="29" s="1"/>
  <c r="AR22" i="29"/>
  <c r="AR21" i="29"/>
  <c r="AR20" i="29"/>
  <c r="AV12" i="29"/>
  <c r="AU12" i="29"/>
  <c r="AT12" i="29"/>
  <c r="AS12" i="29"/>
  <c r="AR12" i="29"/>
  <c r="AV11" i="29"/>
  <c r="AU11" i="29"/>
  <c r="AT11" i="29"/>
  <c r="AS11" i="29"/>
  <c r="AR11" i="29"/>
  <c r="A8" i="29"/>
  <c r="AR10" i="29"/>
  <c r="AJ98" i="28"/>
  <c r="AR21" i="28" s="1"/>
  <c r="AH64" i="28"/>
  <c r="AL62" i="28"/>
  <c r="AL60" i="28"/>
  <c r="AL58" i="28"/>
  <c r="AL56" i="28"/>
  <c r="AL54" i="28"/>
  <c r="AI50" i="28"/>
  <c r="AS49" i="28"/>
  <c r="AR49" i="28"/>
  <c r="AQ49" i="28"/>
  <c r="AP49" i="28"/>
  <c r="AO49" i="28"/>
  <c r="AS47" i="28"/>
  <c r="AR47" i="28"/>
  <c r="AQ47" i="28"/>
  <c r="AP47" i="28"/>
  <c r="AO47" i="28"/>
  <c r="AS45" i="28"/>
  <c r="AR45" i="28"/>
  <c r="AQ45" i="28"/>
  <c r="AR43" i="28"/>
  <c r="AP43" i="28"/>
  <c r="AQ43" i="28"/>
  <c r="AO43" i="28"/>
  <c r="AS41" i="28"/>
  <c r="AQ41" i="28"/>
  <c r="AP41" i="28"/>
  <c r="AO41" i="28"/>
  <c r="AP37" i="28"/>
  <c r="AO37" i="28"/>
  <c r="AS37" i="28"/>
  <c r="AR37" i="28"/>
  <c r="AQ37" i="28"/>
  <c r="AJ32" i="28"/>
  <c r="AR22" i="28" s="1"/>
  <c r="AO31" i="28"/>
  <c r="AO29" i="28"/>
  <c r="AR20" i="28"/>
  <c r="V20" i="28"/>
  <c r="AV12" i="28"/>
  <c r="AU12" i="28"/>
  <c r="AT12" i="28"/>
  <c r="AS12" i="28"/>
  <c r="AR12" i="28"/>
  <c r="AV11" i="28"/>
  <c r="AU11" i="28"/>
  <c r="AT11" i="28"/>
  <c r="AS11" i="28"/>
  <c r="AR11" i="28"/>
  <c r="AV9" i="28"/>
  <c r="AW9" i="28" s="1"/>
  <c r="AU9" i="28"/>
  <c r="AT9" i="28"/>
  <c r="AS9" i="28"/>
  <c r="AR9" i="28"/>
  <c r="AV10" i="28"/>
  <c r="AV13" i="28" s="1"/>
  <c r="S10" i="28" s="1"/>
  <c r="AU10" i="28"/>
  <c r="S1" i="28"/>
  <c r="Y202" i="27"/>
  <c r="G202" i="27"/>
  <c r="W200" i="27"/>
  <c r="Y152" i="27"/>
  <c r="G152" i="27"/>
  <c r="AJ148" i="27"/>
  <c r="AL97" i="27"/>
  <c r="AL93" i="27"/>
  <c r="AL89" i="27"/>
  <c r="AS84" i="27"/>
  <c r="AR84" i="27"/>
  <c r="AQ84" i="27"/>
  <c r="AP84" i="27"/>
  <c r="AO84" i="27"/>
  <c r="AS82" i="27"/>
  <c r="AO82" i="27"/>
  <c r="AP82" i="27"/>
  <c r="AS80" i="27"/>
  <c r="AQ80" i="27"/>
  <c r="AR80" i="27"/>
  <c r="AP80" i="27"/>
  <c r="AO80" i="27"/>
  <c r="AS78" i="27"/>
  <c r="AR78" i="27"/>
  <c r="AQ78" i="27"/>
  <c r="AP78" i="27"/>
  <c r="AO78" i="27"/>
  <c r="AO76" i="27"/>
  <c r="AS76" i="27"/>
  <c r="AR76" i="27"/>
  <c r="AQ76" i="27"/>
  <c r="AO70" i="27"/>
  <c r="AO68" i="27"/>
  <c r="AO66" i="27"/>
  <c r="AH71" i="27" s="1"/>
  <c r="AJ71" i="27"/>
  <c r="AO59" i="27"/>
  <c r="AO55" i="27"/>
  <c r="AJ61" i="27" s="1"/>
  <c r="AR22" i="27"/>
  <c r="AR21" i="27"/>
  <c r="AR20" i="27"/>
  <c r="AV12" i="27"/>
  <c r="AU12" i="27"/>
  <c r="AT12" i="27"/>
  <c r="AS12" i="27"/>
  <c r="AR12" i="27"/>
  <c r="AV11" i="27"/>
  <c r="AU11" i="27"/>
  <c r="AT11" i="27"/>
  <c r="AS11" i="27"/>
  <c r="AR11" i="27"/>
  <c r="A8" i="27"/>
  <c r="AV10" i="27"/>
  <c r="Y202" i="26"/>
  <c r="G202" i="26"/>
  <c r="W200" i="26"/>
  <c r="Y152" i="26"/>
  <c r="G152" i="26"/>
  <c r="AJ148" i="26"/>
  <c r="AL97" i="26"/>
  <c r="AL95" i="26"/>
  <c r="AL93" i="26"/>
  <c r="AL91" i="26"/>
  <c r="AH99" i="26" s="1"/>
  <c r="AL89" i="26"/>
  <c r="AS84" i="26"/>
  <c r="AR84" i="26"/>
  <c r="AP84" i="26"/>
  <c r="AO84" i="26"/>
  <c r="AS82" i="26"/>
  <c r="AR82" i="26"/>
  <c r="AQ82" i="26"/>
  <c r="AO82" i="26"/>
  <c r="AP82" i="26"/>
  <c r="AS80" i="26"/>
  <c r="AQ80" i="26"/>
  <c r="AR80" i="26"/>
  <c r="AP80" i="26"/>
  <c r="AO80" i="26"/>
  <c r="AS78" i="26"/>
  <c r="AR78" i="26"/>
  <c r="AQ78" i="26"/>
  <c r="AP78" i="26"/>
  <c r="AO78" i="26"/>
  <c r="AS76" i="26"/>
  <c r="AR76" i="26"/>
  <c r="AP76" i="26"/>
  <c r="AJ71" i="26"/>
  <c r="AO70" i="26"/>
  <c r="AO68" i="26"/>
  <c r="AO66" i="26"/>
  <c r="AH71" i="26" s="1"/>
  <c r="AO59" i="26"/>
  <c r="AO55" i="26"/>
  <c r="AJ61" i="26" s="1"/>
  <c r="AR22" i="26"/>
  <c r="AR21" i="26"/>
  <c r="AR20" i="26"/>
  <c r="AV12" i="26"/>
  <c r="AU12" i="26"/>
  <c r="AT12" i="26"/>
  <c r="AS12" i="26"/>
  <c r="AR12" i="26"/>
  <c r="AV11" i="26"/>
  <c r="AU11" i="26"/>
  <c r="AT11" i="26"/>
  <c r="AS11" i="26"/>
  <c r="AR11" i="26"/>
  <c r="AS10" i="26"/>
  <c r="A8" i="26"/>
  <c r="AU10" i="26"/>
  <c r="Y202" i="25"/>
  <c r="G202" i="25"/>
  <c r="W200" i="25"/>
  <c r="Y152" i="25"/>
  <c r="G152" i="25"/>
  <c r="AJ148" i="25"/>
  <c r="AL93" i="25"/>
  <c r="AL89" i="25"/>
  <c r="AS84" i="25"/>
  <c r="AR84" i="25"/>
  <c r="AQ84" i="25"/>
  <c r="AP84" i="25"/>
  <c r="AP82" i="25"/>
  <c r="AO82" i="25"/>
  <c r="AS80" i="25"/>
  <c r="AR80" i="25"/>
  <c r="AP80" i="25"/>
  <c r="AO80" i="25"/>
  <c r="AS78" i="25"/>
  <c r="AO76" i="25"/>
  <c r="AS76" i="25"/>
  <c r="AR76" i="25"/>
  <c r="AQ76" i="25"/>
  <c r="AP76" i="25"/>
  <c r="AJ71" i="25"/>
  <c r="AO70" i="25"/>
  <c r="AO68" i="25"/>
  <c r="AO66" i="25"/>
  <c r="AO59" i="25"/>
  <c r="AO55" i="25"/>
  <c r="AJ61" i="25" s="1"/>
  <c r="AR22" i="25"/>
  <c r="AR21" i="25"/>
  <c r="AR20" i="25"/>
  <c r="AV12" i="25"/>
  <c r="AU12" i="25"/>
  <c r="AT12" i="25"/>
  <c r="AS12" i="25"/>
  <c r="AR12" i="25"/>
  <c r="AV11" i="25"/>
  <c r="AU11" i="25"/>
  <c r="AT11" i="25"/>
  <c r="AS11" i="25"/>
  <c r="AR11" i="25"/>
  <c r="A8" i="25"/>
  <c r="Y202" i="24"/>
  <c r="G202" i="24"/>
  <c r="W200" i="24"/>
  <c r="Y152" i="24"/>
  <c r="G152" i="24"/>
  <c r="AJ148" i="24"/>
  <c r="AL97" i="24"/>
  <c r="AL95" i="24"/>
  <c r="AL93" i="24"/>
  <c r="AL89" i="24"/>
  <c r="AS84" i="24"/>
  <c r="AR84" i="24"/>
  <c r="AQ84" i="24"/>
  <c r="AP84" i="24"/>
  <c r="AO84" i="24"/>
  <c r="AS82" i="24"/>
  <c r="AR82" i="24"/>
  <c r="AP82" i="24"/>
  <c r="AO82" i="24"/>
  <c r="AQ80" i="24"/>
  <c r="AR80" i="24"/>
  <c r="AP80" i="24"/>
  <c r="AO80" i="24"/>
  <c r="AS78" i="24"/>
  <c r="AR78" i="24"/>
  <c r="AQ78" i="24"/>
  <c r="AO78" i="24"/>
  <c r="AO76" i="24"/>
  <c r="AS76" i="24"/>
  <c r="AR76" i="24"/>
  <c r="AQ76" i="24"/>
  <c r="AP76" i="24"/>
  <c r="AO70" i="24"/>
  <c r="AO68" i="24"/>
  <c r="AO66" i="24"/>
  <c r="AO59" i="24"/>
  <c r="AO55" i="24"/>
  <c r="AJ61" i="24" s="1"/>
  <c r="AR22" i="24"/>
  <c r="AR21" i="24"/>
  <c r="AR20" i="24"/>
  <c r="AV12" i="24"/>
  <c r="AU12" i="24"/>
  <c r="AT12" i="24"/>
  <c r="AS12" i="24"/>
  <c r="AR12" i="24"/>
  <c r="AV11" i="24"/>
  <c r="AU11" i="24"/>
  <c r="AT11" i="24"/>
  <c r="AS11" i="24"/>
  <c r="AR11" i="24"/>
  <c r="A8" i="24"/>
  <c r="AT10" i="24"/>
  <c r="AT15" i="24" s="1"/>
  <c r="Y202" i="23"/>
  <c r="G202" i="23"/>
  <c r="W200" i="23"/>
  <c r="Y152" i="23"/>
  <c r="G152" i="23"/>
  <c r="AJ148" i="23"/>
  <c r="AL97" i="23"/>
  <c r="AL93" i="23"/>
  <c r="AL89" i="23"/>
  <c r="AS84" i="23"/>
  <c r="AR84" i="23"/>
  <c r="AQ84" i="23"/>
  <c r="AP84" i="23"/>
  <c r="AS82" i="23"/>
  <c r="AR82" i="23"/>
  <c r="AP82" i="23"/>
  <c r="AO82" i="23"/>
  <c r="AS80" i="23"/>
  <c r="AO80" i="23"/>
  <c r="AS78" i="23"/>
  <c r="AR78" i="23"/>
  <c r="AR76" i="23"/>
  <c r="AO76" i="23"/>
  <c r="AS76" i="23"/>
  <c r="AQ76" i="23"/>
  <c r="AP76" i="23"/>
  <c r="AO70" i="23"/>
  <c r="AO68" i="23"/>
  <c r="AJ71" i="23"/>
  <c r="AO59" i="23"/>
  <c r="AO55" i="23"/>
  <c r="AJ61" i="23" s="1"/>
  <c r="AR22" i="23"/>
  <c r="AR21" i="23"/>
  <c r="AR20" i="23"/>
  <c r="AV12" i="23"/>
  <c r="AU12" i="23"/>
  <c r="AT12" i="23"/>
  <c r="AS12" i="23"/>
  <c r="AR12" i="23"/>
  <c r="AV11" i="23"/>
  <c r="AU11" i="23"/>
  <c r="AT11" i="23"/>
  <c r="AS11" i="23"/>
  <c r="AR11" i="23"/>
  <c r="A8" i="23"/>
  <c r="Y202" i="22"/>
  <c r="G202" i="22"/>
  <c r="W200" i="22"/>
  <c r="Y152" i="22"/>
  <c r="G152" i="22"/>
  <c r="AJ148" i="22"/>
  <c r="AL97" i="22"/>
  <c r="AL93" i="22"/>
  <c r="AL89" i="22"/>
  <c r="AS84" i="22"/>
  <c r="AR84" i="22"/>
  <c r="AO84" i="22"/>
  <c r="AQ84" i="22"/>
  <c r="AP84" i="22"/>
  <c r="AP82" i="22"/>
  <c r="AO82" i="22"/>
  <c r="AS80" i="22"/>
  <c r="AQ80" i="22"/>
  <c r="AR80" i="22"/>
  <c r="AP80" i="22"/>
  <c r="AO80" i="22"/>
  <c r="AS78" i="22"/>
  <c r="AR78" i="22"/>
  <c r="AQ78" i="22"/>
  <c r="AP78" i="22"/>
  <c r="AO78" i="22"/>
  <c r="AO76" i="22"/>
  <c r="AS76" i="22"/>
  <c r="AQ76" i="22"/>
  <c r="AJ71" i="22"/>
  <c r="AO70" i="22"/>
  <c r="AO68" i="22"/>
  <c r="AO66" i="22"/>
  <c r="AJ61" i="22"/>
  <c r="AO59" i="22"/>
  <c r="AO55" i="22"/>
  <c r="AR22" i="22"/>
  <c r="AR21" i="22"/>
  <c r="AR20" i="22"/>
  <c r="AV12" i="22"/>
  <c r="AU12" i="22"/>
  <c r="AT12" i="22"/>
  <c r="AS12" i="22"/>
  <c r="AR12" i="22"/>
  <c r="AV11" i="22"/>
  <c r="AU11" i="22"/>
  <c r="AT11" i="22"/>
  <c r="AS11" i="22"/>
  <c r="AR11" i="22"/>
  <c r="AU10" i="22"/>
  <c r="AU15" i="22" s="1"/>
  <c r="AR10" i="22"/>
  <c r="AR13" i="22" s="1"/>
  <c r="E18" i="22" s="1"/>
  <c r="A8" i="22"/>
  <c r="AV10" i="22"/>
  <c r="AS10" i="22"/>
  <c r="Y202" i="21"/>
  <c r="G202" i="21"/>
  <c r="W200" i="21"/>
  <c r="Y152" i="21"/>
  <c r="G152" i="21"/>
  <c r="AJ148" i="21"/>
  <c r="AL97" i="21"/>
  <c r="AL95" i="21"/>
  <c r="AL93" i="21"/>
  <c r="AL89" i="21"/>
  <c r="AS84" i="21"/>
  <c r="AR84" i="21"/>
  <c r="AQ84" i="21"/>
  <c r="AP84" i="21"/>
  <c r="AO84" i="21"/>
  <c r="AR82" i="21"/>
  <c r="AP82" i="21"/>
  <c r="AO82" i="21"/>
  <c r="AS80" i="21"/>
  <c r="AR80" i="21"/>
  <c r="AO80" i="21"/>
  <c r="AS78" i="21"/>
  <c r="AR78" i="21"/>
  <c r="AQ78" i="21"/>
  <c r="AP78" i="21"/>
  <c r="AO78" i="21"/>
  <c r="AO76" i="21"/>
  <c r="AS76" i="21"/>
  <c r="AR76" i="21"/>
  <c r="AQ76" i="21"/>
  <c r="AP76" i="21"/>
  <c r="AO70" i="21"/>
  <c r="AO66" i="21"/>
  <c r="AO59" i="21"/>
  <c r="AJ61" i="21" s="1"/>
  <c r="AO55" i="21"/>
  <c r="AR22" i="21"/>
  <c r="AR21" i="21"/>
  <c r="AR20" i="21"/>
  <c r="AV12" i="21"/>
  <c r="AU12" i="21"/>
  <c r="AT12" i="21"/>
  <c r="AS12" i="21"/>
  <c r="AR12" i="21"/>
  <c r="AV11" i="21"/>
  <c r="AU11" i="21"/>
  <c r="AT11" i="21"/>
  <c r="AS11" i="21"/>
  <c r="AR11" i="21"/>
  <c r="AV10" i="21"/>
  <c r="A8" i="21"/>
  <c r="AT13" i="21" l="1"/>
  <c r="E32" i="21" s="1"/>
  <c r="G37" i="21" s="1"/>
  <c r="AC85" i="21"/>
  <c r="T85" i="21"/>
  <c r="AH71" i="21"/>
  <c r="AH99" i="21"/>
  <c r="Z85" i="22"/>
  <c r="AH71" i="22"/>
  <c r="AR15" i="22"/>
  <c r="AU13" i="23"/>
  <c r="E39" i="23" s="1"/>
  <c r="G44" i="23" s="1"/>
  <c r="W85" i="23"/>
  <c r="Z85" i="23"/>
  <c r="AC85" i="23"/>
  <c r="AR23" i="24"/>
  <c r="AH71" i="24"/>
  <c r="Z85" i="24"/>
  <c r="AH99" i="25"/>
  <c r="W85" i="25"/>
  <c r="AT13" i="25"/>
  <c r="E32" i="25" s="1"/>
  <c r="G35" i="25" s="1"/>
  <c r="AF85" i="25"/>
  <c r="AG20" i="25" s="1"/>
  <c r="AC85" i="25"/>
  <c r="AH71" i="25"/>
  <c r="AC85" i="26"/>
  <c r="AT15" i="27"/>
  <c r="AT13" i="27"/>
  <c r="E32" i="27" s="1"/>
  <c r="AH37" i="27" s="1"/>
  <c r="AC50" i="28"/>
  <c r="AF85" i="29"/>
  <c r="AG20" i="29" s="1"/>
  <c r="Z85" i="29"/>
  <c r="AT15" i="30"/>
  <c r="AT13" i="30"/>
  <c r="E32" i="30" s="1"/>
  <c r="G35" i="30" s="1"/>
  <c r="AH71" i="30"/>
  <c r="W85" i="30"/>
  <c r="AF85" i="30"/>
  <c r="T85" i="30"/>
  <c r="AC85" i="31"/>
  <c r="Z85" i="31"/>
  <c r="AR23" i="31"/>
  <c r="AR13" i="21"/>
  <c r="E18" i="21" s="1"/>
  <c r="AR15" i="21"/>
  <c r="W85" i="21"/>
  <c r="AS13" i="22"/>
  <c r="E25" i="22" s="1"/>
  <c r="AS15" i="22"/>
  <c r="AT13" i="22"/>
  <c r="E32" i="22" s="1"/>
  <c r="Q18" i="22" s="1"/>
  <c r="AH99" i="22"/>
  <c r="AR23" i="22" s="1"/>
  <c r="AU13" i="21"/>
  <c r="E39" i="21" s="1"/>
  <c r="AV15" i="22"/>
  <c r="AV13" i="22"/>
  <c r="E46" i="22" s="1"/>
  <c r="Y18" i="22" s="1"/>
  <c r="AV15" i="21"/>
  <c r="AV13" i="21"/>
  <c r="E46" i="21" s="1"/>
  <c r="Y18" i="21" s="1"/>
  <c r="G24" i="22"/>
  <c r="G23" i="22"/>
  <c r="G22" i="22"/>
  <c r="G21" i="22"/>
  <c r="G36" i="21"/>
  <c r="Z85" i="21"/>
  <c r="W85" i="22"/>
  <c r="AR23" i="21"/>
  <c r="AG20" i="23"/>
  <c r="G45" i="23"/>
  <c r="G42" i="23"/>
  <c r="G43" i="23"/>
  <c r="AS13" i="21"/>
  <c r="E25" i="21" s="1"/>
  <c r="T85" i="22"/>
  <c r="AR23" i="25"/>
  <c r="AT10" i="23"/>
  <c r="Z85" i="25"/>
  <c r="AF85" i="26"/>
  <c r="AR23" i="27"/>
  <c r="T85" i="27"/>
  <c r="AT13" i="28"/>
  <c r="E15" i="28" s="1"/>
  <c r="AU13" i="29"/>
  <c r="E39" i="29" s="1"/>
  <c r="AH37" i="29" s="1"/>
  <c r="AC85" i="30"/>
  <c r="T85" i="31"/>
  <c r="AF85" i="21"/>
  <c r="AV15" i="23"/>
  <c r="AV13" i="23"/>
  <c r="E46" i="23" s="1"/>
  <c r="Y18" i="23" s="1"/>
  <c r="AU15" i="24"/>
  <c r="AU13" i="24"/>
  <c r="E39" i="24" s="1"/>
  <c r="AR13" i="26"/>
  <c r="E18" i="26" s="1"/>
  <c r="AS15" i="26"/>
  <c r="AS13" i="26"/>
  <c r="E25" i="26" s="1"/>
  <c r="AU13" i="27"/>
  <c r="E39" i="27" s="1"/>
  <c r="AG20" i="27"/>
  <c r="G38" i="29"/>
  <c r="G37" i="29"/>
  <c r="G36" i="29"/>
  <c r="G35" i="29"/>
  <c r="AR13" i="31"/>
  <c r="E18" i="31" s="1"/>
  <c r="AS13" i="31"/>
  <c r="E25" i="31" s="1"/>
  <c r="AU13" i="28"/>
  <c r="N15" i="28" s="1"/>
  <c r="AV15" i="29"/>
  <c r="AV13" i="29"/>
  <c r="E46" i="29" s="1"/>
  <c r="Y18" i="29" s="1"/>
  <c r="AU13" i="22"/>
  <c r="E39" i="22" s="1"/>
  <c r="AR23" i="23"/>
  <c r="AV15" i="24"/>
  <c r="AV13" i="24"/>
  <c r="E46" i="24" s="1"/>
  <c r="Y18" i="24" s="1"/>
  <c r="W85" i="24"/>
  <c r="T85" i="26"/>
  <c r="AV15" i="27"/>
  <c r="AV13" i="27"/>
  <c r="E46" i="27" s="1"/>
  <c r="Y18" i="27" s="1"/>
  <c r="AC85" i="29"/>
  <c r="AG20" i="26"/>
  <c r="AR23" i="26"/>
  <c r="AG20" i="30"/>
  <c r="AT15" i="31"/>
  <c r="AC85" i="22"/>
  <c r="T85" i="23"/>
  <c r="AC85" i="24"/>
  <c r="AR13" i="25"/>
  <c r="E18" i="25" s="1"/>
  <c r="AS15" i="25"/>
  <c r="AS13" i="25"/>
  <c r="E25" i="25" s="1"/>
  <c r="T85" i="25"/>
  <c r="AU15" i="26"/>
  <c r="AU13" i="26"/>
  <c r="E39" i="26" s="1"/>
  <c r="AR23" i="30"/>
  <c r="AU13" i="31"/>
  <c r="E39" i="31" s="1"/>
  <c r="AH37" i="31" s="1"/>
  <c r="AT13" i="24"/>
  <c r="E32" i="24" s="1"/>
  <c r="AF85" i="24"/>
  <c r="AG20" i="24" s="1"/>
  <c r="AV15" i="26"/>
  <c r="AV13" i="26"/>
  <c r="E46" i="26" s="1"/>
  <c r="Y18" i="26" s="1"/>
  <c r="W85" i="27"/>
  <c r="AR13" i="28"/>
  <c r="E8" i="28" s="1"/>
  <c r="AR13" i="30"/>
  <c r="E18" i="30" s="1"/>
  <c r="AS13" i="30"/>
  <c r="E25" i="30" s="1"/>
  <c r="AV13" i="31"/>
  <c r="E46" i="31" s="1"/>
  <c r="Y18" i="31" s="1"/>
  <c r="W85" i="31"/>
  <c r="Z85" i="27"/>
  <c r="AV14" i="28"/>
  <c r="AF50" i="28"/>
  <c r="T85" i="29"/>
  <c r="G38" i="31"/>
  <c r="G37" i="31"/>
  <c r="G36" i="31"/>
  <c r="G35" i="31"/>
  <c r="AU13" i="25"/>
  <c r="E39" i="25" s="1"/>
  <c r="AH37" i="25" s="1"/>
  <c r="AT15" i="26"/>
  <c r="E32" i="26"/>
  <c r="AC85" i="27"/>
  <c r="AR23" i="29"/>
  <c r="T85" i="24"/>
  <c r="AV15" i="25"/>
  <c r="AV13" i="25"/>
  <c r="E46" i="25" s="1"/>
  <c r="Y18" i="25" s="1"/>
  <c r="W85" i="26"/>
  <c r="AF85" i="27"/>
  <c r="AR13" i="29"/>
  <c r="E18" i="29" s="1"/>
  <c r="AR15" i="29"/>
  <c r="AU13" i="30"/>
  <c r="E39" i="30" s="1"/>
  <c r="AH37" i="30" s="1"/>
  <c r="AF85" i="31"/>
  <c r="AG20" i="31" s="1"/>
  <c r="AF85" i="22"/>
  <c r="AG20" i="22" s="1"/>
  <c r="AR13" i="23"/>
  <c r="E18" i="23" s="1"/>
  <c r="AR15" i="23"/>
  <c r="AF85" i="23"/>
  <c r="T50" i="28"/>
  <c r="AS15" i="29"/>
  <c r="AS13" i="29"/>
  <c r="E25" i="29" s="1"/>
  <c r="AV15" i="30"/>
  <c r="AV13" i="30"/>
  <c r="E46" i="30" s="1"/>
  <c r="Y18" i="30" s="1"/>
  <c r="AS10" i="23"/>
  <c r="AR13" i="24"/>
  <c r="E18" i="24" s="1"/>
  <c r="AS13" i="24"/>
  <c r="E25" i="24" s="1"/>
  <c r="AR13" i="27"/>
  <c r="E18" i="27" s="1"/>
  <c r="AS15" i="27"/>
  <c r="AS13" i="27"/>
  <c r="E25" i="27" s="1"/>
  <c r="AS13" i="28"/>
  <c r="N8" i="28" s="1"/>
  <c r="W50" i="28"/>
  <c r="AT15" i="29"/>
  <c r="AV15" i="31" l="1"/>
  <c r="AU15" i="31"/>
  <c r="AR15" i="31"/>
  <c r="G37" i="30"/>
  <c r="G38" i="30"/>
  <c r="G36" i="27"/>
  <c r="G37" i="27"/>
  <c r="AU15" i="23"/>
  <c r="AU15" i="25"/>
  <c r="G36" i="25"/>
  <c r="G35" i="21"/>
  <c r="AU15" i="21"/>
  <c r="AG20" i="21"/>
  <c r="G38" i="21"/>
  <c r="AH37" i="21"/>
  <c r="AT15" i="21"/>
  <c r="AT15" i="22"/>
  <c r="AR19" i="22" s="1"/>
  <c r="AR24" i="22" s="1"/>
  <c r="W151" i="22" s="1"/>
  <c r="G37" i="25"/>
  <c r="G38" i="25"/>
  <c r="G35" i="27"/>
  <c r="AU15" i="27"/>
  <c r="G38" i="27"/>
  <c r="G36" i="30"/>
  <c r="AS15" i="30"/>
  <c r="AR15" i="24"/>
  <c r="G31" i="30"/>
  <c r="G30" i="30"/>
  <c r="G29" i="30"/>
  <c r="AG18" i="30"/>
  <c r="G28" i="30"/>
  <c r="AR15" i="25"/>
  <c r="AR19" i="25" s="1"/>
  <c r="AR24" i="25" s="1"/>
  <c r="AR15" i="26"/>
  <c r="AR19" i="26" s="1"/>
  <c r="AR24" i="26" s="1"/>
  <c r="AU15" i="29"/>
  <c r="G43" i="21"/>
  <c r="G42" i="21"/>
  <c r="G45" i="21"/>
  <c r="G44" i="21"/>
  <c r="G24" i="24"/>
  <c r="Q18" i="24"/>
  <c r="G23" i="24"/>
  <c r="G22" i="24"/>
  <c r="G21" i="24"/>
  <c r="G24" i="25"/>
  <c r="Q18" i="25"/>
  <c r="G23" i="25"/>
  <c r="G22" i="25"/>
  <c r="G21" i="25"/>
  <c r="G24" i="31"/>
  <c r="Q18" i="31"/>
  <c r="G23" i="31"/>
  <c r="G22" i="31"/>
  <c r="G21" i="31"/>
  <c r="G20" i="28"/>
  <c r="G19" i="28"/>
  <c r="G18" i="28"/>
  <c r="G21" i="28"/>
  <c r="AS15" i="23"/>
  <c r="AS13" i="23"/>
  <c r="E25" i="23" s="1"/>
  <c r="AR15" i="30"/>
  <c r="G45" i="24"/>
  <c r="G44" i="24"/>
  <c r="G42" i="24"/>
  <c r="G43" i="24"/>
  <c r="AT14" i="28"/>
  <c r="G24" i="29"/>
  <c r="Q18" i="29"/>
  <c r="G23" i="29"/>
  <c r="G22" i="29"/>
  <c r="G21" i="29"/>
  <c r="G24" i="26"/>
  <c r="Q18" i="26"/>
  <c r="G23" i="26"/>
  <c r="G22" i="26"/>
  <c r="G21" i="26"/>
  <c r="G24" i="30"/>
  <c r="Q18" i="30"/>
  <c r="G23" i="30"/>
  <c r="G22" i="30"/>
  <c r="G21" i="30"/>
  <c r="G38" i="24"/>
  <c r="AH37" i="24"/>
  <c r="G37" i="24"/>
  <c r="G36" i="24"/>
  <c r="G35" i="24"/>
  <c r="P11" i="28"/>
  <c r="P14" i="28"/>
  <c r="V18" i="28"/>
  <c r="P12" i="28"/>
  <c r="P13" i="28"/>
  <c r="G24" i="23"/>
  <c r="G23" i="23"/>
  <c r="G22" i="23"/>
  <c r="G21" i="23"/>
  <c r="G13" i="28"/>
  <c r="G11" i="28"/>
  <c r="V14" i="28"/>
  <c r="G14" i="28"/>
  <c r="G12" i="28"/>
  <c r="AS14" i="28"/>
  <c r="G31" i="29"/>
  <c r="G30" i="29"/>
  <c r="G29" i="29"/>
  <c r="AG18" i="29"/>
  <c r="G28" i="29"/>
  <c r="G42" i="22"/>
  <c r="G45" i="22"/>
  <c r="G44" i="22"/>
  <c r="G43" i="22"/>
  <c r="G38" i="22"/>
  <c r="AH37" i="22"/>
  <c r="G37" i="22"/>
  <c r="G36" i="22"/>
  <c r="G35" i="22"/>
  <c r="G45" i="26"/>
  <c r="G44" i="26"/>
  <c r="G42" i="26"/>
  <c r="G43" i="26"/>
  <c r="G31" i="27"/>
  <c r="G30" i="27"/>
  <c r="G29" i="27"/>
  <c r="AG18" i="27"/>
  <c r="G28" i="27"/>
  <c r="G45" i="30"/>
  <c r="G44" i="30"/>
  <c r="G42" i="30"/>
  <c r="G43" i="30"/>
  <c r="G38" i="26"/>
  <c r="AH37" i="26"/>
  <c r="G37" i="26"/>
  <c r="G36" i="26"/>
  <c r="G35" i="26"/>
  <c r="AT13" i="23"/>
  <c r="E32" i="23" s="1"/>
  <c r="Q18" i="23" s="1"/>
  <c r="AR15" i="27"/>
  <c r="AU15" i="30"/>
  <c r="AU14" i="28"/>
  <c r="G45" i="27"/>
  <c r="G44" i="27"/>
  <c r="G42" i="27"/>
  <c r="G43" i="27"/>
  <c r="AG18" i="22"/>
  <c r="G30" i="22"/>
  <c r="G29" i="22"/>
  <c r="G28" i="22"/>
  <c r="G31" i="22"/>
  <c r="G24" i="27"/>
  <c r="Q18" i="27"/>
  <c r="G23" i="27"/>
  <c r="G22" i="27"/>
  <c r="G21" i="27"/>
  <c r="AR19" i="29"/>
  <c r="AR24" i="29" s="1"/>
  <c r="G45" i="25"/>
  <c r="G44" i="25"/>
  <c r="G42" i="25"/>
  <c r="G43" i="25"/>
  <c r="P20" i="28"/>
  <c r="P19" i="28"/>
  <c r="P18" i="28"/>
  <c r="P21" i="28"/>
  <c r="G31" i="24"/>
  <c r="G30" i="24"/>
  <c r="G29" i="24"/>
  <c r="AG18" i="24"/>
  <c r="G28" i="24"/>
  <c r="G31" i="25"/>
  <c r="G30" i="25"/>
  <c r="G29" i="25"/>
  <c r="AG18" i="25"/>
  <c r="G28" i="25"/>
  <c r="G31" i="31"/>
  <c r="G30" i="31"/>
  <c r="G29" i="31"/>
  <c r="AG18" i="31"/>
  <c r="G28" i="31"/>
  <c r="G31" i="26"/>
  <c r="G30" i="26"/>
  <c r="G29" i="26"/>
  <c r="AG18" i="26"/>
  <c r="G28" i="26"/>
  <c r="G31" i="21"/>
  <c r="G29" i="21"/>
  <c r="G30" i="21"/>
  <c r="G28" i="21"/>
  <c r="AG18" i="21"/>
  <c r="AS15" i="24"/>
  <c r="G45" i="31"/>
  <c r="G44" i="31"/>
  <c r="G42" i="31"/>
  <c r="G43" i="31"/>
  <c r="AS15" i="31"/>
  <c r="G45" i="29"/>
  <c r="G44" i="29"/>
  <c r="G42" i="29"/>
  <c r="G43" i="29"/>
  <c r="AS15" i="21"/>
  <c r="G24" i="21"/>
  <c r="Q18" i="21"/>
  <c r="G23" i="21"/>
  <c r="G22" i="21"/>
  <c r="G21" i="21"/>
  <c r="AR19" i="21" l="1"/>
  <c r="AR24" i="21" s="1"/>
  <c r="AR19" i="27"/>
  <c r="AR24" i="27" s="1"/>
  <c r="AR19" i="31"/>
  <c r="AR24" i="31" s="1"/>
  <c r="W151" i="31" s="1"/>
  <c r="W3" i="22"/>
  <c r="AT15" i="23"/>
  <c r="AR19" i="23"/>
  <c r="AR24" i="23" s="1"/>
  <c r="W151" i="23" s="1"/>
  <c r="W151" i="21"/>
  <c r="W3" i="21"/>
  <c r="W151" i="29"/>
  <c r="W3" i="29"/>
  <c r="W151" i="26"/>
  <c r="W3" i="26"/>
  <c r="W151" i="25"/>
  <c r="W3" i="25"/>
  <c r="W151" i="27"/>
  <c r="W3" i="27"/>
  <c r="AR19" i="28"/>
  <c r="AR23" i="28" s="1"/>
  <c r="W3" i="28" s="1"/>
  <c r="G38" i="23"/>
  <c r="AH37" i="23"/>
  <c r="G37" i="23"/>
  <c r="G36" i="23"/>
  <c r="G35" i="23"/>
  <c r="AR19" i="24"/>
  <c r="AR24" i="24" s="1"/>
  <c r="AR19" i="30"/>
  <c r="AR24" i="30" s="1"/>
  <c r="G31" i="23"/>
  <c r="G30" i="23"/>
  <c r="AG18" i="23"/>
  <c r="G28" i="23"/>
  <c r="G29" i="23"/>
  <c r="W3" i="31" l="1"/>
  <c r="W3" i="23"/>
  <c r="W151" i="30"/>
  <c r="W3" i="30"/>
  <c r="W151" i="24"/>
  <c r="W3" i="24"/>
  <c r="E32" i="1" l="1"/>
  <c r="F32" i="1"/>
  <c r="G32" i="1"/>
  <c r="H32" i="1"/>
  <c r="D32" i="1"/>
  <c r="F30" i="1"/>
  <c r="E30" i="1"/>
  <c r="G30" i="1"/>
  <c r="H30" i="1"/>
  <c r="E31" i="1"/>
  <c r="F31" i="1"/>
  <c r="G31" i="1"/>
  <c r="H31" i="1"/>
  <c r="D31" i="1"/>
  <c r="D30" i="1"/>
  <c r="E28" i="1"/>
  <c r="F28" i="1"/>
  <c r="G28" i="1"/>
  <c r="H28" i="1"/>
  <c r="E29" i="1"/>
  <c r="F29" i="1"/>
  <c r="G29" i="1"/>
  <c r="H29" i="1"/>
  <c r="D29" i="1"/>
  <c r="D2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MagroMaster</author>
  </authors>
  <commentList>
    <comment ref="W1" authorId="0" shapeId="0" xr:uid="{41DB7547-E4C0-4CDE-8E2F-311767998093}">
      <text>
        <r>
          <rPr>
            <sz val="9"/>
            <color indexed="81"/>
            <rFont val="ＭＳ Ｐゴシック"/>
            <family val="3"/>
            <charset val="128"/>
          </rPr>
          <t>このキャラクターで使用できる最大の経験点（実際に消費した経験点、手動で入力してください）</t>
        </r>
      </text>
    </comment>
    <comment ref="W2" authorId="0" shapeId="0" xr:uid="{385CFA70-FB68-4966-A145-83ED95D0D49A}">
      <text>
        <r>
          <rPr>
            <sz val="9"/>
            <color indexed="81"/>
            <rFont val="ＭＳ Ｐゴシック"/>
            <family val="3"/>
            <charset val="128"/>
          </rPr>
          <t>実際に現在キャラクターが使用している経験点（手動で入力してください）</t>
        </r>
      </text>
    </comment>
    <comment ref="W3" authorId="0" shapeId="0" xr:uid="{5CB7D74F-1590-48EF-8EC2-C9BE04DD7B25}">
      <text>
        <r>
          <rPr>
            <sz val="9"/>
            <color indexed="81"/>
            <rFont val="ＭＳ Ｐゴシック"/>
            <family val="3"/>
            <charset val="128"/>
          </rPr>
          <t>現在のデータを再現するのに必要な経験点（自動計算されます）</t>
        </r>
      </text>
    </comment>
    <comment ref="D14" authorId="0" shapeId="0" xr:uid="{31840E3B-F7DF-4FFF-82FA-DEA4309D076F}">
      <text>
        <r>
          <rPr>
            <sz val="9"/>
            <color indexed="81"/>
            <rFont val="ＭＳ Ｐゴシック"/>
            <family val="3"/>
            <charset val="128"/>
          </rPr>
          <t>ブラッドクラスとソウルクラスの遺痕は一つになって現れます</t>
        </r>
      </text>
    </comment>
    <comment ref="H18" authorId="0" shapeId="0" xr:uid="{BA0E2B7A-6C94-4DD4-832F-16BE8776CF9C}">
      <text>
        <r>
          <rPr>
            <sz val="9"/>
            <color indexed="81"/>
            <rFont val="ＭＳ Ｐゴシック"/>
            <family val="3"/>
            <charset val="128"/>
          </rPr>
          <t>アーツなどによる補正（経験点に計算されません）</t>
        </r>
      </text>
    </comment>
    <comment ref="H19" authorId="0" shapeId="0" xr:uid="{F1902ACA-12C8-4F98-9447-F8EF6BF312D2}">
      <text>
        <r>
          <rPr>
            <sz val="9"/>
            <color indexed="81"/>
            <rFont val="ＭＳ Ｐゴシック"/>
            <family val="3"/>
            <charset val="128"/>
          </rPr>
          <t xml:space="preserve">経験点による成長（経験点に計算されます）
</t>
        </r>
      </text>
    </comment>
    <comment ref="E21" authorId="0" shapeId="0" xr:uid="{EBCFDAD1-77D8-4376-96DB-90C484C45CA8}">
      <text>
        <r>
          <rPr>
            <sz val="9"/>
            <color indexed="81"/>
            <rFont val="ＭＳ Ｐゴシック"/>
            <family val="3"/>
            <charset val="128"/>
          </rPr>
          <t>割り振るレベルを入力してください。初期キャラは合計6レベルまで。
（最大3／最低0）</t>
        </r>
      </text>
    </comment>
    <comment ref="H25" authorId="0" shapeId="0" xr:uid="{DD6691B7-5CB8-4A38-9C48-57DD26D52A54}">
      <text>
        <r>
          <rPr>
            <sz val="9"/>
            <color indexed="81"/>
            <rFont val="ＭＳ Ｐゴシック"/>
            <family val="3"/>
            <charset val="128"/>
          </rPr>
          <t>アーツなどによる補正（経験点に計算されません）</t>
        </r>
      </text>
    </comment>
    <comment ref="H26" authorId="0" shapeId="0" xr:uid="{F6FAA1D5-CC32-47E5-B2BF-2291D3861779}">
      <text>
        <r>
          <rPr>
            <sz val="9"/>
            <color indexed="81"/>
            <rFont val="ＭＳ Ｐゴシック"/>
            <family val="3"/>
            <charset val="128"/>
          </rPr>
          <t xml:space="preserve">経験点による成長（経験点に計算されます）
</t>
        </r>
      </text>
    </comment>
    <comment ref="H32" authorId="0" shapeId="0" xr:uid="{B9FCCFEF-6B9C-4906-BDB7-0BF0CACC2C0A}">
      <text>
        <r>
          <rPr>
            <sz val="9"/>
            <color indexed="81"/>
            <rFont val="ＭＳ Ｐゴシック"/>
            <family val="3"/>
            <charset val="128"/>
          </rPr>
          <t>アーツなどによる補正（経験点に計算されません）</t>
        </r>
      </text>
    </comment>
    <comment ref="H33" authorId="0" shapeId="0" xr:uid="{C4366742-C03C-4FA0-A2F0-0E1093D3666C}">
      <text>
        <r>
          <rPr>
            <sz val="9"/>
            <color indexed="81"/>
            <rFont val="ＭＳ Ｐゴシック"/>
            <family val="3"/>
            <charset val="128"/>
          </rPr>
          <t xml:space="preserve">経験点による成長（経験点に計算されます）
</t>
        </r>
      </text>
    </comment>
    <comment ref="H39" authorId="0" shapeId="0" xr:uid="{1AE12E92-6AEB-4B6A-9670-7EE397A3752A}">
      <text>
        <r>
          <rPr>
            <sz val="9"/>
            <color indexed="81"/>
            <rFont val="ＭＳ Ｐゴシック"/>
            <family val="3"/>
            <charset val="128"/>
          </rPr>
          <t>アーツなどによる補正（経験点に計算されません）</t>
        </r>
      </text>
    </comment>
    <comment ref="H40" authorId="0" shapeId="0" xr:uid="{2064A918-025A-4D31-B2BA-F4E449A39526}">
      <text>
        <r>
          <rPr>
            <sz val="9"/>
            <color indexed="81"/>
            <rFont val="ＭＳ Ｐゴシック"/>
            <family val="3"/>
            <charset val="128"/>
          </rPr>
          <t xml:space="preserve">経験点による成長（経験点に計算されます）
</t>
        </r>
      </text>
    </comment>
    <comment ref="H46" authorId="0" shapeId="0" xr:uid="{8A08D2EA-6414-4F4B-99CF-39B12296081E}">
      <text>
        <r>
          <rPr>
            <sz val="9"/>
            <color indexed="81"/>
            <rFont val="ＭＳ Ｐゴシック"/>
            <family val="3"/>
            <charset val="128"/>
          </rPr>
          <t>アーツなどによる補正（経験点に計算されません）</t>
        </r>
      </text>
    </comment>
    <comment ref="H47" authorId="0" shapeId="0" xr:uid="{194B66F8-B6D1-4143-A29D-0FD70766FE4A}">
      <text>
        <r>
          <rPr>
            <sz val="9"/>
            <color indexed="81"/>
            <rFont val="ＭＳ Ｐゴシック"/>
            <family val="3"/>
            <charset val="128"/>
          </rPr>
          <t xml:space="preserve">経験点による成長（経験点に計算されます）
</t>
        </r>
      </text>
    </comment>
    <comment ref="K52" authorId="0" shapeId="0" xr:uid="{65897274-D8ED-484D-8015-6A972F8CBF55}">
      <text>
        <r>
          <rPr>
            <b/>
            <sz val="9"/>
            <color indexed="81"/>
            <rFont val="ＭＳ Ｐゴシック"/>
            <family val="3"/>
            <charset val="128"/>
          </rPr>
          <t>別々のダメージ属性を持つことができます。変更はマイナーアクション。</t>
        </r>
      </text>
    </comment>
    <comment ref="AA53" authorId="0" shapeId="0" xr:uid="{A82AEACD-77C9-4C2D-AB0A-BA4C2EF0B18D}">
      <text>
        <r>
          <rPr>
            <b/>
            <sz val="9"/>
            <color indexed="81"/>
            <rFont val="ＭＳ Ｐゴシック"/>
            <family val="3"/>
            <charset val="128"/>
          </rPr>
          <t>デフォルトは「単体」。</t>
        </r>
      </text>
    </comment>
    <comment ref="AC53" authorId="0" shapeId="0" xr:uid="{FE5AB896-4C31-4CBD-A5B1-DBA4F1987EE2}">
      <text>
        <r>
          <rPr>
            <b/>
            <sz val="9"/>
            <color indexed="81"/>
            <rFont val="ＭＳ Ｐゴシック"/>
            <family val="3"/>
            <charset val="128"/>
          </rPr>
          <t>デフォルトは「至近」。「弓」は最初から「近距離」を持っているため、「近」になっている。</t>
        </r>
      </text>
    </comment>
    <comment ref="AE53" authorId="0" shapeId="0" xr:uid="{6A9A8AE3-689A-4415-8F74-2E7D0F82A64B}">
      <text>
        <r>
          <rPr>
            <b/>
            <sz val="9"/>
            <color indexed="81"/>
            <rFont val="ＭＳ Ｐゴシック"/>
            <family val="3"/>
            <charset val="128"/>
          </rPr>
          <t>デフォルトは「片手持ち」</t>
        </r>
      </text>
    </comment>
    <comment ref="AG53" authorId="0" shapeId="0" xr:uid="{68859356-2FCD-4531-AF21-A6739764AF14}">
      <text>
        <r>
          <rPr>
            <b/>
            <sz val="9"/>
            <color indexed="81"/>
            <rFont val="ＭＳ Ｐゴシック"/>
            <family val="3"/>
            <charset val="128"/>
          </rPr>
          <t>デフォルトは0。</t>
        </r>
      </text>
    </comment>
    <comment ref="AI53" authorId="0" shapeId="0" xr:uid="{303952A7-1C67-4F0A-965F-F1E2B5A35635}">
      <text>
        <r>
          <rPr>
            <b/>
            <sz val="9"/>
            <color indexed="81"/>
            <rFont val="ＭＳ Ｐゴシック"/>
            <family val="3"/>
            <charset val="128"/>
          </rPr>
          <t>自動計算は実装していません。手動で入力願います。</t>
        </r>
      </text>
    </comment>
    <comment ref="A57" authorId="0" shapeId="0" xr:uid="{262AA985-A27A-48EF-8037-8FF211674824}">
      <text>
        <r>
          <rPr>
            <b/>
            <sz val="9"/>
            <color indexed="81"/>
            <rFont val="ＭＳ Ｐゴシック"/>
            <family val="3"/>
            <charset val="128"/>
          </rPr>
          <t>《牙を継ぐ者》で２つ目のレリックを入手した時用。</t>
        </r>
      </text>
    </comment>
    <comment ref="H103" authorId="0" shapeId="0" xr:uid="{F6D60501-1EF6-400A-986B-978496D5715C}">
      <text>
        <r>
          <rPr>
            <b/>
            <sz val="9"/>
            <color indexed="81"/>
            <rFont val="ＭＳ Ｐゴシック"/>
            <family val="3"/>
            <charset val="128"/>
          </rPr>
          <t>自動取得は↓に何LV分あるか記入欄があります。</t>
        </r>
      </text>
    </comment>
    <comment ref="W149" authorId="0" shapeId="0" xr:uid="{2C0485BF-11D6-47E0-9F69-EF5EABD86797}">
      <text>
        <r>
          <rPr>
            <sz val="9"/>
            <color indexed="81"/>
            <rFont val="ＭＳ Ｐゴシック"/>
            <family val="3"/>
            <charset val="128"/>
          </rPr>
          <t>このキャラクターで使用できる最大の経験点（実際に消費した経験点、手動で入力してください）</t>
        </r>
      </text>
    </comment>
    <comment ref="W150" authorId="0" shapeId="0" xr:uid="{3A808856-A8DA-4C82-B2C6-31D10E39F448}">
      <text>
        <r>
          <rPr>
            <sz val="9"/>
            <color indexed="81"/>
            <rFont val="ＭＳ Ｐゴシック"/>
            <family val="3"/>
            <charset val="128"/>
          </rPr>
          <t>実際に現在キャラクターが使用している経験点（手動で入力してください）</t>
        </r>
      </text>
    </comment>
    <comment ref="W151" authorId="0" shapeId="0" xr:uid="{0A7EA3C7-1783-4D18-AC36-C03542B0AE3E}">
      <text>
        <r>
          <rPr>
            <sz val="9"/>
            <color indexed="81"/>
            <rFont val="ＭＳ Ｐゴシック"/>
            <family val="3"/>
            <charset val="128"/>
          </rPr>
          <t>現在のデータを再現するのに必要な経験点（自動計算されます）</t>
        </r>
      </text>
    </comment>
    <comment ref="W198" authorId="0" shapeId="0" xr:uid="{98FB51E2-FA54-429D-90C6-46886CEADCC5}">
      <text>
        <r>
          <rPr>
            <sz val="9"/>
            <color indexed="81"/>
            <rFont val="ＭＳ Ｐゴシック"/>
            <family val="3"/>
            <charset val="128"/>
          </rPr>
          <t>このキャラクターで使用できる最大の経験点（実際に消費した経験点、手動で入力してください）</t>
        </r>
      </text>
    </comment>
    <comment ref="W199" authorId="0" shapeId="0" xr:uid="{182D1D1B-FED5-493C-A0A7-CD827314D161}">
      <text>
        <r>
          <rPr>
            <sz val="9"/>
            <color indexed="81"/>
            <rFont val="ＭＳ Ｐゴシック"/>
            <family val="3"/>
            <charset val="128"/>
          </rPr>
          <t>実際に現在キャラクターが使用している経験点（手動で入力してください）</t>
        </r>
      </text>
    </comment>
    <comment ref="W200" authorId="0" shapeId="0" xr:uid="{82C43733-296C-44FB-AFD2-575C0B59B048}">
      <text>
        <r>
          <rPr>
            <sz val="9"/>
            <color indexed="81"/>
            <rFont val="ＭＳ Ｐゴシック"/>
            <family val="3"/>
            <charset val="128"/>
          </rPr>
          <t>現在のデータを再現するのに必要な経験点（自動計算されます）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MagroMaster</author>
  </authors>
  <commentList>
    <comment ref="W1" authorId="0" shapeId="0" xr:uid="{08AF1AF5-BAFF-419B-B9AE-D032D28DD5AA}">
      <text>
        <r>
          <rPr>
            <sz val="9"/>
            <color indexed="81"/>
            <rFont val="ＭＳ Ｐゴシック"/>
            <family val="3"/>
            <charset val="128"/>
          </rPr>
          <t>このキャラクターで使用できる最大の経験点（実際に消費した経験点、手動で入力してください）</t>
        </r>
      </text>
    </comment>
    <comment ref="W2" authorId="0" shapeId="0" xr:uid="{07B895A8-D683-45C7-8330-30EBDC891A02}">
      <text>
        <r>
          <rPr>
            <sz val="9"/>
            <color indexed="81"/>
            <rFont val="ＭＳ Ｐゴシック"/>
            <family val="3"/>
            <charset val="128"/>
          </rPr>
          <t>実際に現在キャラクターが使用している経験点（手動で入力してください）</t>
        </r>
      </text>
    </comment>
    <comment ref="W3" authorId="0" shapeId="0" xr:uid="{2D944CE4-F916-470D-8264-4A48CDD3A3E2}">
      <text>
        <r>
          <rPr>
            <sz val="9"/>
            <color indexed="81"/>
            <rFont val="ＭＳ Ｐゴシック"/>
            <family val="3"/>
            <charset val="128"/>
          </rPr>
          <t>現在のデータを再現するのに必要な経験点（自動計算されます）</t>
        </r>
      </text>
    </comment>
    <comment ref="D14" authorId="0" shapeId="0" xr:uid="{B889939A-0087-4F34-8538-7C6CF5DEC093}">
      <text>
        <r>
          <rPr>
            <sz val="9"/>
            <color indexed="81"/>
            <rFont val="ＭＳ Ｐゴシック"/>
            <family val="3"/>
            <charset val="128"/>
          </rPr>
          <t>ブラッドクラスとソウルクラスの遺痕は一つになって現れます</t>
        </r>
      </text>
    </comment>
    <comment ref="H18" authorId="0" shapeId="0" xr:uid="{6391BC12-9B1E-459A-9A8A-F55D7AFA8C88}">
      <text>
        <r>
          <rPr>
            <sz val="9"/>
            <color indexed="81"/>
            <rFont val="ＭＳ Ｐゴシック"/>
            <family val="3"/>
            <charset val="128"/>
          </rPr>
          <t>アーツなどによる補正（経験点に計算されません）</t>
        </r>
      </text>
    </comment>
    <comment ref="H19" authorId="0" shapeId="0" xr:uid="{31A92D2B-1504-4FF8-BBD1-DAAFC3E22944}">
      <text>
        <r>
          <rPr>
            <sz val="9"/>
            <color indexed="81"/>
            <rFont val="ＭＳ Ｐゴシック"/>
            <family val="3"/>
            <charset val="128"/>
          </rPr>
          <t xml:space="preserve">経験点による成長（経験点に計算されます）
</t>
        </r>
      </text>
    </comment>
    <comment ref="E21" authorId="0" shapeId="0" xr:uid="{60285700-6835-4709-B1E1-C48CBB8B8494}">
      <text>
        <r>
          <rPr>
            <sz val="9"/>
            <color indexed="81"/>
            <rFont val="ＭＳ Ｐゴシック"/>
            <family val="3"/>
            <charset val="128"/>
          </rPr>
          <t>割り振るレベルを入力してください。初期キャラは合計6レベルまで。
（最大3／最低0）</t>
        </r>
      </text>
    </comment>
    <comment ref="H25" authorId="0" shapeId="0" xr:uid="{9A85447D-02D2-487B-BF3C-B90CC01831CA}">
      <text>
        <r>
          <rPr>
            <sz val="9"/>
            <color indexed="81"/>
            <rFont val="ＭＳ Ｐゴシック"/>
            <family val="3"/>
            <charset val="128"/>
          </rPr>
          <t>アーツなどによる補正（経験点に計算されません）</t>
        </r>
      </text>
    </comment>
    <comment ref="H26" authorId="0" shapeId="0" xr:uid="{1B9FB71C-B6D9-4761-BF22-3D562EDC9F8E}">
      <text>
        <r>
          <rPr>
            <sz val="9"/>
            <color indexed="81"/>
            <rFont val="ＭＳ Ｐゴシック"/>
            <family val="3"/>
            <charset val="128"/>
          </rPr>
          <t xml:space="preserve">経験点による成長（経験点に計算されます）
</t>
        </r>
      </text>
    </comment>
    <comment ref="H32" authorId="0" shapeId="0" xr:uid="{59B85897-B983-4EC8-9103-058B72CF4DC1}">
      <text>
        <r>
          <rPr>
            <sz val="9"/>
            <color indexed="81"/>
            <rFont val="ＭＳ Ｐゴシック"/>
            <family val="3"/>
            <charset val="128"/>
          </rPr>
          <t>アーツなどによる補正（経験点に計算されません）</t>
        </r>
      </text>
    </comment>
    <comment ref="H33" authorId="0" shapeId="0" xr:uid="{AE088D01-49B6-4600-9B09-21E9658CB9FE}">
      <text>
        <r>
          <rPr>
            <sz val="9"/>
            <color indexed="81"/>
            <rFont val="ＭＳ Ｐゴシック"/>
            <family val="3"/>
            <charset val="128"/>
          </rPr>
          <t xml:space="preserve">経験点による成長（経験点に計算されます）
</t>
        </r>
      </text>
    </comment>
    <comment ref="H39" authorId="0" shapeId="0" xr:uid="{7E4180B5-BA98-4A75-AFD4-2BEE879B052D}">
      <text>
        <r>
          <rPr>
            <sz val="9"/>
            <color indexed="81"/>
            <rFont val="ＭＳ Ｐゴシック"/>
            <family val="3"/>
            <charset val="128"/>
          </rPr>
          <t>アーツなどによる補正（経験点に計算されません）</t>
        </r>
      </text>
    </comment>
    <comment ref="H40" authorId="0" shapeId="0" xr:uid="{488C558F-46F1-4E84-9B88-AB35AFF45234}">
      <text>
        <r>
          <rPr>
            <sz val="9"/>
            <color indexed="81"/>
            <rFont val="ＭＳ Ｐゴシック"/>
            <family val="3"/>
            <charset val="128"/>
          </rPr>
          <t xml:space="preserve">経験点による成長（経験点に計算されます）
</t>
        </r>
      </text>
    </comment>
    <comment ref="H46" authorId="0" shapeId="0" xr:uid="{14A60186-6902-42C5-B8D2-2F819EF29579}">
      <text>
        <r>
          <rPr>
            <sz val="9"/>
            <color indexed="81"/>
            <rFont val="ＭＳ Ｐゴシック"/>
            <family val="3"/>
            <charset val="128"/>
          </rPr>
          <t>アーツなどによる補正（経験点に計算されません）</t>
        </r>
      </text>
    </comment>
    <comment ref="H47" authorId="0" shapeId="0" xr:uid="{377D717F-ACE6-453F-962C-CDF6432F62A6}">
      <text>
        <r>
          <rPr>
            <sz val="9"/>
            <color indexed="81"/>
            <rFont val="ＭＳ Ｐゴシック"/>
            <family val="3"/>
            <charset val="128"/>
          </rPr>
          <t xml:space="preserve">経験点による成長（経験点に計算されます）
</t>
        </r>
      </text>
    </comment>
    <comment ref="K52" authorId="0" shapeId="0" xr:uid="{3604E51C-6305-41BD-8FB1-DCE57060DB39}">
      <text>
        <r>
          <rPr>
            <b/>
            <sz val="9"/>
            <color indexed="81"/>
            <rFont val="ＭＳ Ｐゴシック"/>
            <family val="3"/>
            <charset val="128"/>
          </rPr>
          <t>別々のダメージ属性を持つことができます。変更はマイナーアクション。</t>
        </r>
      </text>
    </comment>
    <comment ref="AA53" authorId="0" shapeId="0" xr:uid="{4EFE53CA-47D4-4341-A9D3-61476BA8920D}">
      <text>
        <r>
          <rPr>
            <b/>
            <sz val="9"/>
            <color indexed="81"/>
            <rFont val="ＭＳ Ｐゴシック"/>
            <family val="3"/>
            <charset val="128"/>
          </rPr>
          <t>デフォルトは「単体」。</t>
        </r>
      </text>
    </comment>
    <comment ref="AC53" authorId="0" shapeId="0" xr:uid="{54097754-1E81-4537-A7D5-F4C84D9CFE67}">
      <text>
        <r>
          <rPr>
            <b/>
            <sz val="9"/>
            <color indexed="81"/>
            <rFont val="ＭＳ Ｐゴシック"/>
            <family val="3"/>
            <charset val="128"/>
          </rPr>
          <t>デフォルトは「至近」。「弓」は最初から「近距離」を持っているため、「近」になっている。</t>
        </r>
      </text>
    </comment>
    <comment ref="AE53" authorId="0" shapeId="0" xr:uid="{F402906A-55AE-47D4-B7FF-11F7B5E94B94}">
      <text>
        <r>
          <rPr>
            <b/>
            <sz val="9"/>
            <color indexed="81"/>
            <rFont val="ＭＳ Ｐゴシック"/>
            <family val="3"/>
            <charset val="128"/>
          </rPr>
          <t>デフォルトは「片手持ち」</t>
        </r>
      </text>
    </comment>
    <comment ref="AG53" authorId="0" shapeId="0" xr:uid="{E5699DBC-527A-425B-B243-6E21EDF405BE}">
      <text>
        <r>
          <rPr>
            <b/>
            <sz val="9"/>
            <color indexed="81"/>
            <rFont val="ＭＳ Ｐゴシック"/>
            <family val="3"/>
            <charset val="128"/>
          </rPr>
          <t>デフォルトは0。</t>
        </r>
      </text>
    </comment>
    <comment ref="AI53" authorId="0" shapeId="0" xr:uid="{871AE077-C134-4D79-B3AA-A2FA8D6AEB84}">
      <text>
        <r>
          <rPr>
            <b/>
            <sz val="9"/>
            <color indexed="81"/>
            <rFont val="ＭＳ Ｐゴシック"/>
            <family val="3"/>
            <charset val="128"/>
          </rPr>
          <t>自動計算は実装していません。手動で入力願います。</t>
        </r>
      </text>
    </comment>
    <comment ref="A57" authorId="0" shapeId="0" xr:uid="{1A6C2252-1FE8-4D73-ABF1-126ACB553EF6}">
      <text>
        <r>
          <rPr>
            <b/>
            <sz val="9"/>
            <color indexed="81"/>
            <rFont val="ＭＳ Ｐゴシック"/>
            <family val="3"/>
            <charset val="128"/>
          </rPr>
          <t>《牙を継ぐ者》で２つ目のレリックを入手した時用。</t>
        </r>
      </text>
    </comment>
    <comment ref="H103" authorId="0" shapeId="0" xr:uid="{FBEA016D-0162-4FF6-B9F3-42CAC97C1A05}">
      <text>
        <r>
          <rPr>
            <b/>
            <sz val="9"/>
            <color indexed="81"/>
            <rFont val="ＭＳ Ｐゴシック"/>
            <family val="3"/>
            <charset val="128"/>
          </rPr>
          <t>自動取得は↓に何LV分あるか記入欄があります。</t>
        </r>
      </text>
    </comment>
    <comment ref="W149" authorId="0" shapeId="0" xr:uid="{8316619D-A336-4B52-9A6C-53FAD091B7A8}">
      <text>
        <r>
          <rPr>
            <sz val="9"/>
            <color indexed="81"/>
            <rFont val="ＭＳ Ｐゴシック"/>
            <family val="3"/>
            <charset val="128"/>
          </rPr>
          <t>このキャラクターで使用できる最大の経験点（実際に消費した経験点、手動で入力してください）</t>
        </r>
      </text>
    </comment>
    <comment ref="W150" authorId="0" shapeId="0" xr:uid="{4D1F2838-6A88-4068-8AFD-2809F1DACF0C}">
      <text>
        <r>
          <rPr>
            <sz val="9"/>
            <color indexed="81"/>
            <rFont val="ＭＳ Ｐゴシック"/>
            <family val="3"/>
            <charset val="128"/>
          </rPr>
          <t>実際に現在キャラクターが使用している経験点（手動で入力してください）</t>
        </r>
      </text>
    </comment>
    <comment ref="W151" authorId="0" shapeId="0" xr:uid="{95EB4C7A-02D2-4F5C-AA65-800B06D3F336}">
      <text>
        <r>
          <rPr>
            <sz val="9"/>
            <color indexed="81"/>
            <rFont val="ＭＳ Ｐゴシック"/>
            <family val="3"/>
            <charset val="128"/>
          </rPr>
          <t>現在のデータを再現するのに必要な経験点（自動計算されます）</t>
        </r>
      </text>
    </comment>
    <comment ref="W198" authorId="0" shapeId="0" xr:uid="{C14E2ADF-FD69-4C24-B55C-FEA2DFC92A50}">
      <text>
        <r>
          <rPr>
            <sz val="9"/>
            <color indexed="81"/>
            <rFont val="ＭＳ Ｐゴシック"/>
            <family val="3"/>
            <charset val="128"/>
          </rPr>
          <t>このキャラクターで使用できる最大の経験点（実際に消費した経験点、手動で入力してください）</t>
        </r>
      </text>
    </comment>
    <comment ref="W199" authorId="0" shapeId="0" xr:uid="{E5F63C54-1970-4AAE-9ABC-55676A7A9220}">
      <text>
        <r>
          <rPr>
            <sz val="9"/>
            <color indexed="81"/>
            <rFont val="ＭＳ Ｐゴシック"/>
            <family val="3"/>
            <charset val="128"/>
          </rPr>
          <t>実際に現在キャラクターが使用している経験点（手動で入力してください）</t>
        </r>
      </text>
    </comment>
    <comment ref="W200" authorId="0" shapeId="0" xr:uid="{3D87B89A-0DE1-4CC1-A7B3-55DA3B8A5E63}">
      <text>
        <r>
          <rPr>
            <sz val="9"/>
            <color indexed="81"/>
            <rFont val="ＭＳ Ｐゴシック"/>
            <family val="3"/>
            <charset val="128"/>
          </rPr>
          <t>現在のデータを再現するのに必要な経験点（自動計算されます）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MagroMaster</author>
  </authors>
  <commentList>
    <comment ref="W1" authorId="0" shapeId="0" xr:uid="{CA5842D9-61DF-431E-A2C0-D93D9A7E0FBA}">
      <text>
        <r>
          <rPr>
            <sz val="9"/>
            <color indexed="81"/>
            <rFont val="ＭＳ Ｐゴシック"/>
            <family val="3"/>
            <charset val="128"/>
          </rPr>
          <t>このキャラクターで使用できる最大の経験点（実際に消費した経験点、手動で入力してください）</t>
        </r>
      </text>
    </comment>
    <comment ref="W2" authorId="0" shapeId="0" xr:uid="{DCE1AA0A-E1AA-4846-A484-B4DC79E2A1CA}">
      <text>
        <r>
          <rPr>
            <sz val="9"/>
            <color indexed="81"/>
            <rFont val="ＭＳ Ｐゴシック"/>
            <family val="3"/>
            <charset val="128"/>
          </rPr>
          <t>実際に現在キャラクターが使用している経験点（手動で入力してください）</t>
        </r>
      </text>
    </comment>
    <comment ref="W3" authorId="0" shapeId="0" xr:uid="{C3571C57-0C61-4E90-B42C-2DA48FCF691F}">
      <text>
        <r>
          <rPr>
            <sz val="9"/>
            <color indexed="81"/>
            <rFont val="ＭＳ Ｐゴシック"/>
            <family val="3"/>
            <charset val="128"/>
          </rPr>
          <t>現在のデータを再現するのに必要な経験点（自動計算されます）</t>
        </r>
      </text>
    </comment>
    <comment ref="D14" authorId="0" shapeId="0" xr:uid="{546D538C-04ED-4ADC-8F9E-8B1BA7724732}">
      <text>
        <r>
          <rPr>
            <sz val="9"/>
            <color indexed="81"/>
            <rFont val="ＭＳ Ｐゴシック"/>
            <family val="3"/>
            <charset val="128"/>
          </rPr>
          <t>ブラッドクラスとソウルクラスの遺痕は一つになって現れます</t>
        </r>
      </text>
    </comment>
    <comment ref="H18" authorId="0" shapeId="0" xr:uid="{025C39DC-675D-472F-9F4B-C92B2BB8B759}">
      <text>
        <r>
          <rPr>
            <sz val="9"/>
            <color indexed="81"/>
            <rFont val="ＭＳ Ｐゴシック"/>
            <family val="3"/>
            <charset val="128"/>
          </rPr>
          <t>アーツなどによる補正（経験点に計算されません）</t>
        </r>
      </text>
    </comment>
    <comment ref="H19" authorId="0" shapeId="0" xr:uid="{B55B5DEF-9372-425F-A64A-45758ED6F673}">
      <text>
        <r>
          <rPr>
            <sz val="9"/>
            <color indexed="81"/>
            <rFont val="ＭＳ Ｐゴシック"/>
            <family val="3"/>
            <charset val="128"/>
          </rPr>
          <t xml:space="preserve">経験点による成長（経験点に計算されます）
</t>
        </r>
      </text>
    </comment>
    <comment ref="E21" authorId="0" shapeId="0" xr:uid="{1669CAAA-5C09-47D2-A60F-4D2938F0F180}">
      <text>
        <r>
          <rPr>
            <sz val="9"/>
            <color indexed="81"/>
            <rFont val="ＭＳ Ｐゴシック"/>
            <family val="3"/>
            <charset val="128"/>
          </rPr>
          <t>割り振るレベルを入力してください。初期キャラは合計6レベルまで。
（最大3／最低0）</t>
        </r>
      </text>
    </comment>
    <comment ref="H25" authorId="0" shapeId="0" xr:uid="{37590017-3D69-4316-8B2F-0BCDEE6FAB6C}">
      <text>
        <r>
          <rPr>
            <sz val="9"/>
            <color indexed="81"/>
            <rFont val="ＭＳ Ｐゴシック"/>
            <family val="3"/>
            <charset val="128"/>
          </rPr>
          <t>アーツなどによる補正（経験点に計算されません）</t>
        </r>
      </text>
    </comment>
    <comment ref="H26" authorId="0" shapeId="0" xr:uid="{AD8B3043-6FAE-4095-9D41-BCA2005F64F5}">
      <text>
        <r>
          <rPr>
            <sz val="9"/>
            <color indexed="81"/>
            <rFont val="ＭＳ Ｐゴシック"/>
            <family val="3"/>
            <charset val="128"/>
          </rPr>
          <t xml:space="preserve">経験点による成長（経験点に計算されます）
</t>
        </r>
      </text>
    </comment>
    <comment ref="H32" authorId="0" shapeId="0" xr:uid="{EA5A4231-1B4B-4121-8A6D-E7FF5953384A}">
      <text>
        <r>
          <rPr>
            <sz val="9"/>
            <color indexed="81"/>
            <rFont val="ＭＳ Ｐゴシック"/>
            <family val="3"/>
            <charset val="128"/>
          </rPr>
          <t>アーツなどによる補正（経験点に計算されません）</t>
        </r>
      </text>
    </comment>
    <comment ref="H33" authorId="0" shapeId="0" xr:uid="{7793566B-B301-42FE-860D-4A0A7DDC7B37}">
      <text>
        <r>
          <rPr>
            <sz val="9"/>
            <color indexed="81"/>
            <rFont val="ＭＳ Ｐゴシック"/>
            <family val="3"/>
            <charset val="128"/>
          </rPr>
          <t xml:space="preserve">経験点による成長（経験点に計算されます）
</t>
        </r>
      </text>
    </comment>
    <comment ref="H39" authorId="0" shapeId="0" xr:uid="{1D9FB11D-1D5F-416C-BE2B-FDED1B4ED0BE}">
      <text>
        <r>
          <rPr>
            <sz val="9"/>
            <color indexed="81"/>
            <rFont val="ＭＳ Ｐゴシック"/>
            <family val="3"/>
            <charset val="128"/>
          </rPr>
          <t>アーツなどによる補正（経験点に計算されません）</t>
        </r>
      </text>
    </comment>
    <comment ref="H40" authorId="0" shapeId="0" xr:uid="{10B04CC3-1CB7-4FD2-BB95-1CA4A4DE05F6}">
      <text>
        <r>
          <rPr>
            <sz val="9"/>
            <color indexed="81"/>
            <rFont val="ＭＳ Ｐゴシック"/>
            <family val="3"/>
            <charset val="128"/>
          </rPr>
          <t xml:space="preserve">経験点による成長（経験点に計算されます）
</t>
        </r>
      </text>
    </comment>
    <comment ref="H46" authorId="0" shapeId="0" xr:uid="{C93EFA5F-CB8D-4198-9C57-71D8F4131085}">
      <text>
        <r>
          <rPr>
            <sz val="9"/>
            <color indexed="81"/>
            <rFont val="ＭＳ Ｐゴシック"/>
            <family val="3"/>
            <charset val="128"/>
          </rPr>
          <t>アーツなどによる補正（経験点に計算されません）</t>
        </r>
      </text>
    </comment>
    <comment ref="H47" authorId="0" shapeId="0" xr:uid="{29155C05-4142-46FD-A34A-AE90E5CE0F3A}">
      <text>
        <r>
          <rPr>
            <sz val="9"/>
            <color indexed="81"/>
            <rFont val="ＭＳ Ｐゴシック"/>
            <family val="3"/>
            <charset val="128"/>
          </rPr>
          <t xml:space="preserve">経験点による成長（経験点に計算されます）
</t>
        </r>
      </text>
    </comment>
    <comment ref="K52" authorId="0" shapeId="0" xr:uid="{0A84F9B8-C987-49CE-8EF0-52F4C9766B93}">
      <text>
        <r>
          <rPr>
            <b/>
            <sz val="9"/>
            <color indexed="81"/>
            <rFont val="ＭＳ Ｐゴシック"/>
            <family val="3"/>
            <charset val="128"/>
          </rPr>
          <t>別々のダメージ属性を持つことができます。変更はマイナーアクション。</t>
        </r>
      </text>
    </comment>
    <comment ref="AA53" authorId="0" shapeId="0" xr:uid="{A63B76F8-6C3C-4FA6-AAE7-DCE1C577E310}">
      <text>
        <r>
          <rPr>
            <b/>
            <sz val="9"/>
            <color indexed="81"/>
            <rFont val="ＭＳ Ｐゴシック"/>
            <family val="3"/>
            <charset val="128"/>
          </rPr>
          <t>デフォルトは「単体」。</t>
        </r>
      </text>
    </comment>
    <comment ref="AC53" authorId="0" shapeId="0" xr:uid="{A1578E81-D598-4249-B56E-B28EB6AF49B1}">
      <text>
        <r>
          <rPr>
            <b/>
            <sz val="9"/>
            <color indexed="81"/>
            <rFont val="ＭＳ Ｐゴシック"/>
            <family val="3"/>
            <charset val="128"/>
          </rPr>
          <t>デフォルトは「至近」。「弓」は最初から「近距離」を持っているため、「近」になっている。</t>
        </r>
      </text>
    </comment>
    <comment ref="AE53" authorId="0" shapeId="0" xr:uid="{DC3DD466-9A75-4D86-B4B7-FC44ACCDE937}">
      <text>
        <r>
          <rPr>
            <b/>
            <sz val="9"/>
            <color indexed="81"/>
            <rFont val="ＭＳ Ｐゴシック"/>
            <family val="3"/>
            <charset val="128"/>
          </rPr>
          <t>デフォルトは「片手持ち」</t>
        </r>
      </text>
    </comment>
    <comment ref="AG53" authorId="0" shapeId="0" xr:uid="{B3A87A76-CD73-4DF3-BF4A-4C14FE66168B}">
      <text>
        <r>
          <rPr>
            <b/>
            <sz val="9"/>
            <color indexed="81"/>
            <rFont val="ＭＳ Ｐゴシック"/>
            <family val="3"/>
            <charset val="128"/>
          </rPr>
          <t>デフォルトは0。</t>
        </r>
      </text>
    </comment>
    <comment ref="AI53" authorId="0" shapeId="0" xr:uid="{D65E24E2-F462-435C-B3E6-5CD67A1AC08C}">
      <text>
        <r>
          <rPr>
            <b/>
            <sz val="9"/>
            <color indexed="81"/>
            <rFont val="ＭＳ Ｐゴシック"/>
            <family val="3"/>
            <charset val="128"/>
          </rPr>
          <t>自動計算は実装していません。手動で入力願います。</t>
        </r>
      </text>
    </comment>
    <comment ref="A57" authorId="0" shapeId="0" xr:uid="{4ADA8A71-068F-42CF-ACCB-D049F370B52D}">
      <text>
        <r>
          <rPr>
            <b/>
            <sz val="9"/>
            <color indexed="81"/>
            <rFont val="ＭＳ Ｐゴシック"/>
            <family val="3"/>
            <charset val="128"/>
          </rPr>
          <t>《牙を継ぐ者》で２つ目のレリックを入手した時用。</t>
        </r>
      </text>
    </comment>
    <comment ref="H103" authorId="0" shapeId="0" xr:uid="{E44475C4-F455-406C-A3D6-66EC4652AE39}">
      <text>
        <r>
          <rPr>
            <b/>
            <sz val="9"/>
            <color indexed="81"/>
            <rFont val="ＭＳ Ｐゴシック"/>
            <family val="3"/>
            <charset val="128"/>
          </rPr>
          <t>自動取得は↓に何LV分あるか記入欄があります。</t>
        </r>
      </text>
    </comment>
    <comment ref="W149" authorId="0" shapeId="0" xr:uid="{578D36A0-E4A6-4EAC-964A-4EB30FFEEB15}">
      <text>
        <r>
          <rPr>
            <sz val="9"/>
            <color indexed="81"/>
            <rFont val="ＭＳ Ｐゴシック"/>
            <family val="3"/>
            <charset val="128"/>
          </rPr>
          <t>このキャラクターで使用できる最大の経験点（実際に消費した経験点、手動で入力してください）</t>
        </r>
      </text>
    </comment>
    <comment ref="W150" authorId="0" shapeId="0" xr:uid="{BF0BA399-8F4E-41D2-B3B1-C4055BD08D47}">
      <text>
        <r>
          <rPr>
            <sz val="9"/>
            <color indexed="81"/>
            <rFont val="ＭＳ Ｐゴシック"/>
            <family val="3"/>
            <charset val="128"/>
          </rPr>
          <t>実際に現在キャラクターが使用している経験点（手動で入力してください）</t>
        </r>
      </text>
    </comment>
    <comment ref="W151" authorId="0" shapeId="0" xr:uid="{F2B4B060-D837-4D7B-8E49-715BB89CDA86}">
      <text>
        <r>
          <rPr>
            <sz val="9"/>
            <color indexed="81"/>
            <rFont val="ＭＳ Ｐゴシック"/>
            <family val="3"/>
            <charset val="128"/>
          </rPr>
          <t>現在のデータを再現するのに必要な経験点（自動計算されます）</t>
        </r>
      </text>
    </comment>
    <comment ref="W198" authorId="0" shapeId="0" xr:uid="{66F360F3-47E0-446D-A630-9DD629FDA9C2}">
      <text>
        <r>
          <rPr>
            <sz val="9"/>
            <color indexed="81"/>
            <rFont val="ＭＳ Ｐゴシック"/>
            <family val="3"/>
            <charset val="128"/>
          </rPr>
          <t>このキャラクターで使用できる最大の経験点（実際に消費した経験点、手動で入力してください）</t>
        </r>
      </text>
    </comment>
    <comment ref="W199" authorId="0" shapeId="0" xr:uid="{736B7885-0F7A-4083-A54D-D64F9688CA18}">
      <text>
        <r>
          <rPr>
            <sz val="9"/>
            <color indexed="81"/>
            <rFont val="ＭＳ Ｐゴシック"/>
            <family val="3"/>
            <charset val="128"/>
          </rPr>
          <t>実際に現在キャラクターが使用している経験点（手動で入力してください）</t>
        </r>
      </text>
    </comment>
    <comment ref="W200" authorId="0" shapeId="0" xr:uid="{E5CC3EEF-E8D0-4AF1-AB94-839281C0A81D}">
      <text>
        <r>
          <rPr>
            <sz val="9"/>
            <color indexed="81"/>
            <rFont val="ＭＳ Ｐゴシック"/>
            <family val="3"/>
            <charset val="128"/>
          </rPr>
          <t>現在のデータを再現するのに必要な経験点（自動計算されます）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MagroMaster</author>
  </authors>
  <commentList>
    <comment ref="W1" authorId="0" shapeId="0" xr:uid="{2FFC4A79-9EE9-44D6-8BC2-9826C33F97A3}">
      <text>
        <r>
          <rPr>
            <sz val="9"/>
            <color indexed="81"/>
            <rFont val="ＭＳ Ｐゴシック"/>
            <family val="3"/>
            <charset val="128"/>
          </rPr>
          <t>このキャラクターで使用できる最大の経験点（実際に消費した経験点、手動で入力してください）</t>
        </r>
      </text>
    </comment>
    <comment ref="W2" authorId="0" shapeId="0" xr:uid="{1B369268-A2BB-4482-8DDC-6079273E0109}">
      <text>
        <r>
          <rPr>
            <sz val="9"/>
            <color indexed="81"/>
            <rFont val="ＭＳ Ｐゴシック"/>
            <family val="3"/>
            <charset val="128"/>
          </rPr>
          <t>実際に現在キャラクターが使用している経験点（手動で入力してください）</t>
        </r>
      </text>
    </comment>
    <comment ref="W3" authorId="0" shapeId="0" xr:uid="{6EF2D728-835F-4078-8906-DC6A9D536857}">
      <text>
        <r>
          <rPr>
            <sz val="9"/>
            <color indexed="81"/>
            <rFont val="ＭＳ Ｐゴシック"/>
            <family val="3"/>
            <charset val="128"/>
          </rPr>
          <t>現在のデータを再現するのに必要な経験点（自動計算されます）</t>
        </r>
      </text>
    </comment>
    <comment ref="D14" authorId="0" shapeId="0" xr:uid="{D7551B3B-BA5A-4524-B682-D00392E93260}">
      <text>
        <r>
          <rPr>
            <sz val="9"/>
            <color indexed="81"/>
            <rFont val="ＭＳ Ｐゴシック"/>
            <family val="3"/>
            <charset val="128"/>
          </rPr>
          <t>ブラッドクラスとソウルクラスの遺痕は一つになって現れます</t>
        </r>
      </text>
    </comment>
    <comment ref="H18" authorId="0" shapeId="0" xr:uid="{515A18B8-3F02-44C8-9878-C588AC5A18F9}">
      <text>
        <r>
          <rPr>
            <sz val="9"/>
            <color indexed="81"/>
            <rFont val="ＭＳ Ｐゴシック"/>
            <family val="3"/>
            <charset val="128"/>
          </rPr>
          <t>アーツなどによる補正（経験点に計算されません）</t>
        </r>
      </text>
    </comment>
    <comment ref="H19" authorId="0" shapeId="0" xr:uid="{3D9352C6-5E26-41A5-8B54-B6999AC1144E}">
      <text>
        <r>
          <rPr>
            <sz val="9"/>
            <color indexed="81"/>
            <rFont val="ＭＳ Ｐゴシック"/>
            <family val="3"/>
            <charset val="128"/>
          </rPr>
          <t xml:space="preserve">経験点による成長（経験点に計算されます）
</t>
        </r>
      </text>
    </comment>
    <comment ref="E21" authorId="0" shapeId="0" xr:uid="{69760DC1-F843-40B3-90D9-04221BE8ACD1}">
      <text>
        <r>
          <rPr>
            <sz val="9"/>
            <color indexed="81"/>
            <rFont val="ＭＳ Ｐゴシック"/>
            <family val="3"/>
            <charset val="128"/>
          </rPr>
          <t>割り振るレベルを入力してください。初期キャラは合計6レベルまで。
（最大3／最低0）</t>
        </r>
      </text>
    </comment>
    <comment ref="H25" authorId="0" shapeId="0" xr:uid="{F8DB6B30-FF17-4FD7-88CE-9E32B1AD86E0}">
      <text>
        <r>
          <rPr>
            <sz val="9"/>
            <color indexed="81"/>
            <rFont val="ＭＳ Ｐゴシック"/>
            <family val="3"/>
            <charset val="128"/>
          </rPr>
          <t>アーツなどによる補正（経験点に計算されません）</t>
        </r>
      </text>
    </comment>
    <comment ref="H26" authorId="0" shapeId="0" xr:uid="{B866A914-D53F-4513-A548-A14B6A5AB941}">
      <text>
        <r>
          <rPr>
            <sz val="9"/>
            <color indexed="81"/>
            <rFont val="ＭＳ Ｐゴシック"/>
            <family val="3"/>
            <charset val="128"/>
          </rPr>
          <t xml:space="preserve">経験点による成長（経験点に計算されます）
</t>
        </r>
      </text>
    </comment>
    <comment ref="H32" authorId="0" shapeId="0" xr:uid="{34ADE728-1C09-41C4-9CDD-5A5AD2ED0D5D}">
      <text>
        <r>
          <rPr>
            <sz val="9"/>
            <color indexed="81"/>
            <rFont val="ＭＳ Ｐゴシック"/>
            <family val="3"/>
            <charset val="128"/>
          </rPr>
          <t>アーツなどによる補正（経験点に計算されません）</t>
        </r>
      </text>
    </comment>
    <comment ref="H33" authorId="0" shapeId="0" xr:uid="{863FC477-F44F-4B69-81DE-DB2F25844F7A}">
      <text>
        <r>
          <rPr>
            <sz val="9"/>
            <color indexed="81"/>
            <rFont val="ＭＳ Ｐゴシック"/>
            <family val="3"/>
            <charset val="128"/>
          </rPr>
          <t xml:space="preserve">経験点による成長（経験点に計算されます）
</t>
        </r>
      </text>
    </comment>
    <comment ref="H39" authorId="0" shapeId="0" xr:uid="{DD245935-1208-44E1-87BD-3BA385418B30}">
      <text>
        <r>
          <rPr>
            <sz val="9"/>
            <color indexed="81"/>
            <rFont val="ＭＳ Ｐゴシック"/>
            <family val="3"/>
            <charset val="128"/>
          </rPr>
          <t>アーツなどによる補正（経験点に計算されません）</t>
        </r>
      </text>
    </comment>
    <comment ref="H40" authorId="0" shapeId="0" xr:uid="{2F7C8741-1736-4F75-B71F-B05288D2F229}">
      <text>
        <r>
          <rPr>
            <sz val="9"/>
            <color indexed="81"/>
            <rFont val="ＭＳ Ｐゴシック"/>
            <family val="3"/>
            <charset val="128"/>
          </rPr>
          <t xml:space="preserve">経験点による成長（経験点に計算されます）
</t>
        </r>
      </text>
    </comment>
    <comment ref="H46" authorId="0" shapeId="0" xr:uid="{A1BF18B5-0AA3-4BD5-A443-4ED10803DB11}">
      <text>
        <r>
          <rPr>
            <sz val="9"/>
            <color indexed="81"/>
            <rFont val="ＭＳ Ｐゴシック"/>
            <family val="3"/>
            <charset val="128"/>
          </rPr>
          <t>アーツなどによる補正（経験点に計算されません）</t>
        </r>
      </text>
    </comment>
    <comment ref="H47" authorId="0" shapeId="0" xr:uid="{11BE0529-2578-4C10-9E54-560E934E2EC2}">
      <text>
        <r>
          <rPr>
            <sz val="9"/>
            <color indexed="81"/>
            <rFont val="ＭＳ Ｐゴシック"/>
            <family val="3"/>
            <charset val="128"/>
          </rPr>
          <t xml:space="preserve">経験点による成長（経験点に計算されます）
</t>
        </r>
      </text>
    </comment>
    <comment ref="K52" authorId="0" shapeId="0" xr:uid="{D071221C-B360-4668-96B4-815677C9C9AD}">
      <text>
        <r>
          <rPr>
            <b/>
            <sz val="9"/>
            <color indexed="81"/>
            <rFont val="ＭＳ Ｐゴシック"/>
            <family val="3"/>
            <charset val="128"/>
          </rPr>
          <t>別々のダメージ属性を持つことができます。変更はマイナーアクション。</t>
        </r>
      </text>
    </comment>
    <comment ref="AA53" authorId="0" shapeId="0" xr:uid="{60FE2921-B660-4436-ABFB-93D68A94B032}">
      <text>
        <r>
          <rPr>
            <b/>
            <sz val="9"/>
            <color indexed="81"/>
            <rFont val="ＭＳ Ｐゴシック"/>
            <family val="3"/>
            <charset val="128"/>
          </rPr>
          <t>デフォルトは「単体」。</t>
        </r>
      </text>
    </comment>
    <comment ref="AC53" authorId="0" shapeId="0" xr:uid="{CF6D9E1F-465C-4F9C-9995-C037BB64A354}">
      <text>
        <r>
          <rPr>
            <b/>
            <sz val="9"/>
            <color indexed="81"/>
            <rFont val="ＭＳ Ｐゴシック"/>
            <family val="3"/>
            <charset val="128"/>
          </rPr>
          <t>デフォルトは「至近」。「弓」は最初から「近距離」を持っているため、「近」になっている。</t>
        </r>
      </text>
    </comment>
    <comment ref="AE53" authorId="0" shapeId="0" xr:uid="{F0C7DBD1-BDF9-438F-9458-1AAB0185A549}">
      <text>
        <r>
          <rPr>
            <b/>
            <sz val="9"/>
            <color indexed="81"/>
            <rFont val="ＭＳ Ｐゴシック"/>
            <family val="3"/>
            <charset val="128"/>
          </rPr>
          <t>デフォルトは「片手持ち」</t>
        </r>
      </text>
    </comment>
    <comment ref="AG53" authorId="0" shapeId="0" xr:uid="{886E9C8D-019C-403F-B47F-CCA700358031}">
      <text>
        <r>
          <rPr>
            <b/>
            <sz val="9"/>
            <color indexed="81"/>
            <rFont val="ＭＳ Ｐゴシック"/>
            <family val="3"/>
            <charset val="128"/>
          </rPr>
          <t>デフォルトは0。</t>
        </r>
      </text>
    </comment>
    <comment ref="AI53" authorId="0" shapeId="0" xr:uid="{822B8CAE-7E6F-4810-89D3-01AE4CD67AC6}">
      <text>
        <r>
          <rPr>
            <b/>
            <sz val="9"/>
            <color indexed="81"/>
            <rFont val="ＭＳ Ｐゴシック"/>
            <family val="3"/>
            <charset val="128"/>
          </rPr>
          <t>自動計算は実装していません。手動で入力願います。</t>
        </r>
      </text>
    </comment>
    <comment ref="A57" authorId="0" shapeId="0" xr:uid="{8E2E0A0A-B1E2-4EA0-B928-0F1B9A21D88E}">
      <text>
        <r>
          <rPr>
            <b/>
            <sz val="9"/>
            <color indexed="81"/>
            <rFont val="ＭＳ Ｐゴシック"/>
            <family val="3"/>
            <charset val="128"/>
          </rPr>
          <t>《牙を継ぐ者》で２つ目のレリックを入手した時用。</t>
        </r>
      </text>
    </comment>
    <comment ref="H103" authorId="0" shapeId="0" xr:uid="{646DEF15-D51B-453D-A81A-A4D912C591D3}">
      <text>
        <r>
          <rPr>
            <b/>
            <sz val="9"/>
            <color indexed="81"/>
            <rFont val="ＭＳ Ｐゴシック"/>
            <family val="3"/>
            <charset val="128"/>
          </rPr>
          <t>自動取得は↓に何LV分あるか記入欄があります。</t>
        </r>
      </text>
    </comment>
    <comment ref="W149" authorId="0" shapeId="0" xr:uid="{2753F6A8-7B48-43EF-BE87-3A81729EB11F}">
      <text>
        <r>
          <rPr>
            <sz val="9"/>
            <color indexed="81"/>
            <rFont val="ＭＳ Ｐゴシック"/>
            <family val="3"/>
            <charset val="128"/>
          </rPr>
          <t>このキャラクターで使用できる最大の経験点（実際に消費した経験点、手動で入力してください）</t>
        </r>
      </text>
    </comment>
    <comment ref="W150" authorId="0" shapeId="0" xr:uid="{722777F3-2820-4B47-A19F-F0A4E8F195B4}">
      <text>
        <r>
          <rPr>
            <sz val="9"/>
            <color indexed="81"/>
            <rFont val="ＭＳ Ｐゴシック"/>
            <family val="3"/>
            <charset val="128"/>
          </rPr>
          <t>実際に現在キャラクターが使用している経験点（手動で入力してください）</t>
        </r>
      </text>
    </comment>
    <comment ref="W151" authorId="0" shapeId="0" xr:uid="{56FDF7FA-49C3-458A-8A9D-A7D6CAB6CEA3}">
      <text>
        <r>
          <rPr>
            <sz val="9"/>
            <color indexed="81"/>
            <rFont val="ＭＳ Ｐゴシック"/>
            <family val="3"/>
            <charset val="128"/>
          </rPr>
          <t>現在のデータを再現するのに必要な経験点（自動計算されます）</t>
        </r>
      </text>
    </comment>
    <comment ref="W198" authorId="0" shapeId="0" xr:uid="{B89E662B-929E-47D1-90D7-7E889E68F38B}">
      <text>
        <r>
          <rPr>
            <sz val="9"/>
            <color indexed="81"/>
            <rFont val="ＭＳ Ｐゴシック"/>
            <family val="3"/>
            <charset val="128"/>
          </rPr>
          <t>このキャラクターで使用できる最大の経験点（実際に消費した経験点、手動で入力してください）</t>
        </r>
      </text>
    </comment>
    <comment ref="W199" authorId="0" shapeId="0" xr:uid="{B1E59454-3DF3-4B4A-9693-222ABAB02239}">
      <text>
        <r>
          <rPr>
            <sz val="9"/>
            <color indexed="81"/>
            <rFont val="ＭＳ Ｐゴシック"/>
            <family val="3"/>
            <charset val="128"/>
          </rPr>
          <t>実際に現在キャラクターが使用している経験点（手動で入力してください）</t>
        </r>
      </text>
    </comment>
    <comment ref="W200" authorId="0" shapeId="0" xr:uid="{43782045-F673-405A-9BE9-DF45DC4C974C}">
      <text>
        <r>
          <rPr>
            <sz val="9"/>
            <color indexed="81"/>
            <rFont val="ＭＳ Ｐゴシック"/>
            <family val="3"/>
            <charset val="128"/>
          </rPr>
          <t>現在のデータを再現するのに必要な経験点（自動計算されます）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MagroMaster</author>
  </authors>
  <commentList>
    <comment ref="W1" authorId="0" shapeId="0" xr:uid="{291083D6-3A0F-4513-BA05-D8D7846189EF}">
      <text>
        <r>
          <rPr>
            <sz val="9"/>
            <color indexed="81"/>
            <rFont val="ＭＳ Ｐゴシック"/>
            <family val="3"/>
            <charset val="128"/>
          </rPr>
          <t>このキャラクターで使用できる最大の経験点（実際に消費した経験点、手動で入力してください）</t>
        </r>
      </text>
    </comment>
    <comment ref="W2" authorId="0" shapeId="0" xr:uid="{7EEDD7E2-8160-4CD2-8084-96D1FAF0A1AE}">
      <text>
        <r>
          <rPr>
            <sz val="9"/>
            <color indexed="81"/>
            <rFont val="ＭＳ Ｐゴシック"/>
            <family val="3"/>
            <charset val="128"/>
          </rPr>
          <t>実際に現在キャラクターが使用している経験点（手動で入力してください）</t>
        </r>
      </text>
    </comment>
    <comment ref="W3" authorId="0" shapeId="0" xr:uid="{85559749-3FCD-4440-8D73-EBAB5ABC0B05}">
      <text>
        <r>
          <rPr>
            <sz val="9"/>
            <color indexed="81"/>
            <rFont val="ＭＳ Ｐゴシック"/>
            <family val="3"/>
            <charset val="128"/>
          </rPr>
          <t>現在のデータを再現するのに必要な経験点（自動計算されます）</t>
        </r>
      </text>
    </comment>
    <comment ref="D14" authorId="0" shapeId="0" xr:uid="{D44CF67D-AF84-404D-B0CD-7407E40D9355}">
      <text>
        <r>
          <rPr>
            <sz val="9"/>
            <color indexed="81"/>
            <rFont val="ＭＳ Ｐゴシック"/>
            <family val="3"/>
            <charset val="128"/>
          </rPr>
          <t>ブラッドクラスとソウルクラスの遺痕は一つになって現れます</t>
        </r>
      </text>
    </comment>
    <comment ref="H18" authorId="0" shapeId="0" xr:uid="{3D6F3C06-8749-4DD1-9B74-41732A6398E1}">
      <text>
        <r>
          <rPr>
            <sz val="9"/>
            <color indexed="81"/>
            <rFont val="ＭＳ Ｐゴシック"/>
            <family val="3"/>
            <charset val="128"/>
          </rPr>
          <t>アーツなどによる補正（経験点に計算されません）</t>
        </r>
      </text>
    </comment>
    <comment ref="H19" authorId="0" shapeId="0" xr:uid="{26430E67-3A19-4A87-916E-CACC07B738E1}">
      <text>
        <r>
          <rPr>
            <sz val="9"/>
            <color indexed="81"/>
            <rFont val="ＭＳ Ｐゴシック"/>
            <family val="3"/>
            <charset val="128"/>
          </rPr>
          <t xml:space="preserve">経験点による成長（経験点に計算されます）
</t>
        </r>
      </text>
    </comment>
    <comment ref="E21" authorId="0" shapeId="0" xr:uid="{FC331335-0278-4BCF-818A-8A833501DE36}">
      <text>
        <r>
          <rPr>
            <sz val="9"/>
            <color indexed="81"/>
            <rFont val="ＭＳ Ｐゴシック"/>
            <family val="3"/>
            <charset val="128"/>
          </rPr>
          <t>割り振るレベルを入力してください。初期キャラは合計6レベルまで。
（最大3／最低0）</t>
        </r>
      </text>
    </comment>
    <comment ref="H25" authorId="0" shapeId="0" xr:uid="{3FD139AE-EAE0-4B37-B006-C8A22B6A14C0}">
      <text>
        <r>
          <rPr>
            <sz val="9"/>
            <color indexed="81"/>
            <rFont val="ＭＳ Ｐゴシック"/>
            <family val="3"/>
            <charset val="128"/>
          </rPr>
          <t>アーツなどによる補正（経験点に計算されません）</t>
        </r>
      </text>
    </comment>
    <comment ref="H26" authorId="0" shapeId="0" xr:uid="{6FB52D39-C920-4F3F-8760-E9C6E3235D37}">
      <text>
        <r>
          <rPr>
            <sz val="9"/>
            <color indexed="81"/>
            <rFont val="ＭＳ Ｐゴシック"/>
            <family val="3"/>
            <charset val="128"/>
          </rPr>
          <t xml:space="preserve">経験点による成長（経験点に計算されます）
</t>
        </r>
      </text>
    </comment>
    <comment ref="H32" authorId="0" shapeId="0" xr:uid="{626BF6EA-2E63-44EA-96E2-108E702722E7}">
      <text>
        <r>
          <rPr>
            <sz val="9"/>
            <color indexed="81"/>
            <rFont val="ＭＳ Ｐゴシック"/>
            <family val="3"/>
            <charset val="128"/>
          </rPr>
          <t>アーツなどによる補正（経験点に計算されません）</t>
        </r>
      </text>
    </comment>
    <comment ref="H33" authorId="0" shapeId="0" xr:uid="{5A13FF3D-4B89-4ED8-95F1-9C7DF6FB2DFD}">
      <text>
        <r>
          <rPr>
            <sz val="9"/>
            <color indexed="81"/>
            <rFont val="ＭＳ Ｐゴシック"/>
            <family val="3"/>
            <charset val="128"/>
          </rPr>
          <t xml:space="preserve">経験点による成長（経験点に計算されます）
</t>
        </r>
      </text>
    </comment>
    <comment ref="H39" authorId="0" shapeId="0" xr:uid="{C200976D-23EB-43DD-9A00-9D19F8613711}">
      <text>
        <r>
          <rPr>
            <sz val="9"/>
            <color indexed="81"/>
            <rFont val="ＭＳ Ｐゴシック"/>
            <family val="3"/>
            <charset val="128"/>
          </rPr>
          <t>アーツなどによる補正（経験点に計算されません）</t>
        </r>
      </text>
    </comment>
    <comment ref="H40" authorId="0" shapeId="0" xr:uid="{CF46F863-A085-45A3-8810-3B68725D86BB}">
      <text>
        <r>
          <rPr>
            <sz val="9"/>
            <color indexed="81"/>
            <rFont val="ＭＳ Ｐゴシック"/>
            <family val="3"/>
            <charset val="128"/>
          </rPr>
          <t xml:space="preserve">経験点による成長（経験点に計算されます）
</t>
        </r>
      </text>
    </comment>
    <comment ref="H46" authorId="0" shapeId="0" xr:uid="{94576416-6B99-4435-8F2B-D3FF4C24D72F}">
      <text>
        <r>
          <rPr>
            <sz val="9"/>
            <color indexed="81"/>
            <rFont val="ＭＳ Ｐゴシック"/>
            <family val="3"/>
            <charset val="128"/>
          </rPr>
          <t>アーツなどによる補正（経験点に計算されません）</t>
        </r>
      </text>
    </comment>
    <comment ref="H47" authorId="0" shapeId="0" xr:uid="{CEE237B2-2ACD-4C60-B05D-13495E58E5D4}">
      <text>
        <r>
          <rPr>
            <sz val="9"/>
            <color indexed="81"/>
            <rFont val="ＭＳ Ｐゴシック"/>
            <family val="3"/>
            <charset val="128"/>
          </rPr>
          <t xml:space="preserve">経験点による成長（経験点に計算されます）
</t>
        </r>
      </text>
    </comment>
    <comment ref="K52" authorId="0" shapeId="0" xr:uid="{CDFDC89F-5949-4497-8F5F-35D5D651B2D5}">
      <text>
        <r>
          <rPr>
            <b/>
            <sz val="9"/>
            <color indexed="81"/>
            <rFont val="ＭＳ Ｐゴシック"/>
            <family val="3"/>
            <charset val="128"/>
          </rPr>
          <t>別々のダメージ属性を持つことができます。変更はマイナーアクション。</t>
        </r>
      </text>
    </comment>
    <comment ref="AA53" authorId="0" shapeId="0" xr:uid="{39DD74C1-E376-4D32-8059-8ED05460672D}">
      <text>
        <r>
          <rPr>
            <b/>
            <sz val="9"/>
            <color indexed="81"/>
            <rFont val="ＭＳ Ｐゴシック"/>
            <family val="3"/>
            <charset val="128"/>
          </rPr>
          <t>デフォルトは「単体」。</t>
        </r>
      </text>
    </comment>
    <comment ref="AC53" authorId="0" shapeId="0" xr:uid="{FEDEFD77-3A6B-4687-B7E4-35F53E21832F}">
      <text>
        <r>
          <rPr>
            <b/>
            <sz val="9"/>
            <color indexed="81"/>
            <rFont val="ＭＳ Ｐゴシック"/>
            <family val="3"/>
            <charset val="128"/>
          </rPr>
          <t>デフォルトは「至近」。「弓」は最初から「近距離」を持っているため、「近」になっている。</t>
        </r>
      </text>
    </comment>
    <comment ref="AE53" authorId="0" shapeId="0" xr:uid="{198D8F54-1E77-4CA0-AA5E-9FB6FAC800FF}">
      <text>
        <r>
          <rPr>
            <b/>
            <sz val="9"/>
            <color indexed="81"/>
            <rFont val="ＭＳ Ｐゴシック"/>
            <family val="3"/>
            <charset val="128"/>
          </rPr>
          <t>デフォルトは「片手持ち」</t>
        </r>
      </text>
    </comment>
    <comment ref="AG53" authorId="0" shapeId="0" xr:uid="{DCC9E32F-D85F-4DBC-A456-3D419665B9FA}">
      <text>
        <r>
          <rPr>
            <b/>
            <sz val="9"/>
            <color indexed="81"/>
            <rFont val="ＭＳ Ｐゴシック"/>
            <family val="3"/>
            <charset val="128"/>
          </rPr>
          <t>デフォルトは0。</t>
        </r>
      </text>
    </comment>
    <comment ref="AI53" authorId="0" shapeId="0" xr:uid="{9D8DEDEA-86D2-45E7-B4A6-CF38C55FB762}">
      <text>
        <r>
          <rPr>
            <b/>
            <sz val="9"/>
            <color indexed="81"/>
            <rFont val="ＭＳ Ｐゴシック"/>
            <family val="3"/>
            <charset val="128"/>
          </rPr>
          <t>自動計算は実装していません。手動で入力願います。</t>
        </r>
      </text>
    </comment>
    <comment ref="A57" authorId="0" shapeId="0" xr:uid="{C18FC501-6299-473C-9089-1F7CFBD2031D}">
      <text>
        <r>
          <rPr>
            <b/>
            <sz val="9"/>
            <color indexed="81"/>
            <rFont val="ＭＳ Ｐゴシック"/>
            <family val="3"/>
            <charset val="128"/>
          </rPr>
          <t>《牙を継ぐ者》で２つ目のレリックを入手した時用。</t>
        </r>
      </text>
    </comment>
    <comment ref="H103" authorId="0" shapeId="0" xr:uid="{1C0C3F9E-ECA4-42C9-BC9D-5A9DD51BF1A3}">
      <text>
        <r>
          <rPr>
            <b/>
            <sz val="9"/>
            <color indexed="81"/>
            <rFont val="ＭＳ Ｐゴシック"/>
            <family val="3"/>
            <charset val="128"/>
          </rPr>
          <t>自動取得は↓に何LV分あるか記入欄があります。</t>
        </r>
      </text>
    </comment>
    <comment ref="W149" authorId="0" shapeId="0" xr:uid="{25D66409-5FCF-42DE-9D9B-72F6B66B6138}">
      <text>
        <r>
          <rPr>
            <sz val="9"/>
            <color indexed="81"/>
            <rFont val="ＭＳ Ｐゴシック"/>
            <family val="3"/>
            <charset val="128"/>
          </rPr>
          <t>このキャラクターで使用できる最大の経験点（実際に消費した経験点、手動で入力してください）</t>
        </r>
      </text>
    </comment>
    <comment ref="W150" authorId="0" shapeId="0" xr:uid="{A1225414-158E-4B2C-8C07-DBF1E2C1CE0C}">
      <text>
        <r>
          <rPr>
            <sz val="9"/>
            <color indexed="81"/>
            <rFont val="ＭＳ Ｐゴシック"/>
            <family val="3"/>
            <charset val="128"/>
          </rPr>
          <t>実際に現在キャラクターが使用している経験点（手動で入力してください）</t>
        </r>
      </text>
    </comment>
    <comment ref="W151" authorId="0" shapeId="0" xr:uid="{4405A28F-F7A0-47AC-8456-A37292904815}">
      <text>
        <r>
          <rPr>
            <sz val="9"/>
            <color indexed="81"/>
            <rFont val="ＭＳ Ｐゴシック"/>
            <family val="3"/>
            <charset val="128"/>
          </rPr>
          <t>現在のデータを再現するのに必要な経験点（自動計算されます）</t>
        </r>
      </text>
    </comment>
    <comment ref="W198" authorId="0" shapeId="0" xr:uid="{0A033DD4-E4AF-4397-B48E-9F0F418A3CF8}">
      <text>
        <r>
          <rPr>
            <sz val="9"/>
            <color indexed="81"/>
            <rFont val="ＭＳ Ｐゴシック"/>
            <family val="3"/>
            <charset val="128"/>
          </rPr>
          <t>このキャラクターで使用できる最大の経験点（実際に消費した経験点、手動で入力してください）</t>
        </r>
      </text>
    </comment>
    <comment ref="W199" authorId="0" shapeId="0" xr:uid="{370A38FC-1B4C-45C3-9B78-D2FB116978AA}">
      <text>
        <r>
          <rPr>
            <sz val="9"/>
            <color indexed="81"/>
            <rFont val="ＭＳ Ｐゴシック"/>
            <family val="3"/>
            <charset val="128"/>
          </rPr>
          <t>実際に現在キャラクターが使用している経験点（手動で入力してください）</t>
        </r>
      </text>
    </comment>
    <comment ref="W200" authorId="0" shapeId="0" xr:uid="{9A46554E-3F63-4CE7-B600-5B0D7ED7C5DE}">
      <text>
        <r>
          <rPr>
            <sz val="9"/>
            <color indexed="81"/>
            <rFont val="ＭＳ Ｐゴシック"/>
            <family val="3"/>
            <charset val="128"/>
          </rPr>
          <t>現在のデータを再現するのに必要な経験点（自動計算されます）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MagroMaster</author>
  </authors>
  <commentList>
    <comment ref="W1" authorId="0" shapeId="0" xr:uid="{6A70915E-C6BD-41C3-9A2F-3EE49EAB7CEB}">
      <text>
        <r>
          <rPr>
            <sz val="9"/>
            <color indexed="81"/>
            <rFont val="ＭＳ Ｐゴシック"/>
            <family val="3"/>
            <charset val="128"/>
          </rPr>
          <t>このキャラクターで使用できる最大の経験点（実際に消費した経験点、手動で入力してください）</t>
        </r>
      </text>
    </comment>
    <comment ref="W2" authorId="0" shapeId="0" xr:uid="{DC268CFB-1FAF-45F0-81B6-F0D008F53DCF}">
      <text>
        <r>
          <rPr>
            <sz val="9"/>
            <color indexed="81"/>
            <rFont val="ＭＳ Ｐゴシック"/>
            <family val="3"/>
            <charset val="128"/>
          </rPr>
          <t>実際に現在キャラクターが使用している経験点（手動で入力してください）</t>
        </r>
      </text>
    </comment>
    <comment ref="W3" authorId="0" shapeId="0" xr:uid="{FCE2BB83-49B8-4ACA-ACFA-448663A3614B}">
      <text>
        <r>
          <rPr>
            <sz val="9"/>
            <color indexed="81"/>
            <rFont val="ＭＳ Ｐゴシック"/>
            <family val="3"/>
            <charset val="128"/>
          </rPr>
          <t>現在のデータを再現するのに必要な経験点（自動計算されます）</t>
        </r>
      </text>
    </comment>
    <comment ref="D14" authorId="0" shapeId="0" xr:uid="{AB9A34DB-2B03-4EE4-B9B5-6E75F98CF988}">
      <text>
        <r>
          <rPr>
            <sz val="9"/>
            <color indexed="81"/>
            <rFont val="ＭＳ Ｐゴシック"/>
            <family val="3"/>
            <charset val="128"/>
          </rPr>
          <t>ブラッドクラスとソウルクラスの遺痕は一つになって現れます</t>
        </r>
      </text>
    </comment>
    <comment ref="H18" authorId="0" shapeId="0" xr:uid="{B4B51323-BB83-423E-A745-60FBED48E7AF}">
      <text>
        <r>
          <rPr>
            <sz val="9"/>
            <color indexed="81"/>
            <rFont val="ＭＳ Ｐゴシック"/>
            <family val="3"/>
            <charset val="128"/>
          </rPr>
          <t>アーツなどによる補正（経験点に計算されません）</t>
        </r>
      </text>
    </comment>
    <comment ref="H19" authorId="0" shapeId="0" xr:uid="{0B4670AE-BD9E-4D38-AD65-EBA486D3573A}">
      <text>
        <r>
          <rPr>
            <sz val="9"/>
            <color indexed="81"/>
            <rFont val="ＭＳ Ｐゴシック"/>
            <family val="3"/>
            <charset val="128"/>
          </rPr>
          <t xml:space="preserve">経験点による成長（経験点に計算されます）
</t>
        </r>
      </text>
    </comment>
    <comment ref="E21" authorId="0" shapeId="0" xr:uid="{99A92F8E-9CC2-4DA3-867B-FD442D651B03}">
      <text>
        <r>
          <rPr>
            <sz val="9"/>
            <color indexed="81"/>
            <rFont val="ＭＳ Ｐゴシック"/>
            <family val="3"/>
            <charset val="128"/>
          </rPr>
          <t>割り振るレベルを入力してください。初期キャラは合計6レベルまで。
（最大3／最低0）</t>
        </r>
      </text>
    </comment>
    <comment ref="H25" authorId="0" shapeId="0" xr:uid="{FEEE71E4-15F9-4A49-A0BB-6A37C85A2E0E}">
      <text>
        <r>
          <rPr>
            <sz val="9"/>
            <color indexed="81"/>
            <rFont val="ＭＳ Ｐゴシック"/>
            <family val="3"/>
            <charset val="128"/>
          </rPr>
          <t>アーツなどによる補正（経験点に計算されません）</t>
        </r>
      </text>
    </comment>
    <comment ref="H26" authorId="0" shapeId="0" xr:uid="{750CF401-85D7-434A-A51C-EC700C404970}">
      <text>
        <r>
          <rPr>
            <sz val="9"/>
            <color indexed="81"/>
            <rFont val="ＭＳ Ｐゴシック"/>
            <family val="3"/>
            <charset val="128"/>
          </rPr>
          <t xml:space="preserve">経験点による成長（経験点に計算されます）
</t>
        </r>
      </text>
    </comment>
    <comment ref="H32" authorId="0" shapeId="0" xr:uid="{68947CB0-E7B7-4934-9194-54B0C892B531}">
      <text>
        <r>
          <rPr>
            <sz val="9"/>
            <color indexed="81"/>
            <rFont val="ＭＳ Ｐゴシック"/>
            <family val="3"/>
            <charset val="128"/>
          </rPr>
          <t>アーツなどによる補正（経験点に計算されません）</t>
        </r>
      </text>
    </comment>
    <comment ref="H33" authorId="0" shapeId="0" xr:uid="{9748F2C2-C7BB-4F23-B554-EB5A50F5D832}">
      <text>
        <r>
          <rPr>
            <sz val="9"/>
            <color indexed="81"/>
            <rFont val="ＭＳ Ｐゴシック"/>
            <family val="3"/>
            <charset val="128"/>
          </rPr>
          <t xml:space="preserve">経験点による成長（経験点に計算されます）
</t>
        </r>
      </text>
    </comment>
    <comment ref="H39" authorId="0" shapeId="0" xr:uid="{7FB30A5A-D9B9-4D4E-90C1-518834C5AC9E}">
      <text>
        <r>
          <rPr>
            <sz val="9"/>
            <color indexed="81"/>
            <rFont val="ＭＳ Ｐゴシック"/>
            <family val="3"/>
            <charset val="128"/>
          </rPr>
          <t>アーツなどによる補正（経験点に計算されません）</t>
        </r>
      </text>
    </comment>
    <comment ref="H40" authorId="0" shapeId="0" xr:uid="{5D6BC8C1-69EB-4287-9084-08D38E839C91}">
      <text>
        <r>
          <rPr>
            <sz val="9"/>
            <color indexed="81"/>
            <rFont val="ＭＳ Ｐゴシック"/>
            <family val="3"/>
            <charset val="128"/>
          </rPr>
          <t xml:space="preserve">経験点による成長（経験点に計算されます）
</t>
        </r>
      </text>
    </comment>
    <comment ref="H46" authorId="0" shapeId="0" xr:uid="{A8FF8568-8C14-4EF0-A2F5-0D3FD2B36A45}">
      <text>
        <r>
          <rPr>
            <sz val="9"/>
            <color indexed="81"/>
            <rFont val="ＭＳ Ｐゴシック"/>
            <family val="3"/>
            <charset val="128"/>
          </rPr>
          <t>アーツなどによる補正（経験点に計算されません）</t>
        </r>
      </text>
    </comment>
    <comment ref="H47" authorId="0" shapeId="0" xr:uid="{063E43D3-4B5E-4A62-B80E-C815B0A6FDE3}">
      <text>
        <r>
          <rPr>
            <sz val="9"/>
            <color indexed="81"/>
            <rFont val="ＭＳ Ｐゴシック"/>
            <family val="3"/>
            <charset val="128"/>
          </rPr>
          <t xml:space="preserve">経験点による成長（経験点に計算されます）
</t>
        </r>
      </text>
    </comment>
    <comment ref="K52" authorId="0" shapeId="0" xr:uid="{AE2D388A-35F4-4A9B-A11F-A0C1302E2A59}">
      <text>
        <r>
          <rPr>
            <b/>
            <sz val="9"/>
            <color indexed="81"/>
            <rFont val="ＭＳ Ｐゴシック"/>
            <family val="3"/>
            <charset val="128"/>
          </rPr>
          <t>別々のダメージ属性を持つことができます。変更はマイナーアクション。</t>
        </r>
      </text>
    </comment>
    <comment ref="AA53" authorId="0" shapeId="0" xr:uid="{03382274-05AF-4823-9BFD-BBA804B4DEB9}">
      <text>
        <r>
          <rPr>
            <b/>
            <sz val="9"/>
            <color indexed="81"/>
            <rFont val="ＭＳ Ｐゴシック"/>
            <family val="3"/>
            <charset val="128"/>
          </rPr>
          <t>デフォルトは「単体」。</t>
        </r>
      </text>
    </comment>
    <comment ref="AC53" authorId="0" shapeId="0" xr:uid="{2901BEDA-6157-4429-B810-9897BC76CB72}">
      <text>
        <r>
          <rPr>
            <b/>
            <sz val="9"/>
            <color indexed="81"/>
            <rFont val="ＭＳ Ｐゴシック"/>
            <family val="3"/>
            <charset val="128"/>
          </rPr>
          <t>デフォルトは「至近」。「弓」は最初から「近距離」を持っているため、「近」になっている。</t>
        </r>
      </text>
    </comment>
    <comment ref="AE53" authorId="0" shapeId="0" xr:uid="{FA8676FE-EAFB-4D3A-BC7F-A9B0F2F4B736}">
      <text>
        <r>
          <rPr>
            <b/>
            <sz val="9"/>
            <color indexed="81"/>
            <rFont val="ＭＳ Ｐゴシック"/>
            <family val="3"/>
            <charset val="128"/>
          </rPr>
          <t>デフォルトは「片手持ち」</t>
        </r>
      </text>
    </comment>
    <comment ref="AG53" authorId="0" shapeId="0" xr:uid="{546CDECD-5982-4066-BE98-9DDEA690C64D}">
      <text>
        <r>
          <rPr>
            <b/>
            <sz val="9"/>
            <color indexed="81"/>
            <rFont val="ＭＳ Ｐゴシック"/>
            <family val="3"/>
            <charset val="128"/>
          </rPr>
          <t>デフォルトは0。</t>
        </r>
      </text>
    </comment>
    <comment ref="AI53" authorId="0" shapeId="0" xr:uid="{B4BBC75B-69E4-45FF-95A1-93479B9F82C4}">
      <text>
        <r>
          <rPr>
            <b/>
            <sz val="9"/>
            <color indexed="81"/>
            <rFont val="ＭＳ Ｐゴシック"/>
            <family val="3"/>
            <charset val="128"/>
          </rPr>
          <t>自動計算は実装していません。手動で入力願います。</t>
        </r>
      </text>
    </comment>
    <comment ref="A57" authorId="0" shapeId="0" xr:uid="{B5B4D724-3BD2-4957-8D4D-BAC0C41B32F8}">
      <text>
        <r>
          <rPr>
            <b/>
            <sz val="9"/>
            <color indexed="81"/>
            <rFont val="ＭＳ Ｐゴシック"/>
            <family val="3"/>
            <charset val="128"/>
          </rPr>
          <t>《牙を継ぐ者》で２つ目のレリックを入手した時用。</t>
        </r>
      </text>
    </comment>
    <comment ref="H103" authorId="0" shapeId="0" xr:uid="{202B6613-8AD7-4574-9A3B-FD2D81788378}">
      <text>
        <r>
          <rPr>
            <b/>
            <sz val="9"/>
            <color indexed="81"/>
            <rFont val="ＭＳ Ｐゴシック"/>
            <family val="3"/>
            <charset val="128"/>
          </rPr>
          <t>自動取得は↓に何LV分あるか記入欄があります。</t>
        </r>
      </text>
    </comment>
    <comment ref="W149" authorId="0" shapeId="0" xr:uid="{4A7944C3-832A-480C-B331-1A09FFDE08EB}">
      <text>
        <r>
          <rPr>
            <sz val="9"/>
            <color indexed="81"/>
            <rFont val="ＭＳ Ｐゴシック"/>
            <family val="3"/>
            <charset val="128"/>
          </rPr>
          <t>このキャラクターで使用できる最大の経験点（実際に消費した経験点、手動で入力してください）</t>
        </r>
      </text>
    </comment>
    <comment ref="W150" authorId="0" shapeId="0" xr:uid="{F983C5EA-8E18-4895-8913-773D9192718D}">
      <text>
        <r>
          <rPr>
            <sz val="9"/>
            <color indexed="81"/>
            <rFont val="ＭＳ Ｐゴシック"/>
            <family val="3"/>
            <charset val="128"/>
          </rPr>
          <t>実際に現在キャラクターが使用している経験点（手動で入力してください）</t>
        </r>
      </text>
    </comment>
    <comment ref="W151" authorId="0" shapeId="0" xr:uid="{957C04BB-41BA-4A56-B8DD-3E06A29F92BC}">
      <text>
        <r>
          <rPr>
            <sz val="9"/>
            <color indexed="81"/>
            <rFont val="ＭＳ Ｐゴシック"/>
            <family val="3"/>
            <charset val="128"/>
          </rPr>
          <t>現在のデータを再現するのに必要な経験点（自動計算されます）</t>
        </r>
      </text>
    </comment>
    <comment ref="W198" authorId="0" shapeId="0" xr:uid="{F56E7FBE-3CE1-4F0A-9626-8FCF975E6BC9}">
      <text>
        <r>
          <rPr>
            <sz val="9"/>
            <color indexed="81"/>
            <rFont val="ＭＳ Ｐゴシック"/>
            <family val="3"/>
            <charset val="128"/>
          </rPr>
          <t>このキャラクターで使用できる最大の経験点（実際に消費した経験点、手動で入力してください）</t>
        </r>
      </text>
    </comment>
    <comment ref="W199" authorId="0" shapeId="0" xr:uid="{A3B7AA61-70BA-4E1D-BDCD-BDAEEEF97C56}">
      <text>
        <r>
          <rPr>
            <sz val="9"/>
            <color indexed="81"/>
            <rFont val="ＭＳ Ｐゴシック"/>
            <family val="3"/>
            <charset val="128"/>
          </rPr>
          <t>実際に現在キャラクターが使用している経験点（手動で入力してください）</t>
        </r>
      </text>
    </comment>
    <comment ref="W200" authorId="0" shapeId="0" xr:uid="{AA9A6E65-B78F-48C2-AAB1-F7B60AEABD97}">
      <text>
        <r>
          <rPr>
            <sz val="9"/>
            <color indexed="81"/>
            <rFont val="ＭＳ Ｐゴシック"/>
            <family val="3"/>
            <charset val="128"/>
          </rPr>
          <t>現在のデータを再現するのに必要な経験点（自動計算されます）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MagroMaster</author>
  </authors>
  <commentList>
    <comment ref="W1" authorId="0" shapeId="0" xr:uid="{8F0B048D-4147-4004-8344-1B2667B722E9}">
      <text>
        <r>
          <rPr>
            <sz val="9"/>
            <color indexed="81"/>
            <rFont val="ＭＳ Ｐゴシック"/>
            <family val="3"/>
            <charset val="128"/>
          </rPr>
          <t>このキャラクターで使用できる最大の経験点（実際に消費した経験点、手動で入力してください）</t>
        </r>
      </text>
    </comment>
    <comment ref="W2" authorId="0" shapeId="0" xr:uid="{76182E68-53BE-49B1-9E75-7E97207B44BF}">
      <text>
        <r>
          <rPr>
            <sz val="9"/>
            <color indexed="81"/>
            <rFont val="ＭＳ Ｐゴシック"/>
            <family val="3"/>
            <charset val="128"/>
          </rPr>
          <t>実際に現在キャラクターが使用している経験点（手動で入力してください）</t>
        </r>
      </text>
    </comment>
    <comment ref="W3" authorId="0" shapeId="0" xr:uid="{B561EF0E-B1FF-49F0-92D2-4ACA3130B569}">
      <text>
        <r>
          <rPr>
            <sz val="9"/>
            <color indexed="81"/>
            <rFont val="ＭＳ Ｐゴシック"/>
            <family val="3"/>
            <charset val="128"/>
          </rPr>
          <t>現在のデータを再現するのに必要な経験点（自動計算されます）</t>
        </r>
      </text>
    </comment>
    <comment ref="D14" authorId="0" shapeId="0" xr:uid="{BFB509C7-5DBE-4E71-BC6D-579C7BFF9AD2}">
      <text>
        <r>
          <rPr>
            <sz val="9"/>
            <color indexed="81"/>
            <rFont val="ＭＳ Ｐゴシック"/>
            <family val="3"/>
            <charset val="128"/>
          </rPr>
          <t>ブラッドクラスとソウルクラスの遺痕は一つになって現れます</t>
        </r>
      </text>
    </comment>
    <comment ref="H18" authorId="0" shapeId="0" xr:uid="{A97FBD1C-C741-439E-B639-50B37BB2C1C4}">
      <text>
        <r>
          <rPr>
            <sz val="9"/>
            <color indexed="81"/>
            <rFont val="ＭＳ Ｐゴシック"/>
            <family val="3"/>
            <charset val="128"/>
          </rPr>
          <t>アーツなどによる補正（経験点に計算されません）</t>
        </r>
      </text>
    </comment>
    <comment ref="H19" authorId="0" shapeId="0" xr:uid="{43AF4B72-3109-4FFB-92EF-181BA20BD6A9}">
      <text>
        <r>
          <rPr>
            <sz val="9"/>
            <color indexed="81"/>
            <rFont val="ＭＳ Ｐゴシック"/>
            <family val="3"/>
            <charset val="128"/>
          </rPr>
          <t xml:space="preserve">経験点による成長（経験点に計算されます）
</t>
        </r>
      </text>
    </comment>
    <comment ref="E21" authorId="0" shapeId="0" xr:uid="{1F9F36A3-A6B3-4F61-8B02-26F32FC85FA2}">
      <text>
        <r>
          <rPr>
            <sz val="9"/>
            <color indexed="81"/>
            <rFont val="ＭＳ Ｐゴシック"/>
            <family val="3"/>
            <charset val="128"/>
          </rPr>
          <t>割り振るレベルを入力してください。初期キャラは合計6レベルまで。
（最大3／最低0）</t>
        </r>
      </text>
    </comment>
    <comment ref="H25" authorId="0" shapeId="0" xr:uid="{0A3CA1C1-BF26-4E98-B4AA-E32214662889}">
      <text>
        <r>
          <rPr>
            <sz val="9"/>
            <color indexed="81"/>
            <rFont val="ＭＳ Ｐゴシック"/>
            <family val="3"/>
            <charset val="128"/>
          </rPr>
          <t>アーツなどによる補正（経験点に計算されません）</t>
        </r>
      </text>
    </comment>
    <comment ref="H26" authorId="0" shapeId="0" xr:uid="{E6339DF3-9BED-49AA-B445-4FF0D352ED69}">
      <text>
        <r>
          <rPr>
            <sz val="9"/>
            <color indexed="81"/>
            <rFont val="ＭＳ Ｐゴシック"/>
            <family val="3"/>
            <charset val="128"/>
          </rPr>
          <t xml:space="preserve">経験点による成長（経験点に計算されます）
</t>
        </r>
      </text>
    </comment>
    <comment ref="H32" authorId="0" shapeId="0" xr:uid="{002CB2F7-DE60-4BA3-B05A-159E1263FD5D}">
      <text>
        <r>
          <rPr>
            <sz val="9"/>
            <color indexed="81"/>
            <rFont val="ＭＳ Ｐゴシック"/>
            <family val="3"/>
            <charset val="128"/>
          </rPr>
          <t>アーツなどによる補正（経験点に計算されません）</t>
        </r>
      </text>
    </comment>
    <comment ref="H33" authorId="0" shapeId="0" xr:uid="{A1ED9ED4-255B-45DD-8901-A187B71AF081}">
      <text>
        <r>
          <rPr>
            <sz val="9"/>
            <color indexed="81"/>
            <rFont val="ＭＳ Ｐゴシック"/>
            <family val="3"/>
            <charset val="128"/>
          </rPr>
          <t xml:space="preserve">経験点による成長（経験点に計算されます）
</t>
        </r>
      </text>
    </comment>
    <comment ref="H39" authorId="0" shapeId="0" xr:uid="{96067B52-C962-4C58-89CF-4E066726DC76}">
      <text>
        <r>
          <rPr>
            <sz val="9"/>
            <color indexed="81"/>
            <rFont val="ＭＳ Ｐゴシック"/>
            <family val="3"/>
            <charset val="128"/>
          </rPr>
          <t>アーツなどによる補正（経験点に計算されません）</t>
        </r>
      </text>
    </comment>
    <comment ref="H40" authorId="0" shapeId="0" xr:uid="{8B833E43-2BD8-43CC-8A77-F1A453091D59}">
      <text>
        <r>
          <rPr>
            <sz val="9"/>
            <color indexed="81"/>
            <rFont val="ＭＳ Ｐゴシック"/>
            <family val="3"/>
            <charset val="128"/>
          </rPr>
          <t xml:space="preserve">経験点による成長（経験点に計算されます）
</t>
        </r>
      </text>
    </comment>
    <comment ref="H46" authorId="0" shapeId="0" xr:uid="{8BB6BD7A-A51F-4FC6-9B98-7B63C649285A}">
      <text>
        <r>
          <rPr>
            <sz val="9"/>
            <color indexed="81"/>
            <rFont val="ＭＳ Ｐゴシック"/>
            <family val="3"/>
            <charset val="128"/>
          </rPr>
          <t>アーツなどによる補正（経験点に計算されません）</t>
        </r>
      </text>
    </comment>
    <comment ref="H47" authorId="0" shapeId="0" xr:uid="{FBCA4C59-3818-41EB-94DA-963797E1FAF9}">
      <text>
        <r>
          <rPr>
            <sz val="9"/>
            <color indexed="81"/>
            <rFont val="ＭＳ Ｐゴシック"/>
            <family val="3"/>
            <charset val="128"/>
          </rPr>
          <t xml:space="preserve">経験点による成長（経験点に計算されます）
</t>
        </r>
      </text>
    </comment>
    <comment ref="K52" authorId="0" shapeId="0" xr:uid="{464AE1AD-56DC-455B-BB20-52A4ED878769}">
      <text>
        <r>
          <rPr>
            <b/>
            <sz val="9"/>
            <color indexed="81"/>
            <rFont val="ＭＳ Ｐゴシック"/>
            <family val="3"/>
            <charset val="128"/>
          </rPr>
          <t>別々のダメージ属性を持つことができます。変更はマイナーアクション。</t>
        </r>
      </text>
    </comment>
    <comment ref="AA53" authorId="0" shapeId="0" xr:uid="{365E6586-ACB0-4117-8151-2C4792C610A8}">
      <text>
        <r>
          <rPr>
            <b/>
            <sz val="9"/>
            <color indexed="81"/>
            <rFont val="ＭＳ Ｐゴシック"/>
            <family val="3"/>
            <charset val="128"/>
          </rPr>
          <t>デフォルトは「単体」。</t>
        </r>
      </text>
    </comment>
    <comment ref="AC53" authorId="0" shapeId="0" xr:uid="{1B7B7DBB-7F24-41BE-8508-E13B00416819}">
      <text>
        <r>
          <rPr>
            <b/>
            <sz val="9"/>
            <color indexed="81"/>
            <rFont val="ＭＳ Ｐゴシック"/>
            <family val="3"/>
            <charset val="128"/>
          </rPr>
          <t>デフォルトは「至近」。「弓」は最初から「近距離」を持っているため、「近」になっている。</t>
        </r>
      </text>
    </comment>
    <comment ref="AE53" authorId="0" shapeId="0" xr:uid="{11DC64AB-9B50-4180-90DC-C9C6BC893EAE}">
      <text>
        <r>
          <rPr>
            <b/>
            <sz val="9"/>
            <color indexed="81"/>
            <rFont val="ＭＳ Ｐゴシック"/>
            <family val="3"/>
            <charset val="128"/>
          </rPr>
          <t>デフォルトは「片手持ち」</t>
        </r>
      </text>
    </comment>
    <comment ref="AG53" authorId="0" shapeId="0" xr:uid="{8D7922D1-EE7B-4237-8123-48C6BABB907C}">
      <text>
        <r>
          <rPr>
            <b/>
            <sz val="9"/>
            <color indexed="81"/>
            <rFont val="ＭＳ Ｐゴシック"/>
            <family val="3"/>
            <charset val="128"/>
          </rPr>
          <t>デフォルトは0。</t>
        </r>
      </text>
    </comment>
    <comment ref="AI53" authorId="0" shapeId="0" xr:uid="{A1A30E77-E0F2-4955-B9C6-7DF65722AF0B}">
      <text>
        <r>
          <rPr>
            <b/>
            <sz val="9"/>
            <color indexed="81"/>
            <rFont val="ＭＳ Ｐゴシック"/>
            <family val="3"/>
            <charset val="128"/>
          </rPr>
          <t>自動計算は実装していません。手動で入力願います。</t>
        </r>
      </text>
    </comment>
    <comment ref="A57" authorId="0" shapeId="0" xr:uid="{5AB2BB70-A1A0-41D3-BF72-B49BCD8A9974}">
      <text>
        <r>
          <rPr>
            <b/>
            <sz val="9"/>
            <color indexed="81"/>
            <rFont val="ＭＳ Ｐゴシック"/>
            <family val="3"/>
            <charset val="128"/>
          </rPr>
          <t>《牙を継ぐ者》で２つ目のレリックを入手した時用。</t>
        </r>
      </text>
    </comment>
    <comment ref="H103" authorId="0" shapeId="0" xr:uid="{A7E3B495-47F7-4FB1-ABC3-7515DD3E56D2}">
      <text>
        <r>
          <rPr>
            <b/>
            <sz val="9"/>
            <color indexed="81"/>
            <rFont val="ＭＳ Ｐゴシック"/>
            <family val="3"/>
            <charset val="128"/>
          </rPr>
          <t>自動取得は↓に何LV分あるか記入欄があります。</t>
        </r>
      </text>
    </comment>
    <comment ref="W149" authorId="0" shapeId="0" xr:uid="{D2400598-B732-49D3-9CA1-107F7FB147F9}">
      <text>
        <r>
          <rPr>
            <sz val="9"/>
            <color indexed="81"/>
            <rFont val="ＭＳ Ｐゴシック"/>
            <family val="3"/>
            <charset val="128"/>
          </rPr>
          <t>このキャラクターで使用できる最大の経験点（実際に消費した経験点、手動で入力してください）</t>
        </r>
      </text>
    </comment>
    <comment ref="W150" authorId="0" shapeId="0" xr:uid="{11152EB3-926B-4B88-B357-F466D5FE32DB}">
      <text>
        <r>
          <rPr>
            <sz val="9"/>
            <color indexed="81"/>
            <rFont val="ＭＳ Ｐゴシック"/>
            <family val="3"/>
            <charset val="128"/>
          </rPr>
          <t>実際に現在キャラクターが使用している経験点（手動で入力してください）</t>
        </r>
      </text>
    </comment>
    <comment ref="W151" authorId="0" shapeId="0" xr:uid="{2CF2D967-EA0F-40C0-A3C7-3DC33042D8E1}">
      <text>
        <r>
          <rPr>
            <sz val="9"/>
            <color indexed="81"/>
            <rFont val="ＭＳ Ｐゴシック"/>
            <family val="3"/>
            <charset val="128"/>
          </rPr>
          <t>現在のデータを再現するのに必要な経験点（自動計算されます）</t>
        </r>
      </text>
    </comment>
    <comment ref="W198" authorId="0" shapeId="0" xr:uid="{71391067-9973-4A34-949B-C05D12420B93}">
      <text>
        <r>
          <rPr>
            <sz val="9"/>
            <color indexed="81"/>
            <rFont val="ＭＳ Ｐゴシック"/>
            <family val="3"/>
            <charset val="128"/>
          </rPr>
          <t>このキャラクターで使用できる最大の経験点（実際に消費した経験点、手動で入力してください）</t>
        </r>
      </text>
    </comment>
    <comment ref="W199" authorId="0" shapeId="0" xr:uid="{BF6E6AA0-1444-429A-A2A5-A9CD69F70272}">
      <text>
        <r>
          <rPr>
            <sz val="9"/>
            <color indexed="81"/>
            <rFont val="ＭＳ Ｐゴシック"/>
            <family val="3"/>
            <charset val="128"/>
          </rPr>
          <t>実際に現在キャラクターが使用している経験点（手動で入力してください）</t>
        </r>
      </text>
    </comment>
    <comment ref="W200" authorId="0" shapeId="0" xr:uid="{DFA4CF6B-EF02-4F89-98FB-E4181A3B4126}">
      <text>
        <r>
          <rPr>
            <sz val="9"/>
            <color indexed="81"/>
            <rFont val="ＭＳ Ｐゴシック"/>
            <family val="3"/>
            <charset val="128"/>
          </rPr>
          <t>現在のデータを再現するのに必要な経験点（自動計算されます）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MagroMaster</author>
  </authors>
  <commentList>
    <comment ref="W1" authorId="0" shapeId="0" xr:uid="{E1E66588-D67F-4EF3-9203-DB13C479C088}">
      <text>
        <r>
          <rPr>
            <sz val="9"/>
            <color indexed="81"/>
            <rFont val="ＭＳ Ｐゴシック"/>
            <family val="3"/>
            <charset val="128"/>
          </rPr>
          <t>このキャラクターで使用できる最大の経験点（実際に消費した経験点、手動で入力してください）</t>
        </r>
      </text>
    </comment>
    <comment ref="W2" authorId="0" shapeId="0" xr:uid="{A50765F1-9603-4F9A-BE20-BACC97E6B233}">
      <text>
        <r>
          <rPr>
            <sz val="9"/>
            <color indexed="81"/>
            <rFont val="ＭＳ Ｐゴシック"/>
            <family val="3"/>
            <charset val="128"/>
          </rPr>
          <t>実際に現在キャラクターが使用している経験点（手動で入力してください）</t>
        </r>
      </text>
    </comment>
    <comment ref="W3" authorId="0" shapeId="0" xr:uid="{7A6FA14C-D148-48F6-8822-37DB69A0A4E4}">
      <text>
        <r>
          <rPr>
            <sz val="9"/>
            <color indexed="81"/>
            <rFont val="ＭＳ Ｐゴシック"/>
            <family val="3"/>
            <charset val="128"/>
          </rPr>
          <t>現在のデータを再現するのに必要な経験点（自動計算されます）</t>
        </r>
      </text>
    </comment>
    <comment ref="D14" authorId="0" shapeId="0" xr:uid="{74CD7102-C390-42B8-A48F-B96E92B4652A}">
      <text>
        <r>
          <rPr>
            <sz val="9"/>
            <color indexed="81"/>
            <rFont val="ＭＳ Ｐゴシック"/>
            <family val="3"/>
            <charset val="128"/>
          </rPr>
          <t>ブラッドクラスとソウルクラスの遺痕は一つになって現れます</t>
        </r>
      </text>
    </comment>
    <comment ref="H18" authorId="0" shapeId="0" xr:uid="{2F9A3E74-FA66-4956-8F8A-55F45BAAC98A}">
      <text>
        <r>
          <rPr>
            <sz val="9"/>
            <color indexed="81"/>
            <rFont val="ＭＳ Ｐゴシック"/>
            <family val="3"/>
            <charset val="128"/>
          </rPr>
          <t>アーツなどによる補正（経験点に計算されません）</t>
        </r>
      </text>
    </comment>
    <comment ref="H19" authorId="0" shapeId="0" xr:uid="{5F8818D5-3FA5-47AA-8EF1-6BE8B0AE2E41}">
      <text>
        <r>
          <rPr>
            <sz val="9"/>
            <color indexed="81"/>
            <rFont val="ＭＳ Ｐゴシック"/>
            <family val="3"/>
            <charset val="128"/>
          </rPr>
          <t xml:space="preserve">経験点による成長（経験点に計算されます）
</t>
        </r>
      </text>
    </comment>
    <comment ref="E21" authorId="0" shapeId="0" xr:uid="{F3BE6C6C-6569-49EB-98DD-2426D089F04C}">
      <text>
        <r>
          <rPr>
            <sz val="9"/>
            <color indexed="81"/>
            <rFont val="ＭＳ Ｐゴシック"/>
            <family val="3"/>
            <charset val="128"/>
          </rPr>
          <t>割り振るレベルを入力してください。初期キャラは合計6レベルまで。
（最大3／最低0）</t>
        </r>
      </text>
    </comment>
    <comment ref="H25" authorId="0" shapeId="0" xr:uid="{037B681E-B77F-4CD5-A7B3-913C24BB1F67}">
      <text>
        <r>
          <rPr>
            <sz val="9"/>
            <color indexed="81"/>
            <rFont val="ＭＳ Ｐゴシック"/>
            <family val="3"/>
            <charset val="128"/>
          </rPr>
          <t>アーツなどによる補正（経験点に計算されません）</t>
        </r>
      </text>
    </comment>
    <comment ref="H26" authorId="0" shapeId="0" xr:uid="{0C9F9511-1C19-496F-A10A-2259922B6856}">
      <text>
        <r>
          <rPr>
            <sz val="9"/>
            <color indexed="81"/>
            <rFont val="ＭＳ Ｐゴシック"/>
            <family val="3"/>
            <charset val="128"/>
          </rPr>
          <t xml:space="preserve">経験点による成長（経験点に計算されます）
</t>
        </r>
      </text>
    </comment>
    <comment ref="H32" authorId="0" shapeId="0" xr:uid="{C8E378EE-6ECE-45A3-9D2A-E4D7FAF546F5}">
      <text>
        <r>
          <rPr>
            <sz val="9"/>
            <color indexed="81"/>
            <rFont val="ＭＳ Ｐゴシック"/>
            <family val="3"/>
            <charset val="128"/>
          </rPr>
          <t>アーツなどによる補正（経験点に計算されません）</t>
        </r>
      </text>
    </comment>
    <comment ref="H33" authorId="0" shapeId="0" xr:uid="{75949DF9-53A4-4ECF-BD77-193FCB8DE93C}">
      <text>
        <r>
          <rPr>
            <sz val="9"/>
            <color indexed="81"/>
            <rFont val="ＭＳ Ｐゴシック"/>
            <family val="3"/>
            <charset val="128"/>
          </rPr>
          <t xml:space="preserve">経験点による成長（経験点に計算されます）
</t>
        </r>
      </text>
    </comment>
    <comment ref="H39" authorId="0" shapeId="0" xr:uid="{2B47AF76-B5C0-4FA2-B920-AE7B4284FC1C}">
      <text>
        <r>
          <rPr>
            <sz val="9"/>
            <color indexed="81"/>
            <rFont val="ＭＳ Ｐゴシック"/>
            <family val="3"/>
            <charset val="128"/>
          </rPr>
          <t>アーツなどによる補正（経験点に計算されません）</t>
        </r>
      </text>
    </comment>
    <comment ref="H40" authorId="0" shapeId="0" xr:uid="{AFD1BD7B-2E3F-4F7B-8B21-F58C66ED3B42}">
      <text>
        <r>
          <rPr>
            <sz val="9"/>
            <color indexed="81"/>
            <rFont val="ＭＳ Ｐゴシック"/>
            <family val="3"/>
            <charset val="128"/>
          </rPr>
          <t xml:space="preserve">経験点による成長（経験点に計算されます）
</t>
        </r>
      </text>
    </comment>
    <comment ref="H46" authorId="0" shapeId="0" xr:uid="{0F2D9BA0-2E7A-446A-ACE6-8C64C58DC7EB}">
      <text>
        <r>
          <rPr>
            <sz val="9"/>
            <color indexed="81"/>
            <rFont val="ＭＳ Ｐゴシック"/>
            <family val="3"/>
            <charset val="128"/>
          </rPr>
          <t>アーツなどによる補正（経験点に計算されません）</t>
        </r>
      </text>
    </comment>
    <comment ref="H47" authorId="0" shapeId="0" xr:uid="{0209EEE8-A3FD-447F-BBC0-8CAB293C6C27}">
      <text>
        <r>
          <rPr>
            <sz val="9"/>
            <color indexed="81"/>
            <rFont val="ＭＳ Ｐゴシック"/>
            <family val="3"/>
            <charset val="128"/>
          </rPr>
          <t xml:space="preserve">経験点による成長（経験点に計算されます）
</t>
        </r>
      </text>
    </comment>
    <comment ref="K52" authorId="0" shapeId="0" xr:uid="{CC4D88A0-2A64-4369-91A1-322B747F633C}">
      <text>
        <r>
          <rPr>
            <b/>
            <sz val="9"/>
            <color indexed="81"/>
            <rFont val="ＭＳ Ｐゴシック"/>
            <family val="3"/>
            <charset val="128"/>
          </rPr>
          <t>別々のダメージ属性を持つことができます。変更はマイナーアクション。</t>
        </r>
      </text>
    </comment>
    <comment ref="AA53" authorId="0" shapeId="0" xr:uid="{1FBAF3C0-1CD4-466A-9821-CFF55D991198}">
      <text>
        <r>
          <rPr>
            <b/>
            <sz val="9"/>
            <color indexed="81"/>
            <rFont val="ＭＳ Ｐゴシック"/>
            <family val="3"/>
            <charset val="128"/>
          </rPr>
          <t>デフォルトは「単体」。</t>
        </r>
      </text>
    </comment>
    <comment ref="AC53" authorId="0" shapeId="0" xr:uid="{8DD54B56-690B-456C-BFB6-604798B2D254}">
      <text>
        <r>
          <rPr>
            <b/>
            <sz val="9"/>
            <color indexed="81"/>
            <rFont val="ＭＳ Ｐゴシック"/>
            <family val="3"/>
            <charset val="128"/>
          </rPr>
          <t>デフォルトは「至近」。「弓」は最初から「近距離」を持っているため、「近」になっている。</t>
        </r>
      </text>
    </comment>
    <comment ref="AE53" authorId="0" shapeId="0" xr:uid="{4E426698-9CB0-4AA6-A5CA-EFC16A2834F1}">
      <text>
        <r>
          <rPr>
            <b/>
            <sz val="9"/>
            <color indexed="81"/>
            <rFont val="ＭＳ Ｐゴシック"/>
            <family val="3"/>
            <charset val="128"/>
          </rPr>
          <t>デフォルトは「片手持ち」</t>
        </r>
      </text>
    </comment>
    <comment ref="AG53" authorId="0" shapeId="0" xr:uid="{284F6AC7-4956-47EA-85E4-D43A9BD9F87B}">
      <text>
        <r>
          <rPr>
            <b/>
            <sz val="9"/>
            <color indexed="81"/>
            <rFont val="ＭＳ Ｐゴシック"/>
            <family val="3"/>
            <charset val="128"/>
          </rPr>
          <t>デフォルトは0。</t>
        </r>
      </text>
    </comment>
    <comment ref="AI53" authorId="0" shapeId="0" xr:uid="{C9CBDA8B-B745-408D-9EF7-1CDBC3EF3967}">
      <text>
        <r>
          <rPr>
            <b/>
            <sz val="9"/>
            <color indexed="81"/>
            <rFont val="ＭＳ Ｐゴシック"/>
            <family val="3"/>
            <charset val="128"/>
          </rPr>
          <t>自動計算は実装していません。手動で入力願います。</t>
        </r>
      </text>
    </comment>
    <comment ref="A57" authorId="0" shapeId="0" xr:uid="{7632B09A-71A3-4350-AE6C-D32DD452E103}">
      <text>
        <r>
          <rPr>
            <b/>
            <sz val="9"/>
            <color indexed="81"/>
            <rFont val="ＭＳ Ｐゴシック"/>
            <family val="3"/>
            <charset val="128"/>
          </rPr>
          <t>《牙を継ぐ者》で２つ目のレリックを入手した時用。</t>
        </r>
      </text>
    </comment>
    <comment ref="H103" authorId="0" shapeId="0" xr:uid="{7776EE98-CB08-40A7-86B6-472C32B6835B}">
      <text>
        <r>
          <rPr>
            <b/>
            <sz val="9"/>
            <color indexed="81"/>
            <rFont val="ＭＳ Ｐゴシック"/>
            <family val="3"/>
            <charset val="128"/>
          </rPr>
          <t>自動取得は↓に何LV分あるか記入欄があります。</t>
        </r>
      </text>
    </comment>
    <comment ref="W149" authorId="0" shapeId="0" xr:uid="{1EBD9F54-DB77-4047-974F-ED68D3902EFE}">
      <text>
        <r>
          <rPr>
            <sz val="9"/>
            <color indexed="81"/>
            <rFont val="ＭＳ Ｐゴシック"/>
            <family val="3"/>
            <charset val="128"/>
          </rPr>
          <t>このキャラクターで使用できる最大の経験点（実際に消費した経験点、手動で入力してください）</t>
        </r>
      </text>
    </comment>
    <comment ref="W150" authorId="0" shapeId="0" xr:uid="{FEFA68F8-DDFF-4F24-985D-94152C15F98C}">
      <text>
        <r>
          <rPr>
            <sz val="9"/>
            <color indexed="81"/>
            <rFont val="ＭＳ Ｐゴシック"/>
            <family val="3"/>
            <charset val="128"/>
          </rPr>
          <t>実際に現在キャラクターが使用している経験点（手動で入力してください）</t>
        </r>
      </text>
    </comment>
    <comment ref="W151" authorId="0" shapeId="0" xr:uid="{B4527367-C38B-4CE9-967D-2F5DE2A6226F}">
      <text>
        <r>
          <rPr>
            <sz val="9"/>
            <color indexed="81"/>
            <rFont val="ＭＳ Ｐゴシック"/>
            <family val="3"/>
            <charset val="128"/>
          </rPr>
          <t>現在のデータを再現するのに必要な経験点（自動計算されます）</t>
        </r>
      </text>
    </comment>
    <comment ref="W198" authorId="0" shapeId="0" xr:uid="{A55F64EF-F930-4D37-B6A7-1512E53E6A04}">
      <text>
        <r>
          <rPr>
            <sz val="9"/>
            <color indexed="81"/>
            <rFont val="ＭＳ Ｐゴシック"/>
            <family val="3"/>
            <charset val="128"/>
          </rPr>
          <t>このキャラクターで使用できる最大の経験点（実際に消費した経験点、手動で入力してください）</t>
        </r>
      </text>
    </comment>
    <comment ref="W199" authorId="0" shapeId="0" xr:uid="{3743603E-0E11-463F-920C-ABD372840C85}">
      <text>
        <r>
          <rPr>
            <sz val="9"/>
            <color indexed="81"/>
            <rFont val="ＭＳ Ｐゴシック"/>
            <family val="3"/>
            <charset val="128"/>
          </rPr>
          <t>実際に現在キャラクターが使用している経験点（手動で入力してください）</t>
        </r>
      </text>
    </comment>
    <comment ref="W200" authorId="0" shapeId="0" xr:uid="{E39E9404-06F7-4EF7-8582-8CFF50E45510}">
      <text>
        <r>
          <rPr>
            <sz val="9"/>
            <color indexed="81"/>
            <rFont val="ＭＳ Ｐゴシック"/>
            <family val="3"/>
            <charset val="128"/>
          </rPr>
          <t>現在のデータを再現するのに必要な経験点（自動計算されます）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MagroMaster</author>
  </authors>
  <commentList>
    <comment ref="W1" authorId="0" shapeId="0" xr:uid="{45C7C7CA-0A8F-4680-8FAC-AE9AC7A25561}">
      <text>
        <r>
          <rPr>
            <sz val="9"/>
            <color indexed="81"/>
            <rFont val="ＭＳ Ｐゴシック"/>
            <family val="3"/>
            <charset val="128"/>
          </rPr>
          <t>このキャラクターで使用できる最大の経験点（実際に消費した経験点、手動で入力してください）</t>
        </r>
      </text>
    </comment>
    <comment ref="W2" authorId="0" shapeId="0" xr:uid="{983B6BFE-12BB-4696-9AC3-E23DEC685820}">
      <text>
        <r>
          <rPr>
            <sz val="9"/>
            <color indexed="81"/>
            <rFont val="ＭＳ Ｐゴシック"/>
            <family val="3"/>
            <charset val="128"/>
          </rPr>
          <t>実際に現在キャラクターが使用している経験点（手動で入力してください）</t>
        </r>
      </text>
    </comment>
    <comment ref="W3" authorId="0" shapeId="0" xr:uid="{47CD3D4F-78C0-4B86-8A52-DA9E5CD744BE}">
      <text>
        <r>
          <rPr>
            <sz val="9"/>
            <color indexed="81"/>
            <rFont val="ＭＳ Ｐゴシック"/>
            <family val="3"/>
            <charset val="128"/>
          </rPr>
          <t>現在のデータを再現するのに必要な経験点（自動計算されます）</t>
        </r>
      </text>
    </comment>
    <comment ref="D14" authorId="0" shapeId="0" xr:uid="{661741FA-60D6-4CE2-BDF4-1A36ADCD0D61}">
      <text>
        <r>
          <rPr>
            <sz val="9"/>
            <color indexed="81"/>
            <rFont val="ＭＳ Ｐゴシック"/>
            <family val="3"/>
            <charset val="128"/>
          </rPr>
          <t>ブラッドクラスとソウルクラスの遺痕は一つになって現れます</t>
        </r>
      </text>
    </comment>
    <comment ref="H18" authorId="0" shapeId="0" xr:uid="{BFA0F966-DD16-4E1C-BF6C-2403561A8D99}">
      <text>
        <r>
          <rPr>
            <sz val="9"/>
            <color indexed="81"/>
            <rFont val="ＭＳ Ｐゴシック"/>
            <family val="3"/>
            <charset val="128"/>
          </rPr>
          <t>アーツなどによる補正（経験点に計算されません）</t>
        </r>
      </text>
    </comment>
    <comment ref="H19" authorId="0" shapeId="0" xr:uid="{0D6F1F9E-55E8-4923-8B00-D58FB444A978}">
      <text>
        <r>
          <rPr>
            <sz val="9"/>
            <color indexed="81"/>
            <rFont val="ＭＳ Ｐゴシック"/>
            <family val="3"/>
            <charset val="128"/>
          </rPr>
          <t xml:space="preserve">経験点による成長（経験点に計算されます）
</t>
        </r>
      </text>
    </comment>
    <comment ref="E21" authorId="0" shapeId="0" xr:uid="{103F7EA3-B81C-4D2C-BECE-EADB83F90EE1}">
      <text>
        <r>
          <rPr>
            <sz val="9"/>
            <color indexed="81"/>
            <rFont val="ＭＳ Ｐゴシック"/>
            <family val="3"/>
            <charset val="128"/>
          </rPr>
          <t>割り振るレベルを入力してください。初期キャラは合計6レベルまで。
（最大3／最低0）</t>
        </r>
      </text>
    </comment>
    <comment ref="H25" authorId="0" shapeId="0" xr:uid="{C17E3DCA-D601-40A4-AA66-2C686ADE44B9}">
      <text>
        <r>
          <rPr>
            <sz val="9"/>
            <color indexed="81"/>
            <rFont val="ＭＳ Ｐゴシック"/>
            <family val="3"/>
            <charset val="128"/>
          </rPr>
          <t>アーツなどによる補正（経験点に計算されません）</t>
        </r>
      </text>
    </comment>
    <comment ref="H26" authorId="0" shapeId="0" xr:uid="{263DA96E-0CCA-4EA1-9215-3152EA304A7A}">
      <text>
        <r>
          <rPr>
            <sz val="9"/>
            <color indexed="81"/>
            <rFont val="ＭＳ Ｐゴシック"/>
            <family val="3"/>
            <charset val="128"/>
          </rPr>
          <t xml:space="preserve">経験点による成長（経験点に計算されます）
</t>
        </r>
      </text>
    </comment>
    <comment ref="H32" authorId="0" shapeId="0" xr:uid="{08AF31BA-B8D2-4807-9074-F0D43E265FBB}">
      <text>
        <r>
          <rPr>
            <sz val="9"/>
            <color indexed="81"/>
            <rFont val="ＭＳ Ｐゴシック"/>
            <family val="3"/>
            <charset val="128"/>
          </rPr>
          <t>アーツなどによる補正（経験点に計算されません）</t>
        </r>
      </text>
    </comment>
    <comment ref="H33" authorId="0" shapeId="0" xr:uid="{11269FCF-D979-4C58-824D-A3D463152766}">
      <text>
        <r>
          <rPr>
            <sz val="9"/>
            <color indexed="81"/>
            <rFont val="ＭＳ Ｐゴシック"/>
            <family val="3"/>
            <charset val="128"/>
          </rPr>
          <t xml:space="preserve">経験点による成長（経験点に計算されます）
</t>
        </r>
      </text>
    </comment>
    <comment ref="H39" authorId="0" shapeId="0" xr:uid="{E5F25E49-980F-4D62-9768-75DD73C7AD17}">
      <text>
        <r>
          <rPr>
            <sz val="9"/>
            <color indexed="81"/>
            <rFont val="ＭＳ Ｐゴシック"/>
            <family val="3"/>
            <charset val="128"/>
          </rPr>
          <t>アーツなどによる補正（経験点に計算されません）</t>
        </r>
      </text>
    </comment>
    <comment ref="H40" authorId="0" shapeId="0" xr:uid="{662B061F-3E95-45A1-90FF-D8268840EF7E}">
      <text>
        <r>
          <rPr>
            <sz val="9"/>
            <color indexed="81"/>
            <rFont val="ＭＳ Ｐゴシック"/>
            <family val="3"/>
            <charset val="128"/>
          </rPr>
          <t xml:space="preserve">経験点による成長（経験点に計算されます）
</t>
        </r>
      </text>
    </comment>
    <comment ref="H46" authorId="0" shapeId="0" xr:uid="{4F7CF0E5-F091-4124-87A7-74A025B4F424}">
      <text>
        <r>
          <rPr>
            <sz val="9"/>
            <color indexed="81"/>
            <rFont val="ＭＳ Ｐゴシック"/>
            <family val="3"/>
            <charset val="128"/>
          </rPr>
          <t>アーツなどによる補正（経験点に計算されません）</t>
        </r>
      </text>
    </comment>
    <comment ref="H47" authorId="0" shapeId="0" xr:uid="{4274BCCE-5CD4-4F56-9BC8-1273F341E415}">
      <text>
        <r>
          <rPr>
            <sz val="9"/>
            <color indexed="81"/>
            <rFont val="ＭＳ Ｐゴシック"/>
            <family val="3"/>
            <charset val="128"/>
          </rPr>
          <t xml:space="preserve">経験点による成長（経験点に計算されます）
</t>
        </r>
      </text>
    </comment>
    <comment ref="K52" authorId="0" shapeId="0" xr:uid="{65FFB8F6-D278-4076-A9B9-10311AE00947}">
      <text>
        <r>
          <rPr>
            <b/>
            <sz val="9"/>
            <color indexed="81"/>
            <rFont val="ＭＳ Ｐゴシック"/>
            <family val="3"/>
            <charset val="128"/>
          </rPr>
          <t>別々のダメージ属性を持つことができます。変更はマイナーアクション。</t>
        </r>
      </text>
    </comment>
    <comment ref="AA53" authorId="0" shapeId="0" xr:uid="{0335C7E6-D11C-43B8-978B-11EE8DE83332}">
      <text>
        <r>
          <rPr>
            <b/>
            <sz val="9"/>
            <color indexed="81"/>
            <rFont val="ＭＳ Ｐゴシック"/>
            <family val="3"/>
            <charset val="128"/>
          </rPr>
          <t>デフォルトは「単体」。</t>
        </r>
      </text>
    </comment>
    <comment ref="AC53" authorId="0" shapeId="0" xr:uid="{7333EB24-8E70-4E9B-AA60-64FCFFEC0807}">
      <text>
        <r>
          <rPr>
            <b/>
            <sz val="9"/>
            <color indexed="81"/>
            <rFont val="ＭＳ Ｐゴシック"/>
            <family val="3"/>
            <charset val="128"/>
          </rPr>
          <t>デフォルトは「至近」。「弓」は最初から「近距離」を持っているため、「近」になっている。</t>
        </r>
      </text>
    </comment>
    <comment ref="AE53" authorId="0" shapeId="0" xr:uid="{3EDD5CD1-C016-4452-A4B8-446114814523}">
      <text>
        <r>
          <rPr>
            <b/>
            <sz val="9"/>
            <color indexed="81"/>
            <rFont val="ＭＳ Ｐゴシック"/>
            <family val="3"/>
            <charset val="128"/>
          </rPr>
          <t>デフォルトは「片手持ち」</t>
        </r>
      </text>
    </comment>
    <comment ref="AG53" authorId="0" shapeId="0" xr:uid="{E36DC9FC-AD3F-47D8-9578-FAC29A00D5FE}">
      <text>
        <r>
          <rPr>
            <b/>
            <sz val="9"/>
            <color indexed="81"/>
            <rFont val="ＭＳ Ｐゴシック"/>
            <family val="3"/>
            <charset val="128"/>
          </rPr>
          <t>デフォルトは0。</t>
        </r>
      </text>
    </comment>
    <comment ref="AI53" authorId="0" shapeId="0" xr:uid="{01C0D5FB-CC19-4C5C-8B9B-93A865C99221}">
      <text>
        <r>
          <rPr>
            <b/>
            <sz val="9"/>
            <color indexed="81"/>
            <rFont val="ＭＳ Ｐゴシック"/>
            <family val="3"/>
            <charset val="128"/>
          </rPr>
          <t>自動計算は実装していません。手動で入力願います。</t>
        </r>
      </text>
    </comment>
    <comment ref="A57" authorId="0" shapeId="0" xr:uid="{9637D755-5C36-4CDB-9E93-AEA0BF7C6334}">
      <text>
        <r>
          <rPr>
            <b/>
            <sz val="9"/>
            <color indexed="81"/>
            <rFont val="ＭＳ Ｐゴシック"/>
            <family val="3"/>
            <charset val="128"/>
          </rPr>
          <t>《牙を継ぐ者》で２つ目のレリックを入手した時用。</t>
        </r>
      </text>
    </comment>
    <comment ref="H103" authorId="0" shapeId="0" xr:uid="{F3CBC0B6-CF2C-418D-8935-EE3ED63D4E61}">
      <text>
        <r>
          <rPr>
            <b/>
            <sz val="9"/>
            <color indexed="81"/>
            <rFont val="ＭＳ Ｐゴシック"/>
            <family val="3"/>
            <charset val="128"/>
          </rPr>
          <t>自動取得は↓に何LV分あるか記入欄があります。</t>
        </r>
      </text>
    </comment>
    <comment ref="W149" authorId="0" shapeId="0" xr:uid="{08DAAEE6-B22C-4858-B1CF-611CF4651E7A}">
      <text>
        <r>
          <rPr>
            <sz val="9"/>
            <color indexed="81"/>
            <rFont val="ＭＳ Ｐゴシック"/>
            <family val="3"/>
            <charset val="128"/>
          </rPr>
          <t>このキャラクターで使用できる最大の経験点（実際に消費した経験点、手動で入力してください）</t>
        </r>
      </text>
    </comment>
    <comment ref="W150" authorId="0" shapeId="0" xr:uid="{3B755F86-AC3B-4C2F-B67C-E86F5DD3E165}">
      <text>
        <r>
          <rPr>
            <sz val="9"/>
            <color indexed="81"/>
            <rFont val="ＭＳ Ｐゴシック"/>
            <family val="3"/>
            <charset val="128"/>
          </rPr>
          <t>実際に現在キャラクターが使用している経験点（手動で入力してください）</t>
        </r>
      </text>
    </comment>
    <comment ref="W151" authorId="0" shapeId="0" xr:uid="{1F8B061E-F237-4B8A-9CC5-68CC0E64558D}">
      <text>
        <r>
          <rPr>
            <sz val="9"/>
            <color indexed="81"/>
            <rFont val="ＭＳ Ｐゴシック"/>
            <family val="3"/>
            <charset val="128"/>
          </rPr>
          <t>現在のデータを再現するのに必要な経験点（自動計算されます）</t>
        </r>
      </text>
    </comment>
    <comment ref="W198" authorId="0" shapeId="0" xr:uid="{31C73B11-9309-49E0-9FE4-DDC47937B32B}">
      <text>
        <r>
          <rPr>
            <sz val="9"/>
            <color indexed="81"/>
            <rFont val="ＭＳ Ｐゴシック"/>
            <family val="3"/>
            <charset val="128"/>
          </rPr>
          <t>このキャラクターで使用できる最大の経験点（実際に消費した経験点、手動で入力してください）</t>
        </r>
      </text>
    </comment>
    <comment ref="W199" authorId="0" shapeId="0" xr:uid="{81EC1294-F198-4C57-AC67-198782B2345C}">
      <text>
        <r>
          <rPr>
            <sz val="9"/>
            <color indexed="81"/>
            <rFont val="ＭＳ Ｐゴシック"/>
            <family val="3"/>
            <charset val="128"/>
          </rPr>
          <t>実際に現在キャラクターが使用している経験点（手動で入力してください）</t>
        </r>
      </text>
    </comment>
    <comment ref="W200" authorId="0" shapeId="0" xr:uid="{5F660360-F2FB-4144-8FDE-ACAD9A06C0CB}">
      <text>
        <r>
          <rPr>
            <sz val="9"/>
            <color indexed="81"/>
            <rFont val="ＭＳ Ｐゴシック"/>
            <family val="3"/>
            <charset val="128"/>
          </rPr>
          <t>現在のデータを再現するのに必要な経験点（自動計算されます）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MagroMaster</author>
  </authors>
  <commentList>
    <comment ref="W2" authorId="0" shapeId="0" xr:uid="{16FCFE96-FDCD-4EC1-BE23-7EA3D7F6A9D7}">
      <text>
        <r>
          <rPr>
            <sz val="9"/>
            <color indexed="81"/>
            <rFont val="ＭＳ Ｐゴシック"/>
            <family val="3"/>
            <charset val="128"/>
          </rPr>
          <t>実際に現在キャラクターが使用している経験点（手動で入力してください）</t>
        </r>
      </text>
    </comment>
    <comment ref="W3" authorId="0" shapeId="0" xr:uid="{ADE531C7-2D94-4ADB-A68A-8FC174451191}">
      <text>
        <r>
          <rPr>
            <sz val="9"/>
            <color indexed="81"/>
            <rFont val="ＭＳ Ｐゴシック"/>
            <family val="3"/>
            <charset val="128"/>
          </rPr>
          <t>現在のデータを再現するのに必要な経験点（自動計算されます）</t>
        </r>
      </text>
    </comment>
    <comment ref="H8" authorId="0" shapeId="0" xr:uid="{668461EA-F2EE-45B8-B03E-C2B5DEEBB71E}">
      <text>
        <r>
          <rPr>
            <sz val="9"/>
            <color indexed="81"/>
            <rFont val="ＭＳ Ｐゴシック"/>
            <family val="3"/>
            <charset val="128"/>
          </rPr>
          <t>アーツなどによる補正（経験点に計算されません）</t>
        </r>
      </text>
    </comment>
    <comment ref="Q8" authorId="0" shapeId="0" xr:uid="{ED05A771-E299-4683-97F4-A2AB8AB75D0B}">
      <text>
        <r>
          <rPr>
            <sz val="9"/>
            <color indexed="81"/>
            <rFont val="ＭＳ Ｐゴシック"/>
            <family val="3"/>
            <charset val="128"/>
          </rPr>
          <t>アーツなどによる補正（経験点に計算されません）</t>
        </r>
      </text>
    </comment>
    <comment ref="H9" authorId="0" shapeId="0" xr:uid="{B55521E1-D3D8-4CBF-8B44-6C9132BB6F16}">
      <text>
        <r>
          <rPr>
            <sz val="9"/>
            <color indexed="81"/>
            <rFont val="ＭＳ Ｐゴシック"/>
            <family val="3"/>
            <charset val="128"/>
          </rPr>
          <t>初期割り振り(5%刻み)、合計50%。最大値50%、最低値10%。</t>
        </r>
      </text>
    </comment>
    <comment ref="I9" authorId="0" shapeId="0" xr:uid="{8A5E05C9-1E59-4676-9C18-C2F48EF88D08}">
      <text>
        <r>
          <rPr>
            <sz val="9"/>
            <color indexed="81"/>
            <rFont val="ＭＳ Ｐゴシック"/>
            <family val="3"/>
            <charset val="128"/>
          </rPr>
          <t xml:space="preserve">経験点による成長（経験点に計算されます）
</t>
        </r>
      </text>
    </comment>
    <comment ref="Q9" authorId="0" shapeId="0" xr:uid="{9AA13024-14A2-428B-974F-6296AD6DA489}">
      <text>
        <r>
          <rPr>
            <sz val="9"/>
            <color indexed="81"/>
            <rFont val="ＭＳ Ｐゴシック"/>
            <family val="3"/>
            <charset val="128"/>
          </rPr>
          <t>初期割り振り(5%刻み)、合計50%。最大値50%、最低値10%。</t>
        </r>
      </text>
    </comment>
    <comment ref="R9" authorId="0" shapeId="0" xr:uid="{B789E88B-8A3F-436B-A9BE-95FA01004C68}">
      <text>
        <r>
          <rPr>
            <sz val="9"/>
            <color indexed="81"/>
            <rFont val="ＭＳ Ｐゴシック"/>
            <family val="3"/>
            <charset val="128"/>
          </rPr>
          <t xml:space="preserve">経験点による成長（経験点に計算されます）
</t>
        </r>
      </text>
    </comment>
    <comment ref="V10" authorId="0" shapeId="0" xr:uid="{4A0B9807-F73A-4B07-90B0-7E77E4DCEBEB}">
      <text>
        <r>
          <rPr>
            <sz val="9"/>
            <color indexed="81"/>
            <rFont val="ＭＳ Ｐゴシック"/>
            <family val="3"/>
            <charset val="128"/>
          </rPr>
          <t>アーツなどによる補正（経験点に計算されません）</t>
        </r>
      </text>
    </comment>
    <comment ref="E11" authorId="0" shapeId="0" xr:uid="{591B749C-BF43-481A-80D9-30849AC52419}">
      <text>
        <r>
          <rPr>
            <sz val="9"/>
            <color indexed="81"/>
            <rFont val="ＭＳ Ｐゴシック"/>
            <family val="3"/>
            <charset val="128"/>
          </rPr>
          <t>割り振るレベルを入力してください。初期キャラは合計6レベルまで。
（最大3／最低0）</t>
        </r>
      </text>
    </comment>
    <comment ref="V11" authorId="0" shapeId="0" xr:uid="{26FF2497-5B67-4FC2-B2DE-C3F84D2A25D7}">
      <text>
        <r>
          <rPr>
            <sz val="9"/>
            <color indexed="81"/>
            <rFont val="ＭＳ Ｐゴシック"/>
            <family val="3"/>
            <charset val="128"/>
          </rPr>
          <t>初期割り振り(5%刻み)、合計50%。最大値50%、最低値10%。</t>
        </r>
      </text>
    </comment>
    <comment ref="W11" authorId="0" shapeId="0" xr:uid="{9FB476B6-78F9-4ED8-B408-9CDBA6F8A6F6}">
      <text>
        <r>
          <rPr>
            <sz val="9"/>
            <color indexed="81"/>
            <rFont val="ＭＳ Ｐゴシック"/>
            <family val="3"/>
            <charset val="128"/>
          </rPr>
          <t xml:space="preserve">経験点による成長（経験点に計算されます）
</t>
        </r>
      </text>
    </comment>
    <comment ref="H15" authorId="0" shapeId="0" xr:uid="{52D638A6-945E-461A-9417-0E88EE20A143}">
      <text>
        <r>
          <rPr>
            <sz val="9"/>
            <color indexed="81"/>
            <rFont val="ＭＳ Ｐゴシック"/>
            <family val="3"/>
            <charset val="128"/>
          </rPr>
          <t>アーツなどによる補正（経験点に計算されません）</t>
        </r>
      </text>
    </comment>
    <comment ref="Q15" authorId="0" shapeId="0" xr:uid="{DFEF0A21-3FBA-423D-9ABD-D75274377AF4}">
      <text>
        <r>
          <rPr>
            <sz val="9"/>
            <color indexed="81"/>
            <rFont val="ＭＳ Ｐゴシック"/>
            <family val="3"/>
            <charset val="128"/>
          </rPr>
          <t>アーツなどによる補正（経験点に計算されません）</t>
        </r>
      </text>
    </comment>
    <comment ref="H16" authorId="0" shapeId="0" xr:uid="{A0760DCB-83CA-481A-A9EE-70795D7CAE7F}">
      <text>
        <r>
          <rPr>
            <sz val="9"/>
            <color indexed="81"/>
            <rFont val="ＭＳ Ｐゴシック"/>
            <family val="3"/>
            <charset val="128"/>
          </rPr>
          <t>初期割り振り(5%刻み)、合計50%。最大値50%、最低値10%。</t>
        </r>
      </text>
    </comment>
    <comment ref="I16" authorId="0" shapeId="0" xr:uid="{FEFF6591-BE19-4DA6-84F7-9870A20F38D0}">
      <text>
        <r>
          <rPr>
            <sz val="9"/>
            <color indexed="81"/>
            <rFont val="ＭＳ Ｐゴシック"/>
            <family val="3"/>
            <charset val="128"/>
          </rPr>
          <t xml:space="preserve">経験点による成長（経験点に計算されます）
</t>
        </r>
      </text>
    </comment>
    <comment ref="Q16" authorId="0" shapeId="0" xr:uid="{18015F83-87A0-4720-A70A-116FA707CC75}">
      <text>
        <r>
          <rPr>
            <sz val="9"/>
            <color indexed="81"/>
            <rFont val="ＭＳ Ｐゴシック"/>
            <family val="3"/>
            <charset val="128"/>
          </rPr>
          <t>初期割り振り(5%刻み)、合計50%。最大値50%、最低値10%。</t>
        </r>
      </text>
    </comment>
    <comment ref="R16" authorId="0" shapeId="0" xr:uid="{6FB77073-4DB1-4274-AFCB-034D611DAC69}">
      <text>
        <r>
          <rPr>
            <sz val="9"/>
            <color indexed="81"/>
            <rFont val="ＭＳ Ｐゴシック"/>
            <family val="3"/>
            <charset val="128"/>
          </rPr>
          <t xml:space="preserve">経験点による成長（経験点に計算されます）
</t>
        </r>
      </text>
    </comment>
    <comment ref="H68" authorId="0" shapeId="0" xr:uid="{986336A3-141A-4C1C-BE43-68E4D4618AE7}">
      <text>
        <r>
          <rPr>
            <b/>
            <sz val="9"/>
            <color indexed="81"/>
            <rFont val="ＭＳ Ｐゴシック"/>
            <family val="3"/>
            <charset val="128"/>
          </rPr>
          <t>ルフィアンは自動取得ですが(0と入力)、召喚獣は自動取得ではありません。</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MagroMaster</author>
  </authors>
  <commentList>
    <comment ref="W1" authorId="0" shapeId="0" xr:uid="{21828ED4-6EA4-4835-B29E-676127CCD7BB}">
      <text>
        <r>
          <rPr>
            <sz val="9"/>
            <color indexed="81"/>
            <rFont val="ＭＳ Ｐゴシック"/>
            <family val="3"/>
            <charset val="128"/>
          </rPr>
          <t>このキャラクターで使用できる最大の経験点（実際に消費した経験点、手動で入力してください）</t>
        </r>
      </text>
    </comment>
    <comment ref="W2" authorId="0" shapeId="0" xr:uid="{7FCEF65A-A12C-48B5-BAF6-5E735AD2D79A}">
      <text>
        <r>
          <rPr>
            <sz val="9"/>
            <color indexed="81"/>
            <rFont val="ＭＳ Ｐゴシック"/>
            <family val="3"/>
            <charset val="128"/>
          </rPr>
          <t>実際に現在キャラクターが使用している経験点（手動で入力してください）</t>
        </r>
      </text>
    </comment>
    <comment ref="W3" authorId="0" shapeId="0" xr:uid="{E7B7DABB-0C62-4E4C-850B-1B7ABB294E9B}">
      <text>
        <r>
          <rPr>
            <sz val="9"/>
            <color indexed="81"/>
            <rFont val="ＭＳ Ｐゴシック"/>
            <family val="3"/>
            <charset val="128"/>
          </rPr>
          <t>現在のデータを再現するのに必要な経験点（自動計算されます）</t>
        </r>
      </text>
    </comment>
    <comment ref="D14" authorId="0" shapeId="0" xr:uid="{54916DCE-2255-4EA4-864A-71684876A5DC}">
      <text>
        <r>
          <rPr>
            <sz val="9"/>
            <color indexed="81"/>
            <rFont val="ＭＳ Ｐゴシック"/>
            <family val="3"/>
            <charset val="128"/>
          </rPr>
          <t>ブラッドクラスとソウルクラスの遺痕は一つになって現れます</t>
        </r>
      </text>
    </comment>
    <comment ref="H18" authorId="0" shapeId="0" xr:uid="{20CB0401-E541-4D73-952E-B25C67B2E3D2}">
      <text>
        <r>
          <rPr>
            <sz val="9"/>
            <color indexed="81"/>
            <rFont val="ＭＳ Ｐゴシック"/>
            <family val="3"/>
            <charset val="128"/>
          </rPr>
          <t>アーツなどによる補正（経験点に計算されません）</t>
        </r>
      </text>
    </comment>
    <comment ref="H19" authorId="0" shapeId="0" xr:uid="{E4D6FB08-B2CA-4BCA-987D-13F01BCD308B}">
      <text>
        <r>
          <rPr>
            <sz val="9"/>
            <color indexed="81"/>
            <rFont val="ＭＳ Ｐゴシック"/>
            <family val="3"/>
            <charset val="128"/>
          </rPr>
          <t xml:space="preserve">経験点による成長（経験点に計算されます）
</t>
        </r>
      </text>
    </comment>
    <comment ref="E21" authorId="0" shapeId="0" xr:uid="{193821B9-828E-4BA3-A499-B9394469BE04}">
      <text>
        <r>
          <rPr>
            <sz val="9"/>
            <color indexed="81"/>
            <rFont val="ＭＳ Ｐゴシック"/>
            <family val="3"/>
            <charset val="128"/>
          </rPr>
          <t>割り振るレベルを入力してください。初期キャラは合計6レベルまで。
（最大3／最低0）</t>
        </r>
      </text>
    </comment>
    <comment ref="H25" authorId="0" shapeId="0" xr:uid="{895AFA94-61E9-4711-A68C-AFC3BA0AF232}">
      <text>
        <r>
          <rPr>
            <sz val="9"/>
            <color indexed="81"/>
            <rFont val="ＭＳ Ｐゴシック"/>
            <family val="3"/>
            <charset val="128"/>
          </rPr>
          <t>アーツなどによる補正（経験点に計算されません）</t>
        </r>
      </text>
    </comment>
    <comment ref="H26" authorId="0" shapeId="0" xr:uid="{383DC56D-A7F5-48C7-8ADA-68180323176E}">
      <text>
        <r>
          <rPr>
            <sz val="9"/>
            <color indexed="81"/>
            <rFont val="ＭＳ Ｐゴシック"/>
            <family val="3"/>
            <charset val="128"/>
          </rPr>
          <t xml:space="preserve">経験点による成長（経験点に計算されます）
</t>
        </r>
      </text>
    </comment>
    <comment ref="H32" authorId="0" shapeId="0" xr:uid="{5E1D54B4-4528-434D-B37E-D96EDAD16E2C}">
      <text>
        <r>
          <rPr>
            <sz val="9"/>
            <color indexed="81"/>
            <rFont val="ＭＳ Ｐゴシック"/>
            <family val="3"/>
            <charset val="128"/>
          </rPr>
          <t>アーツなどによる補正（経験点に計算されません）</t>
        </r>
      </text>
    </comment>
    <comment ref="H33" authorId="0" shapeId="0" xr:uid="{60A281B3-7B3B-409B-88D8-D3A3B5860E82}">
      <text>
        <r>
          <rPr>
            <sz val="9"/>
            <color indexed="81"/>
            <rFont val="ＭＳ Ｐゴシック"/>
            <family val="3"/>
            <charset val="128"/>
          </rPr>
          <t xml:space="preserve">経験点による成長（経験点に計算されます）
</t>
        </r>
      </text>
    </comment>
    <comment ref="H39" authorId="0" shapeId="0" xr:uid="{B018363B-98DB-4B2E-9D03-8FBE6B37F0A9}">
      <text>
        <r>
          <rPr>
            <sz val="9"/>
            <color indexed="81"/>
            <rFont val="ＭＳ Ｐゴシック"/>
            <family val="3"/>
            <charset val="128"/>
          </rPr>
          <t>アーツなどによる補正（経験点に計算されません）</t>
        </r>
      </text>
    </comment>
    <comment ref="H40" authorId="0" shapeId="0" xr:uid="{54D0AC6F-4BA7-4E17-9750-B2FDBFDED4CB}">
      <text>
        <r>
          <rPr>
            <sz val="9"/>
            <color indexed="81"/>
            <rFont val="ＭＳ Ｐゴシック"/>
            <family val="3"/>
            <charset val="128"/>
          </rPr>
          <t xml:space="preserve">経験点による成長（経験点に計算されます）
</t>
        </r>
      </text>
    </comment>
    <comment ref="H46" authorId="0" shapeId="0" xr:uid="{0861095A-6DF9-4448-BFE4-500F1361A029}">
      <text>
        <r>
          <rPr>
            <sz val="9"/>
            <color indexed="81"/>
            <rFont val="ＭＳ Ｐゴシック"/>
            <family val="3"/>
            <charset val="128"/>
          </rPr>
          <t>アーツなどによる補正（経験点に計算されません）</t>
        </r>
      </text>
    </comment>
    <comment ref="H47" authorId="0" shapeId="0" xr:uid="{36170A4C-118E-4BF9-9127-74E267F45334}">
      <text>
        <r>
          <rPr>
            <sz val="9"/>
            <color indexed="81"/>
            <rFont val="ＭＳ Ｐゴシック"/>
            <family val="3"/>
            <charset val="128"/>
          </rPr>
          <t xml:space="preserve">経験点による成長（経験点に計算されます）
</t>
        </r>
      </text>
    </comment>
    <comment ref="K52" authorId="0" shapeId="0" xr:uid="{4AF7B1A7-EE99-4294-B4DA-E3AB2B3F25B2}">
      <text>
        <r>
          <rPr>
            <b/>
            <sz val="9"/>
            <color indexed="81"/>
            <rFont val="ＭＳ Ｐゴシック"/>
            <family val="3"/>
            <charset val="128"/>
          </rPr>
          <t>別々のダメージ属性を持つことができます。変更はマイナーアクション。</t>
        </r>
      </text>
    </comment>
    <comment ref="AA53" authorId="0" shapeId="0" xr:uid="{70B26CF8-A0AE-4546-9D61-A3F6C93B8B48}">
      <text>
        <r>
          <rPr>
            <b/>
            <sz val="9"/>
            <color indexed="81"/>
            <rFont val="ＭＳ Ｐゴシック"/>
            <family val="3"/>
            <charset val="128"/>
          </rPr>
          <t>デフォルトは「単体」。</t>
        </r>
      </text>
    </comment>
    <comment ref="AC53" authorId="0" shapeId="0" xr:uid="{E646D1E3-6AEE-474D-A0A0-81FBAD0047B8}">
      <text>
        <r>
          <rPr>
            <b/>
            <sz val="9"/>
            <color indexed="81"/>
            <rFont val="ＭＳ Ｐゴシック"/>
            <family val="3"/>
            <charset val="128"/>
          </rPr>
          <t>デフォルトは「至近」。「弓」は最初から「近距離」を持っているため、「近」になっている。</t>
        </r>
      </text>
    </comment>
    <comment ref="AE53" authorId="0" shapeId="0" xr:uid="{861C1259-67EC-49EB-BDB8-0C1A7F3042B1}">
      <text>
        <r>
          <rPr>
            <b/>
            <sz val="9"/>
            <color indexed="81"/>
            <rFont val="ＭＳ Ｐゴシック"/>
            <family val="3"/>
            <charset val="128"/>
          </rPr>
          <t>デフォルトは「片手持ち」</t>
        </r>
      </text>
    </comment>
    <comment ref="AG53" authorId="0" shapeId="0" xr:uid="{AA401835-50C8-49EE-9DF5-34190D68D584}">
      <text>
        <r>
          <rPr>
            <b/>
            <sz val="9"/>
            <color indexed="81"/>
            <rFont val="ＭＳ Ｐゴシック"/>
            <family val="3"/>
            <charset val="128"/>
          </rPr>
          <t>デフォルトは0。</t>
        </r>
      </text>
    </comment>
    <comment ref="AI53" authorId="0" shapeId="0" xr:uid="{79B96257-2420-4F62-8A11-E50C6D568300}">
      <text>
        <r>
          <rPr>
            <b/>
            <sz val="9"/>
            <color indexed="81"/>
            <rFont val="ＭＳ Ｐゴシック"/>
            <family val="3"/>
            <charset val="128"/>
          </rPr>
          <t>自動計算は実装していません。手動で入力願います。</t>
        </r>
      </text>
    </comment>
    <comment ref="A57" authorId="0" shapeId="0" xr:uid="{4D79CBEA-F3F1-42FF-B357-393B18F67074}">
      <text>
        <r>
          <rPr>
            <b/>
            <sz val="9"/>
            <color indexed="81"/>
            <rFont val="ＭＳ Ｐゴシック"/>
            <family val="3"/>
            <charset val="128"/>
          </rPr>
          <t>《牙を継ぐ者》で２つ目のレリックを入手した時用。</t>
        </r>
      </text>
    </comment>
    <comment ref="H103" authorId="0" shapeId="0" xr:uid="{DD0859FC-6AC6-466F-ABBE-2887830FB094}">
      <text>
        <r>
          <rPr>
            <b/>
            <sz val="9"/>
            <color indexed="81"/>
            <rFont val="ＭＳ Ｐゴシック"/>
            <family val="3"/>
            <charset val="128"/>
          </rPr>
          <t>自動取得は↓に何LV分あるか記入欄があります。</t>
        </r>
      </text>
    </comment>
    <comment ref="W149" authorId="0" shapeId="0" xr:uid="{71E4CB35-D6D3-424D-B186-5E39C7BDF4BD}">
      <text>
        <r>
          <rPr>
            <sz val="9"/>
            <color indexed="81"/>
            <rFont val="ＭＳ Ｐゴシック"/>
            <family val="3"/>
            <charset val="128"/>
          </rPr>
          <t>このキャラクターで使用できる最大の経験点（実際に消費した経験点、手動で入力してください）</t>
        </r>
      </text>
    </comment>
    <comment ref="W150" authorId="0" shapeId="0" xr:uid="{386C12DB-B687-44A0-B729-AA47048DCEC7}">
      <text>
        <r>
          <rPr>
            <sz val="9"/>
            <color indexed="81"/>
            <rFont val="ＭＳ Ｐゴシック"/>
            <family val="3"/>
            <charset val="128"/>
          </rPr>
          <t>実際に現在キャラクターが使用している経験点（手動で入力してください）</t>
        </r>
      </text>
    </comment>
    <comment ref="W151" authorId="0" shapeId="0" xr:uid="{BEAA0BFA-3E15-4D63-B399-5EEC5DCB3675}">
      <text>
        <r>
          <rPr>
            <sz val="9"/>
            <color indexed="81"/>
            <rFont val="ＭＳ Ｐゴシック"/>
            <family val="3"/>
            <charset val="128"/>
          </rPr>
          <t>現在のデータを再現するのに必要な経験点（自動計算されます）</t>
        </r>
      </text>
    </comment>
    <comment ref="W198" authorId="0" shapeId="0" xr:uid="{0449C32D-66F0-429B-8431-121895249B67}">
      <text>
        <r>
          <rPr>
            <sz val="9"/>
            <color indexed="81"/>
            <rFont val="ＭＳ Ｐゴシック"/>
            <family val="3"/>
            <charset val="128"/>
          </rPr>
          <t>このキャラクターで使用できる最大の経験点（実際に消費した経験点、手動で入力してください）</t>
        </r>
      </text>
    </comment>
    <comment ref="W199" authorId="0" shapeId="0" xr:uid="{F836FBDA-AB26-47A4-A0AC-43F49E24B677}">
      <text>
        <r>
          <rPr>
            <sz val="9"/>
            <color indexed="81"/>
            <rFont val="ＭＳ Ｐゴシック"/>
            <family val="3"/>
            <charset val="128"/>
          </rPr>
          <t>実際に現在キャラクターが使用している経験点（手動で入力してください）</t>
        </r>
      </text>
    </comment>
    <comment ref="W200" authorId="0" shapeId="0" xr:uid="{023E78ED-5033-4A19-A0EA-680C4ABB616C}">
      <text>
        <r>
          <rPr>
            <sz val="9"/>
            <color indexed="81"/>
            <rFont val="ＭＳ Ｐゴシック"/>
            <family val="3"/>
            <charset val="128"/>
          </rPr>
          <t>現在のデータを再現するのに必要な経験点（自動計算されます）</t>
        </r>
      </text>
    </comment>
  </commentList>
</comments>
</file>

<file path=xl/sharedStrings.xml><?xml version="1.0" encoding="utf-8"?>
<sst xmlns="http://schemas.openxmlformats.org/spreadsheetml/2006/main" count="18600" uniqueCount="4510">
  <si>
    <t>クラステーブル</t>
    <phoneticPr fontId="7"/>
  </si>
  <si>
    <t>No.</t>
    <phoneticPr fontId="7"/>
  </si>
  <si>
    <t>クラス</t>
    <phoneticPr fontId="7"/>
  </si>
  <si>
    <t>【肉体】</t>
    <rPh sb="1" eb="3">
      <t>ニクタイ</t>
    </rPh>
    <phoneticPr fontId="7"/>
  </si>
  <si>
    <t>【感情】</t>
    <rPh sb="1" eb="3">
      <t>カンジョウ</t>
    </rPh>
    <phoneticPr fontId="7"/>
  </si>
  <si>
    <t>【知性】</t>
    <rPh sb="1" eb="3">
      <t>チセイ</t>
    </rPh>
    <phoneticPr fontId="7"/>
  </si>
  <si>
    <t>【希望】</t>
    <rPh sb="1" eb="3">
      <t>キボウ</t>
    </rPh>
    <phoneticPr fontId="7"/>
  </si>
  <si>
    <t>グロウ</t>
    <phoneticPr fontId="7"/>
  </si>
  <si>
    <t>グロウ読み</t>
    <rPh sb="3" eb="4">
      <t>ヨ</t>
    </rPh>
    <phoneticPr fontId="7"/>
  </si>
  <si>
    <t>コッソ</t>
    <phoneticPr fontId="7"/>
  </si>
  <si>
    <t>マオ</t>
    <phoneticPr fontId="7"/>
  </si>
  <si>
    <t>ニンス</t>
    <phoneticPr fontId="7"/>
  </si>
  <si>
    <t>∴閃知∴</t>
    <rPh sb="1" eb="3">
      <t>センチ</t>
    </rPh>
    <phoneticPr fontId="7"/>
  </si>
  <si>
    <t>クーン</t>
    <phoneticPr fontId="7"/>
  </si>
  <si>
    <t>ワルム</t>
    <phoneticPr fontId="7"/>
  </si>
  <si>
    <t>∴花鳥∴</t>
    <rPh sb="1" eb="3">
      <t>カチョウ</t>
    </rPh>
    <phoneticPr fontId="7"/>
  </si>
  <si>
    <t>グレス</t>
    <phoneticPr fontId="7"/>
  </si>
  <si>
    <t>ラチェル</t>
    <phoneticPr fontId="7"/>
  </si>
  <si>
    <t>∴冒涜∴</t>
    <rPh sb="1" eb="3">
      <t>ボウトク</t>
    </rPh>
    <phoneticPr fontId="7"/>
  </si>
  <si>
    <t>デュルフ</t>
    <phoneticPr fontId="7"/>
  </si>
  <si>
    <t>ステレオタイプなクラスの特徴</t>
    <rPh sb="12" eb="14">
      <t>トクチョウ</t>
    </rPh>
    <phoneticPr fontId="7"/>
  </si>
  <si>
    <t>コッソ族</t>
    <rPh sb="3" eb="4">
      <t>ゾク</t>
    </rPh>
    <phoneticPr fontId="7"/>
  </si>
  <si>
    <t>犬、狼、力の強い動物。牧畜。傭兵。礼儀と伝統を貴ぶ、格式高い種族。</t>
    <rPh sb="0" eb="1">
      <t>イヌ</t>
    </rPh>
    <rPh sb="2" eb="3">
      <t>オオカミ</t>
    </rPh>
    <rPh sb="4" eb="5">
      <t>チカラ</t>
    </rPh>
    <rPh sb="6" eb="7">
      <t>ツヨ</t>
    </rPh>
    <rPh sb="8" eb="10">
      <t>ドウブツ</t>
    </rPh>
    <rPh sb="11" eb="13">
      <t>ボクチク</t>
    </rPh>
    <rPh sb="14" eb="16">
      <t>ヨウヘイ</t>
    </rPh>
    <rPh sb="17" eb="19">
      <t>レイギ</t>
    </rPh>
    <rPh sb="20" eb="22">
      <t>デントウ</t>
    </rPh>
    <rPh sb="23" eb="24">
      <t>タット</t>
    </rPh>
    <rPh sb="26" eb="28">
      <t>カクシキ</t>
    </rPh>
    <rPh sb="28" eb="29">
      <t>タカ</t>
    </rPh>
    <rPh sb="30" eb="32">
      <t>シュゾク</t>
    </rPh>
    <phoneticPr fontId="7"/>
  </si>
  <si>
    <t>マオ族</t>
    <rPh sb="2" eb="3">
      <t>ゾク</t>
    </rPh>
    <phoneticPr fontId="7"/>
  </si>
  <si>
    <t>猫、豹、素早い動物。行商人。漁師。盗賊。気ままに暮らし、旅を好む。</t>
    <rPh sb="0" eb="1">
      <t>ネコ</t>
    </rPh>
    <rPh sb="2" eb="3">
      <t>ヒョウ</t>
    </rPh>
    <rPh sb="4" eb="6">
      <t>スバヤ</t>
    </rPh>
    <rPh sb="7" eb="9">
      <t>ドウブツ</t>
    </rPh>
    <rPh sb="10" eb="13">
      <t>ギョウショウニン</t>
    </rPh>
    <rPh sb="14" eb="16">
      <t>リョウシ</t>
    </rPh>
    <rPh sb="17" eb="19">
      <t>トウゾク</t>
    </rPh>
    <rPh sb="20" eb="21">
      <t>キ</t>
    </rPh>
    <rPh sb="24" eb="25">
      <t>ク</t>
    </rPh>
    <rPh sb="28" eb="29">
      <t>タビ</t>
    </rPh>
    <rPh sb="30" eb="31">
      <t>コノ</t>
    </rPh>
    <phoneticPr fontId="7"/>
  </si>
  <si>
    <t>ニンス族</t>
    <rPh sb="3" eb="4">
      <t>ゾク</t>
    </rPh>
    <phoneticPr fontId="7"/>
  </si>
  <si>
    <t>兎、齧歯類。学者。研究者。探究心のみに従って生きる。発明家。</t>
    <rPh sb="0" eb="1">
      <t>ウサギ</t>
    </rPh>
    <rPh sb="2" eb="5">
      <t>ゲッシルイ</t>
    </rPh>
    <rPh sb="6" eb="8">
      <t>ガクシャ</t>
    </rPh>
    <rPh sb="9" eb="12">
      <t>ケンキュウシャ</t>
    </rPh>
    <rPh sb="13" eb="15">
      <t>タンキュウ</t>
    </rPh>
    <rPh sb="15" eb="16">
      <t>シン</t>
    </rPh>
    <rPh sb="19" eb="20">
      <t>シタガ</t>
    </rPh>
    <rPh sb="22" eb="23">
      <t>イ</t>
    </rPh>
    <rPh sb="26" eb="28">
      <t>ハツメイ</t>
    </rPh>
    <rPh sb="28" eb="29">
      <t>イエ</t>
    </rPh>
    <phoneticPr fontId="7"/>
  </si>
  <si>
    <t>クーン族</t>
    <rPh sb="3" eb="4">
      <t>ゾク</t>
    </rPh>
    <phoneticPr fontId="7"/>
  </si>
  <si>
    <t>毛皮の竜。魔法に長ける。忍者。調和と自然を貴び肉を食さない。</t>
    <rPh sb="0" eb="2">
      <t>ケガワ</t>
    </rPh>
    <rPh sb="3" eb="4">
      <t>リュウ</t>
    </rPh>
    <rPh sb="5" eb="7">
      <t>マホウ</t>
    </rPh>
    <rPh sb="8" eb="9">
      <t>タ</t>
    </rPh>
    <rPh sb="12" eb="14">
      <t>ニンジャ</t>
    </rPh>
    <rPh sb="15" eb="17">
      <t>チョウワ</t>
    </rPh>
    <rPh sb="18" eb="20">
      <t>シゼン</t>
    </rPh>
    <rPh sb="21" eb="22">
      <t>タット</t>
    </rPh>
    <rPh sb="23" eb="24">
      <t>ニク</t>
    </rPh>
    <rPh sb="25" eb="26">
      <t>ショク</t>
    </rPh>
    <phoneticPr fontId="7"/>
  </si>
  <si>
    <t>グレス族</t>
    <rPh sb="3" eb="4">
      <t>ゾク</t>
    </rPh>
    <phoneticPr fontId="7"/>
  </si>
  <si>
    <t>馬など蹄のある動物。行商人。召使い。護衛。旅を好み争いを嫌う。種族間に生きる。</t>
    <rPh sb="0" eb="1">
      <t>ウマ</t>
    </rPh>
    <rPh sb="3" eb="4">
      <t>ヒヅメ</t>
    </rPh>
    <rPh sb="7" eb="9">
      <t>ドウブツ</t>
    </rPh>
    <rPh sb="10" eb="13">
      <t>ギョウショウニン</t>
    </rPh>
    <rPh sb="14" eb="16">
      <t>メシツカ</t>
    </rPh>
    <rPh sb="18" eb="20">
      <t>ゴエイ</t>
    </rPh>
    <rPh sb="21" eb="22">
      <t>タビ</t>
    </rPh>
    <rPh sb="23" eb="24">
      <t>コノ</t>
    </rPh>
    <rPh sb="25" eb="26">
      <t>アラソ</t>
    </rPh>
    <rPh sb="28" eb="29">
      <t>キラ</t>
    </rPh>
    <rPh sb="31" eb="33">
      <t>シュゾク</t>
    </rPh>
    <rPh sb="33" eb="34">
      <t>アイダ</t>
    </rPh>
    <rPh sb="35" eb="36">
      <t>イ</t>
    </rPh>
    <phoneticPr fontId="7"/>
  </si>
  <si>
    <t>ワルム族</t>
    <rPh sb="3" eb="4">
      <t>ゾク</t>
    </rPh>
    <phoneticPr fontId="7"/>
  </si>
  <si>
    <t>鳥、天使。魔法に長ける。世間ずれした新参者。神罰を課す者。</t>
    <rPh sb="0" eb="1">
      <t>トリ</t>
    </rPh>
    <rPh sb="2" eb="4">
      <t>テンシ</t>
    </rPh>
    <rPh sb="5" eb="7">
      <t>マホウ</t>
    </rPh>
    <rPh sb="8" eb="9">
      <t>タ</t>
    </rPh>
    <rPh sb="12" eb="14">
      <t>セケン</t>
    </rPh>
    <rPh sb="18" eb="21">
      <t>シンザンモノ</t>
    </rPh>
    <rPh sb="22" eb="24">
      <t>シンバツ</t>
    </rPh>
    <rPh sb="25" eb="26">
      <t>カ</t>
    </rPh>
    <rPh sb="27" eb="28">
      <t>モノ</t>
    </rPh>
    <phoneticPr fontId="7"/>
  </si>
  <si>
    <t>トカゲ、ドラゴン。白兵戦闘に長ける。侵略者の指導者。野蛮、義理堅い。</t>
    <rPh sb="9" eb="11">
      <t>ハクヘイ</t>
    </rPh>
    <rPh sb="11" eb="13">
      <t>セントウ</t>
    </rPh>
    <rPh sb="14" eb="15">
      <t>タ</t>
    </rPh>
    <rPh sb="18" eb="21">
      <t>シンリャクシャ</t>
    </rPh>
    <rPh sb="22" eb="25">
      <t>シドウシャ</t>
    </rPh>
    <rPh sb="26" eb="28">
      <t>ヤバン</t>
    </rPh>
    <rPh sb="29" eb="32">
      <t>ギリガタ</t>
    </rPh>
    <phoneticPr fontId="7"/>
  </si>
  <si>
    <t>イルカ。魔法戦闘に長ける。侵略者の少数派。知的、冷静。病弱。</t>
    <rPh sb="4" eb="6">
      <t>マホウ</t>
    </rPh>
    <rPh sb="6" eb="8">
      <t>セントウ</t>
    </rPh>
    <rPh sb="9" eb="10">
      <t>タ</t>
    </rPh>
    <rPh sb="13" eb="16">
      <t>シンリャクシャ</t>
    </rPh>
    <rPh sb="17" eb="20">
      <t>ショウスウハ</t>
    </rPh>
    <rPh sb="21" eb="23">
      <t>チテキ</t>
    </rPh>
    <rPh sb="24" eb="26">
      <t>レイセイ</t>
    </rPh>
    <rPh sb="27" eb="29">
      <t>ビョウジャク</t>
    </rPh>
    <phoneticPr fontId="7"/>
  </si>
  <si>
    <t>ウェントス</t>
    <phoneticPr fontId="6"/>
  </si>
  <si>
    <t>マギアー</t>
    <phoneticPr fontId="6"/>
  </si>
  <si>
    <t>マキナ</t>
    <phoneticPr fontId="6"/>
  </si>
  <si>
    <t>ラメンター</t>
    <phoneticPr fontId="6"/>
  </si>
  <si>
    <t>レリクイア</t>
    <phoneticPr fontId="6"/>
  </si>
  <si>
    <t>グラディウス</t>
    <phoneticPr fontId="6"/>
  </si>
  <si>
    <t>ソフィア</t>
    <phoneticPr fontId="6"/>
  </si>
  <si>
    <t>テネブリス</t>
    <phoneticPr fontId="6"/>
  </si>
  <si>
    <t>ルーメン</t>
    <phoneticPr fontId="6"/>
  </si>
  <si>
    <t>サジタリウス</t>
    <phoneticPr fontId="6"/>
  </si>
  <si>
    <t>アルマトラ</t>
    <phoneticPr fontId="6"/>
  </si>
  <si>
    <t>カテナ</t>
    <phoneticPr fontId="6"/>
  </si>
  <si>
    <t>得意</t>
    <rPh sb="0" eb="2">
      <t>トクイ</t>
    </rPh>
    <phoneticPr fontId="6"/>
  </si>
  <si>
    <t>苦手</t>
    <rPh sb="0" eb="2">
      <t>ニガテ</t>
    </rPh>
    <phoneticPr fontId="6"/>
  </si>
  <si>
    <t>【敏捷】</t>
    <rPh sb="1" eb="3">
      <t>ビンショウ</t>
    </rPh>
    <phoneticPr fontId="7"/>
  </si>
  <si>
    <t>誇り高き騎士</t>
    <rPh sb="0" eb="1">
      <t>ホコ</t>
    </rPh>
    <rPh sb="2" eb="3">
      <t>タカ</t>
    </rPh>
    <rPh sb="4" eb="6">
      <t>キシ</t>
    </rPh>
    <phoneticPr fontId="6"/>
  </si>
  <si>
    <t>聡明なる学士</t>
    <rPh sb="0" eb="2">
      <t>ソウメイ</t>
    </rPh>
    <rPh sb="4" eb="6">
      <t>ガクシ</t>
    </rPh>
    <phoneticPr fontId="6"/>
  </si>
  <si>
    <t>調和の守護者</t>
    <rPh sb="0" eb="2">
      <t>チョウワ</t>
    </rPh>
    <rPh sb="3" eb="6">
      <t>シュゴシャ</t>
    </rPh>
    <phoneticPr fontId="6"/>
  </si>
  <si>
    <t>気ままな旅人</t>
    <rPh sb="0" eb="1">
      <t>キ</t>
    </rPh>
    <rPh sb="4" eb="6">
      <t>タビビト</t>
    </rPh>
    <phoneticPr fontId="6"/>
  </si>
  <si>
    <t>無垢なる可能性</t>
    <rPh sb="0" eb="2">
      <t>ムク</t>
    </rPh>
    <rPh sb="4" eb="7">
      <t>カノウセイ</t>
    </rPh>
    <phoneticPr fontId="6"/>
  </si>
  <si>
    <t>義理堅き修験者</t>
    <rPh sb="0" eb="3">
      <t>ギリガタ</t>
    </rPh>
    <rPh sb="4" eb="6">
      <t>シュゲン</t>
    </rPh>
    <rPh sb="6" eb="7">
      <t>シャ</t>
    </rPh>
    <phoneticPr fontId="6"/>
  </si>
  <si>
    <t>沈黙の魔術師</t>
    <rPh sb="0" eb="2">
      <t>チンモク</t>
    </rPh>
    <rPh sb="3" eb="6">
      <t>マジュツシ</t>
    </rPh>
    <phoneticPr fontId="6"/>
  </si>
  <si>
    <t>キミは村を魔物から守る騎士だ。</t>
    <rPh sb="3" eb="4">
      <t>ムラ</t>
    </rPh>
    <rPh sb="5" eb="7">
      <t>マモノ</t>
    </rPh>
    <rPh sb="9" eb="10">
      <t>マモ</t>
    </rPh>
    <rPh sb="11" eb="13">
      <t>キシ</t>
    </rPh>
    <phoneticPr fontId="6"/>
  </si>
  <si>
    <t>子供のころから憧れていた騎士になり、</t>
    <rPh sb="0" eb="2">
      <t>コドモ</t>
    </rPh>
    <rPh sb="7" eb="8">
      <t>アコガ</t>
    </rPh>
    <rPh sb="12" eb="14">
      <t>キシ</t>
    </rPh>
    <phoneticPr fontId="6"/>
  </si>
  <si>
    <t>護られる者から護る者になったことは、大きな誇りだった。</t>
    <rPh sb="0" eb="1">
      <t>マモ</t>
    </rPh>
    <rPh sb="4" eb="5">
      <t>モノ</t>
    </rPh>
    <rPh sb="7" eb="8">
      <t>マモ</t>
    </rPh>
    <rPh sb="9" eb="10">
      <t>モノ</t>
    </rPh>
    <rPh sb="18" eb="19">
      <t>オオ</t>
    </rPh>
    <rPh sb="21" eb="22">
      <t>ホコ</t>
    </rPh>
    <phoneticPr fontId="6"/>
  </si>
  <si>
    <t>修羅になるか剣を捨てるか、キミは選択を迫られていた。</t>
    <rPh sb="0" eb="2">
      <t>シュラ</t>
    </rPh>
    <rPh sb="6" eb="7">
      <t>ケン</t>
    </rPh>
    <rPh sb="8" eb="9">
      <t>ス</t>
    </rPh>
    <phoneticPr fontId="6"/>
  </si>
  <si>
    <t>キミは瘴気の中を旅する行商人、フォーダーの一員だ。</t>
    <rPh sb="3" eb="5">
      <t>ショウキ</t>
    </rPh>
    <rPh sb="6" eb="7">
      <t>ナカ</t>
    </rPh>
    <rPh sb="8" eb="9">
      <t>タビ</t>
    </rPh>
    <rPh sb="11" eb="14">
      <t>ギョウショウニン</t>
    </rPh>
    <rPh sb="21" eb="23">
      <t>イチイン</t>
    </rPh>
    <phoneticPr fontId="6"/>
  </si>
  <si>
    <t>旅の中で育ったキミから見ても、旅に生きるのは気楽だった。</t>
    <rPh sb="0" eb="1">
      <t>タビ</t>
    </rPh>
    <rPh sb="2" eb="3">
      <t>ナカ</t>
    </rPh>
    <rPh sb="4" eb="5">
      <t>ソダ</t>
    </rPh>
    <rPh sb="11" eb="12">
      <t>ミ</t>
    </rPh>
    <rPh sb="15" eb="16">
      <t>タビ</t>
    </rPh>
    <rPh sb="17" eb="18">
      <t>イ</t>
    </rPh>
    <rPh sb="22" eb="24">
      <t>キラク</t>
    </rPh>
    <phoneticPr fontId="6"/>
  </si>
  <si>
    <t>だが、ひとつところで住まう者を見ると、なぜか羨望を覚える。</t>
    <rPh sb="10" eb="11">
      <t>ス</t>
    </rPh>
    <rPh sb="13" eb="14">
      <t>モノ</t>
    </rPh>
    <rPh sb="15" eb="16">
      <t>ミ</t>
    </rPh>
    <rPh sb="22" eb="24">
      <t>センボウ</t>
    </rPh>
    <rPh sb="25" eb="26">
      <t>オボ</t>
    </rPh>
    <phoneticPr fontId="6"/>
  </si>
  <si>
    <t>キミは学問に心身を捧げた研究者だ。</t>
    <rPh sb="3" eb="5">
      <t>ガクモン</t>
    </rPh>
    <rPh sb="6" eb="8">
      <t>シンシン</t>
    </rPh>
    <rPh sb="9" eb="10">
      <t>ササ</t>
    </rPh>
    <rPh sb="12" eb="15">
      <t>ケンキュウシャ</t>
    </rPh>
    <phoneticPr fontId="6"/>
  </si>
  <si>
    <t>知らぬことを知る、そのひとつひとつが代え難い喜びだった。</t>
    <rPh sb="0" eb="1">
      <t>シ</t>
    </rPh>
    <rPh sb="6" eb="7">
      <t>シ</t>
    </rPh>
    <rPh sb="18" eb="19">
      <t>カ</t>
    </rPh>
    <rPh sb="20" eb="21">
      <t>ガタ</t>
    </rPh>
    <rPh sb="22" eb="23">
      <t>ヨロコ</t>
    </rPh>
    <phoneticPr fontId="6"/>
  </si>
  <si>
    <t>ひとつ知識を増やせば、累乗的に己の無知が浮き彫りとなる。</t>
    <rPh sb="3" eb="5">
      <t>チシキ</t>
    </rPh>
    <rPh sb="6" eb="7">
      <t>フ</t>
    </rPh>
    <rPh sb="11" eb="14">
      <t>ルイジョウテキ</t>
    </rPh>
    <rPh sb="15" eb="16">
      <t>オノレ</t>
    </rPh>
    <rPh sb="17" eb="19">
      <t>ムチ</t>
    </rPh>
    <rPh sb="20" eb="21">
      <t>ウ</t>
    </rPh>
    <rPh sb="22" eb="23">
      <t>ボ</t>
    </rPh>
    <phoneticPr fontId="6"/>
  </si>
  <si>
    <t>己の機械の腕を見て思う。教壇を離れる時が来たのだ、と。</t>
    <rPh sb="0" eb="1">
      <t>オノレ</t>
    </rPh>
    <rPh sb="2" eb="4">
      <t>キカイ</t>
    </rPh>
    <rPh sb="5" eb="6">
      <t>ウデ</t>
    </rPh>
    <rPh sb="7" eb="8">
      <t>ミ</t>
    </rPh>
    <rPh sb="9" eb="10">
      <t>オモ</t>
    </rPh>
    <rPh sb="12" eb="14">
      <t>キョウダン</t>
    </rPh>
    <rPh sb="15" eb="16">
      <t>ハナ</t>
    </rPh>
    <rPh sb="18" eb="19">
      <t>トキ</t>
    </rPh>
    <rPh sb="20" eb="21">
      <t>キ</t>
    </rPh>
    <phoneticPr fontId="6"/>
  </si>
  <si>
    <t>フォーダーという家族の中で、顔も知らぬ親のことを思ってしまう。</t>
    <rPh sb="8" eb="10">
      <t>カゾク</t>
    </rPh>
    <rPh sb="11" eb="12">
      <t>ナカ</t>
    </rPh>
    <rPh sb="14" eb="15">
      <t>カオ</t>
    </rPh>
    <rPh sb="16" eb="17">
      <t>シ</t>
    </rPh>
    <rPh sb="19" eb="20">
      <t>オヤ</t>
    </rPh>
    <rPh sb="24" eb="25">
      <t>オモ</t>
    </rPh>
    <phoneticPr fontId="6"/>
  </si>
  <si>
    <t>気が付けば、故郷を知ってもよいような気もしだしていた。</t>
    <rPh sb="0" eb="1">
      <t>キ</t>
    </rPh>
    <rPh sb="2" eb="3">
      <t>ツ</t>
    </rPh>
    <rPh sb="6" eb="8">
      <t>コキョウ</t>
    </rPh>
    <rPh sb="9" eb="10">
      <t>シ</t>
    </rPh>
    <rPh sb="18" eb="19">
      <t>キ</t>
    </rPh>
    <phoneticPr fontId="6"/>
  </si>
  <si>
    <t>村を護るため、マナの手と共に石像と化す運命を知っていた。</t>
    <rPh sb="0" eb="1">
      <t>ムラ</t>
    </rPh>
    <rPh sb="2" eb="3">
      <t>マモ</t>
    </rPh>
    <rPh sb="10" eb="11">
      <t>テ</t>
    </rPh>
    <rPh sb="12" eb="13">
      <t>トモ</t>
    </rPh>
    <rPh sb="14" eb="16">
      <t>セキゾウ</t>
    </rPh>
    <rPh sb="17" eb="18">
      <t>カ</t>
    </rPh>
    <rPh sb="19" eb="21">
      <t>ウンメイ</t>
    </rPh>
    <rPh sb="22" eb="23">
      <t>シ</t>
    </rPh>
    <phoneticPr fontId="6"/>
  </si>
  <si>
    <t>キミは秘儀魔法を学んだ導師だ。物心ついた頃から、</t>
    <rPh sb="3" eb="5">
      <t>ヒギ</t>
    </rPh>
    <rPh sb="5" eb="7">
      <t>マホウ</t>
    </rPh>
    <rPh sb="8" eb="9">
      <t>マナ</t>
    </rPh>
    <rPh sb="11" eb="13">
      <t>ドウシ</t>
    </rPh>
    <rPh sb="15" eb="17">
      <t>モノゴコロ</t>
    </rPh>
    <rPh sb="20" eb="21">
      <t>コロ</t>
    </rPh>
    <phoneticPr fontId="6"/>
  </si>
  <si>
    <t>このレリックを遺してくれた母も、広場で見守ってくれている。</t>
    <rPh sb="7" eb="8">
      <t>ノコ</t>
    </rPh>
    <rPh sb="13" eb="14">
      <t>ハハ</t>
    </rPh>
    <rPh sb="16" eb="18">
      <t>ヒロバ</t>
    </rPh>
    <rPh sb="19" eb="21">
      <t>ミマモ</t>
    </rPh>
    <phoneticPr fontId="6"/>
  </si>
  <si>
    <t>けれど、時に思うのだ。自分に親しくしてくれる友達、お父さん。</t>
    <rPh sb="4" eb="5">
      <t>トキ</t>
    </rPh>
    <rPh sb="6" eb="7">
      <t>オモ</t>
    </rPh>
    <rPh sb="11" eb="13">
      <t>ジブン</t>
    </rPh>
    <rPh sb="14" eb="15">
      <t>シタ</t>
    </rPh>
    <rPh sb="22" eb="24">
      <t>トモダチ</t>
    </rPh>
    <rPh sb="26" eb="27">
      <t>トウ</t>
    </rPh>
    <phoneticPr fontId="6"/>
  </si>
  <si>
    <t>彼らを置いて石になってしまうのが、どうしても哀しい、と。</t>
    <rPh sb="0" eb="1">
      <t>カレ</t>
    </rPh>
    <rPh sb="3" eb="4">
      <t>オ</t>
    </rPh>
    <rPh sb="6" eb="7">
      <t>イシ</t>
    </rPh>
    <rPh sb="22" eb="23">
      <t>カナ</t>
    </rPh>
    <phoneticPr fontId="6"/>
  </si>
  <si>
    <t>キミは唯一神から調停者たる使命を与えられた天使だ。</t>
    <rPh sb="3" eb="5">
      <t>ユイツ</t>
    </rPh>
    <rPh sb="5" eb="6">
      <t>シン</t>
    </rPh>
    <rPh sb="8" eb="11">
      <t>チョウテイシャ</t>
    </rPh>
    <rPh sb="13" eb="15">
      <t>シメイ</t>
    </rPh>
    <rPh sb="16" eb="17">
      <t>アタ</t>
    </rPh>
    <rPh sb="21" eb="23">
      <t>テンシ</t>
    </rPh>
    <phoneticPr fontId="6"/>
  </si>
  <si>
    <t>諍いならどんなものでも刈り取り、神罰を与えてきた。</t>
    <rPh sb="0" eb="1">
      <t>イサカ</t>
    </rPh>
    <rPh sb="11" eb="12">
      <t>カ</t>
    </rPh>
    <rPh sb="13" eb="14">
      <t>ト</t>
    </rPh>
    <rPh sb="16" eb="18">
      <t>シンバツ</t>
    </rPh>
    <rPh sb="19" eb="20">
      <t>アタ</t>
    </rPh>
    <phoneticPr fontId="6"/>
  </si>
  <si>
    <t>その信念が揺らぐことはなかった、そう、あの時までは。</t>
    <rPh sb="2" eb="4">
      <t>シンネン</t>
    </rPh>
    <rPh sb="5" eb="6">
      <t>ユ</t>
    </rPh>
    <rPh sb="21" eb="22">
      <t>トキ</t>
    </rPh>
    <phoneticPr fontId="6"/>
  </si>
  <si>
    <t>心を許していた唯一の存在を、キミは裁かねばならなかった。</t>
    <rPh sb="0" eb="1">
      <t>ココロ</t>
    </rPh>
    <rPh sb="2" eb="3">
      <t>ユル</t>
    </rPh>
    <rPh sb="7" eb="9">
      <t>ユイツ</t>
    </rPh>
    <rPh sb="10" eb="12">
      <t>ソンザイ</t>
    </rPh>
    <rPh sb="17" eb="18">
      <t>サバ</t>
    </rPh>
    <phoneticPr fontId="6"/>
  </si>
  <si>
    <t>制裁を下せなかったあの日から、唯一神に背を向けて生きている。</t>
    <rPh sb="0" eb="2">
      <t>セイサイ</t>
    </rPh>
    <rPh sb="3" eb="4">
      <t>クダ</t>
    </rPh>
    <rPh sb="11" eb="12">
      <t>ヒ</t>
    </rPh>
    <rPh sb="15" eb="17">
      <t>ユイツ</t>
    </rPh>
    <rPh sb="17" eb="18">
      <t>シン</t>
    </rPh>
    <rPh sb="19" eb="20">
      <t>セ</t>
    </rPh>
    <rPh sb="21" eb="22">
      <t>ム</t>
    </rPh>
    <rPh sb="24" eb="25">
      <t>イ</t>
    </rPh>
    <phoneticPr fontId="6"/>
  </si>
  <si>
    <t>キミは奇妙な双子の弟と旅を続ける幼子だ。</t>
    <rPh sb="3" eb="5">
      <t>キミョウ</t>
    </rPh>
    <rPh sb="6" eb="8">
      <t>フタゴ</t>
    </rPh>
    <rPh sb="9" eb="10">
      <t>オトウト</t>
    </rPh>
    <rPh sb="11" eb="12">
      <t>タビ</t>
    </rPh>
    <rPh sb="13" eb="14">
      <t>ツヅ</t>
    </rPh>
    <rPh sb="16" eb="18">
      <t>オサナゴ</t>
    </rPh>
    <phoneticPr fontId="6"/>
  </si>
  <si>
    <t>キミと共に生まれた相棒は、決してヒトではなかったけれど、</t>
    <rPh sb="3" eb="4">
      <t>トモ</t>
    </rPh>
    <rPh sb="5" eb="6">
      <t>ウ</t>
    </rPh>
    <rPh sb="9" eb="11">
      <t>アイボウ</t>
    </rPh>
    <rPh sb="13" eb="14">
      <t>ケッ</t>
    </rPh>
    <phoneticPr fontId="6"/>
  </si>
  <si>
    <t>けれど、だからこそどんな希望だってこの世界に広められるんだ。</t>
    <rPh sb="12" eb="14">
      <t>キボウ</t>
    </rPh>
    <rPh sb="19" eb="21">
      <t>セカイ</t>
    </rPh>
    <rPh sb="22" eb="23">
      <t>ヒロ</t>
    </rPh>
    <phoneticPr fontId="6"/>
  </si>
  <si>
    <t>言葉なんてなくとも心を通わせられる、そう、魂の友達だ。</t>
    <rPh sb="0" eb="2">
      <t>コトバ</t>
    </rPh>
    <rPh sb="9" eb="10">
      <t>ココロ</t>
    </rPh>
    <rPh sb="11" eb="12">
      <t>カヨ</t>
    </rPh>
    <rPh sb="21" eb="22">
      <t>タマシイ</t>
    </rPh>
    <rPh sb="23" eb="25">
      <t>トモダチ</t>
    </rPh>
    <phoneticPr fontId="6"/>
  </si>
  <si>
    <t>キミはまだ、この世界の闇を、深淵たる絶望を知らない。</t>
    <rPh sb="8" eb="10">
      <t>セカイ</t>
    </rPh>
    <rPh sb="11" eb="12">
      <t>ヤミ</t>
    </rPh>
    <rPh sb="14" eb="16">
      <t>シンエン</t>
    </rPh>
    <rPh sb="18" eb="20">
      <t>ゼツボウ</t>
    </rPh>
    <rPh sb="21" eb="22">
      <t>シ</t>
    </rPh>
    <phoneticPr fontId="6"/>
  </si>
  <si>
    <t>キミはラチェルの中でも、特に屈強な若者だ。</t>
    <rPh sb="8" eb="9">
      <t>ナカ</t>
    </rPh>
    <rPh sb="12" eb="13">
      <t>トク</t>
    </rPh>
    <rPh sb="14" eb="16">
      <t>クッキョウ</t>
    </rPh>
    <rPh sb="17" eb="19">
      <t>ワカモノ</t>
    </rPh>
    <phoneticPr fontId="6"/>
  </si>
  <si>
    <t>喧嘩の強さがそのまま実力となることが、心地よかった。</t>
    <rPh sb="0" eb="2">
      <t>ケンカ</t>
    </rPh>
    <rPh sb="3" eb="4">
      <t>ツヨ</t>
    </rPh>
    <rPh sb="10" eb="12">
      <t>ジツリョク</t>
    </rPh>
    <rPh sb="19" eb="21">
      <t>ココチ</t>
    </rPh>
    <phoneticPr fontId="6"/>
  </si>
  <si>
    <t>だが、愛し合った者を喰らい、仔を成したあの日から、空は晴れない。</t>
    <rPh sb="3" eb="4">
      <t>アイ</t>
    </rPh>
    <rPh sb="5" eb="6">
      <t>ア</t>
    </rPh>
    <rPh sb="8" eb="9">
      <t>モノ</t>
    </rPh>
    <rPh sb="10" eb="11">
      <t>ク</t>
    </rPh>
    <rPh sb="14" eb="15">
      <t>コ</t>
    </rPh>
    <rPh sb="16" eb="17">
      <t>ナ</t>
    </rPh>
    <rPh sb="21" eb="22">
      <t>ヒ</t>
    </rPh>
    <rPh sb="25" eb="26">
      <t>ソラ</t>
    </rPh>
    <rPh sb="27" eb="28">
      <t>ハ</t>
    </rPh>
    <phoneticPr fontId="6"/>
  </si>
  <si>
    <t>キミは、ハウチの中でも虐げられているデュルフの幼い魔法使いだ。</t>
    <rPh sb="8" eb="9">
      <t>ナカ</t>
    </rPh>
    <rPh sb="11" eb="12">
      <t>シイタ</t>
    </rPh>
    <rPh sb="23" eb="24">
      <t>オサナ</t>
    </rPh>
    <rPh sb="25" eb="28">
      <t>マホウツカ</t>
    </rPh>
    <phoneticPr fontId="6"/>
  </si>
  <si>
    <t>生まれた時から、キミはこの世界が歪んでいると知っていた。</t>
    <rPh sb="0" eb="1">
      <t>ウ</t>
    </rPh>
    <rPh sb="4" eb="5">
      <t>トキ</t>
    </rPh>
    <rPh sb="13" eb="15">
      <t>セカイ</t>
    </rPh>
    <rPh sb="16" eb="17">
      <t>ユガ</t>
    </rPh>
    <rPh sb="22" eb="23">
      <t>シ</t>
    </rPh>
    <phoneticPr fontId="6"/>
  </si>
  <si>
    <t>ハウチの激情と、デュルフだけの理性の中で悩んでいた。</t>
    <rPh sb="4" eb="6">
      <t>ゲキジョウ</t>
    </rPh>
    <rPh sb="15" eb="17">
      <t>リセイ</t>
    </rPh>
    <rPh sb="18" eb="19">
      <t>ナカ</t>
    </rPh>
    <rPh sb="20" eb="21">
      <t>ナヤ</t>
    </rPh>
    <phoneticPr fontId="6"/>
  </si>
  <si>
    <t>そして出た結論は、保留。自分を心の奥にしまって、沈黙に過ごす。</t>
    <rPh sb="3" eb="4">
      <t>デ</t>
    </rPh>
    <rPh sb="5" eb="7">
      <t>ケツロン</t>
    </rPh>
    <rPh sb="9" eb="11">
      <t>ホリュウ</t>
    </rPh>
    <rPh sb="12" eb="14">
      <t>ジブン</t>
    </rPh>
    <rPh sb="15" eb="16">
      <t>ココロ</t>
    </rPh>
    <rPh sb="17" eb="18">
      <t>オク</t>
    </rPh>
    <rPh sb="24" eb="26">
      <t>チンモク</t>
    </rPh>
    <rPh sb="27" eb="28">
      <t>ス</t>
    </rPh>
    <phoneticPr fontId="6"/>
  </si>
  <si>
    <t>効果参照</t>
    <rPh sb="0" eb="4">
      <t>コウカサンショウ</t>
    </rPh>
    <phoneticPr fontId="7"/>
  </si>
  <si>
    <t>至近</t>
    <rPh sb="0" eb="2">
      <t>シキン</t>
    </rPh>
    <phoneticPr fontId="7"/>
  </si>
  <si>
    <t>いつでも</t>
    <phoneticPr fontId="7"/>
  </si>
  <si>
    <t>単体</t>
    <rPh sb="0" eb="2">
      <t>タンタイ</t>
    </rPh>
    <phoneticPr fontId="7"/>
  </si>
  <si>
    <t>S[3D10]</t>
    <phoneticPr fontId="7"/>
  </si>
  <si>
    <t>-</t>
    <phoneticPr fontId="7"/>
  </si>
  <si>
    <t>自身</t>
    <rPh sb="0" eb="2">
      <t>ジシン</t>
    </rPh>
    <phoneticPr fontId="7"/>
  </si>
  <si>
    <t>メインフェイズ</t>
    <phoneticPr fontId="7"/>
  </si>
  <si>
    <t>なし</t>
    <phoneticPr fontId="7"/>
  </si>
  <si>
    <t>-</t>
    <phoneticPr fontId="7"/>
  </si>
  <si>
    <t>いつでも</t>
    <phoneticPr fontId="7"/>
  </si>
  <si>
    <t>S[2D10]</t>
    <phoneticPr fontId="7"/>
  </si>
  <si>
    <t>ロール</t>
    <phoneticPr fontId="7"/>
  </si>
  <si>
    <t>シーン</t>
    <phoneticPr fontId="7"/>
  </si>
  <si>
    <t>S[1D10]</t>
    <phoneticPr fontId="7"/>
  </si>
  <si>
    <t>なし</t>
    <phoneticPr fontId="7"/>
  </si>
  <si>
    <t>シーン</t>
    <phoneticPr fontId="7"/>
  </si>
  <si>
    <t>ポストダメージ</t>
    <phoneticPr fontId="7"/>
  </si>
  <si>
    <t>代償</t>
    <rPh sb="0" eb="2">
      <t>ダイショウ</t>
    </rPh>
    <phoneticPr fontId="7"/>
  </si>
  <si>
    <t>射程</t>
    <rPh sb="0" eb="2">
      <t>シャテイ</t>
    </rPh>
    <phoneticPr fontId="7"/>
  </si>
  <si>
    <t>対象</t>
    <rPh sb="0" eb="2">
      <t>タイショウ</t>
    </rPh>
    <phoneticPr fontId="7"/>
  </si>
  <si>
    <t>グロウ名</t>
    <rPh sb="3" eb="4">
      <t>メイ</t>
    </rPh>
    <phoneticPr fontId="7"/>
  </si>
  <si>
    <t>クラス</t>
    <phoneticPr fontId="7"/>
  </si>
  <si>
    <t>No.</t>
    <phoneticPr fontId="7"/>
  </si>
  <si>
    <t>効果参照</t>
    <rPh sb="0" eb="2">
      <t>コウカ</t>
    </rPh>
    <rPh sb="2" eb="4">
      <t>サンショウ</t>
    </rPh>
    <phoneticPr fontId="7"/>
  </si>
  <si>
    <t>16i</t>
    <phoneticPr fontId="7"/>
  </si>
  <si>
    <t>なし</t>
    <phoneticPr fontId="7"/>
  </si>
  <si>
    <t>シーン</t>
    <phoneticPr fontId="7"/>
  </si>
  <si>
    <t>ハウチ</t>
    <phoneticPr fontId="7"/>
  </si>
  <si>
    <t>ハウチ</t>
    <phoneticPr fontId="7"/>
  </si>
  <si>
    <t>14i</t>
    <phoneticPr fontId="7"/>
  </si>
  <si>
    <t>シーン(選択)</t>
    <rPh sb="4" eb="6">
      <t>センタク</t>
    </rPh>
    <phoneticPr fontId="7"/>
  </si>
  <si>
    <t>ワルム</t>
    <phoneticPr fontId="7"/>
  </si>
  <si>
    <t>13i</t>
    <phoneticPr fontId="7"/>
  </si>
  <si>
    <t>なし</t>
    <phoneticPr fontId="7"/>
  </si>
  <si>
    <t>いつでも</t>
    <phoneticPr fontId="7"/>
  </si>
  <si>
    <t>クーン</t>
    <phoneticPr fontId="7"/>
  </si>
  <si>
    <t>クーン</t>
    <phoneticPr fontId="7"/>
  </si>
  <si>
    <t>S[1D10]</t>
    <phoneticPr fontId="7"/>
  </si>
  <si>
    <t>ニンス</t>
    <phoneticPr fontId="7"/>
  </si>
  <si>
    <t>シーン</t>
    <phoneticPr fontId="7"/>
  </si>
  <si>
    <t>いつでも</t>
    <phoneticPr fontId="7"/>
  </si>
  <si>
    <t>ニンス</t>
    <phoneticPr fontId="7"/>
  </si>
  <si>
    <t>コッソ</t>
    <phoneticPr fontId="7"/>
  </si>
  <si>
    <t>タイミング</t>
    <phoneticPr fontId="7"/>
  </si>
  <si>
    <t>8i</t>
    <phoneticPr fontId="7"/>
  </si>
  <si>
    <t>範囲(選択)</t>
    <rPh sb="0" eb="2">
      <t>ハンイ</t>
    </rPh>
    <rPh sb="3" eb="5">
      <t>センタク</t>
    </rPh>
    <phoneticPr fontId="7"/>
  </si>
  <si>
    <t>マギアー</t>
    <phoneticPr fontId="7"/>
  </si>
  <si>
    <t>いつでも</t>
    <phoneticPr fontId="7"/>
  </si>
  <si>
    <t>-</t>
    <phoneticPr fontId="7"/>
  </si>
  <si>
    <t>シーン</t>
    <phoneticPr fontId="7"/>
  </si>
  <si>
    <t>タイミング</t>
    <phoneticPr fontId="7"/>
  </si>
  <si>
    <t>クラス</t>
    <phoneticPr fontId="7"/>
  </si>
  <si>
    <t>No.</t>
    <phoneticPr fontId="7"/>
  </si>
  <si>
    <t>トライブグロウ</t>
    <phoneticPr fontId="7"/>
  </si>
  <si>
    <t>ウェントス</t>
    <phoneticPr fontId="7"/>
  </si>
  <si>
    <t>4i</t>
    <phoneticPr fontId="7"/>
  </si>
  <si>
    <t>10i</t>
    <phoneticPr fontId="7"/>
  </si>
  <si>
    <t>マオ</t>
    <phoneticPr fontId="7"/>
  </si>
  <si>
    <t>∴力爪∴</t>
    <rPh sb="1" eb="2">
      <t>リキ</t>
    </rPh>
    <rPh sb="2" eb="3">
      <t>ソウ</t>
    </rPh>
    <phoneticPr fontId="7"/>
  </si>
  <si>
    <t>∴縛鎖∴</t>
    <rPh sb="1" eb="2">
      <t>シバ</t>
    </rPh>
    <rPh sb="2" eb="3">
      <t>クサリ</t>
    </rPh>
    <phoneticPr fontId="6"/>
  </si>
  <si>
    <t>∴トルクエム∴</t>
    <phoneticPr fontId="6"/>
  </si>
  <si>
    <t>∴神罰∴</t>
    <rPh sb="1" eb="3">
      <t>シンバツ</t>
    </rPh>
    <phoneticPr fontId="6"/>
  </si>
  <si>
    <t>∴遺志の刃∴</t>
    <rPh sb="1" eb="3">
      <t>イシ</t>
    </rPh>
    <rPh sb="4" eb="5">
      <t>ヤイバ</t>
    </rPh>
    <phoneticPr fontId="6"/>
  </si>
  <si>
    <t>9i</t>
    <phoneticPr fontId="7"/>
  </si>
  <si>
    <t>20i</t>
    <phoneticPr fontId="7"/>
  </si>
  <si>
    <t>21i</t>
    <phoneticPr fontId="7"/>
  </si>
  <si>
    <t>エヴァネセントグロウ</t>
    <phoneticPr fontId="7"/>
  </si>
  <si>
    <t>∴神出鬼没∴</t>
    <rPh sb="1" eb="5">
      <t>シンシュツキボツ</t>
    </rPh>
    <phoneticPr fontId="6"/>
  </si>
  <si>
    <t>大アルカナ</t>
    <rPh sb="0" eb="1">
      <t>ダイ</t>
    </rPh>
    <phoneticPr fontId="6"/>
  </si>
  <si>
    <t>i</t>
    <phoneticPr fontId="7"/>
  </si>
  <si>
    <t>2i</t>
    <phoneticPr fontId="7"/>
  </si>
  <si>
    <t>マキナ</t>
    <phoneticPr fontId="7"/>
  </si>
  <si>
    <t>ラメンター</t>
    <phoneticPr fontId="7"/>
  </si>
  <si>
    <t>5i</t>
    <phoneticPr fontId="7"/>
  </si>
  <si>
    <t>6i</t>
    <phoneticPr fontId="7"/>
  </si>
  <si>
    <t>カテナ</t>
    <phoneticPr fontId="7"/>
  </si>
  <si>
    <t>7i</t>
    <phoneticPr fontId="7"/>
  </si>
  <si>
    <t>アルマトラ</t>
    <phoneticPr fontId="7"/>
  </si>
  <si>
    <t>グラディウス</t>
    <phoneticPr fontId="7"/>
  </si>
  <si>
    <t>11i</t>
    <phoneticPr fontId="7"/>
  </si>
  <si>
    <t>12i</t>
    <phoneticPr fontId="7"/>
  </si>
  <si>
    <t>ソフィア</t>
    <phoneticPr fontId="7"/>
  </si>
  <si>
    <t>ルーメン</t>
    <phoneticPr fontId="7"/>
  </si>
  <si>
    <t>15i</t>
    <phoneticPr fontId="7"/>
  </si>
  <si>
    <t>18i</t>
    <phoneticPr fontId="7"/>
  </si>
  <si>
    <t>19i</t>
    <phoneticPr fontId="7"/>
  </si>
  <si>
    <t>レリクイア</t>
    <phoneticPr fontId="7"/>
  </si>
  <si>
    <t>レリクイア</t>
    <phoneticPr fontId="7"/>
  </si>
  <si>
    <t>テネブリス</t>
    <phoneticPr fontId="7"/>
  </si>
  <si>
    <t>テネブリス</t>
    <phoneticPr fontId="7"/>
  </si>
  <si>
    <t>サジタリウス</t>
    <phoneticPr fontId="7"/>
  </si>
  <si>
    <t>エングラム表</t>
    <rPh sb="5" eb="6">
      <t>ヒョウ</t>
    </rPh>
    <phoneticPr fontId="7"/>
  </si>
  <si>
    <t>ポジティブ(遺痕)</t>
    <rPh sb="6" eb="8">
      <t>イコン</t>
    </rPh>
    <phoneticPr fontId="7"/>
  </si>
  <si>
    <t>子孫</t>
    <rPh sb="0" eb="2">
      <t>シソン</t>
    </rPh>
    <phoneticPr fontId="7"/>
  </si>
  <si>
    <t>最愛のヒトと子を成せた。夭逝する運命のキミには、輝かしい希望に思えてならなかった。</t>
  </si>
  <si>
    <t>再会</t>
    <rPh sb="0" eb="2">
      <t>サイカイ</t>
    </rPh>
    <phoneticPr fontId="7"/>
  </si>
  <si>
    <t>温情</t>
    <rPh sb="0" eb="2">
      <t>オンジョウ</t>
    </rPh>
    <phoneticPr fontId="7"/>
  </si>
  <si>
    <t>一緒にいれることが、温かかった。木陰の陽だまりのような、離れたくない温かさだった。</t>
  </si>
  <si>
    <t>家庭</t>
    <rPh sb="0" eb="2">
      <t>カテイ</t>
    </rPh>
    <phoneticPr fontId="7"/>
  </si>
  <si>
    <t>家族は自分を拒まず、いつだってキミの味方でいてくれた。自分の居場所はそこだと信じられた。</t>
    <phoneticPr fontId="7"/>
  </si>
  <si>
    <t>慕情</t>
    <rPh sb="0" eb="2">
      <t>ボジョウ</t>
    </rPh>
    <phoneticPr fontId="7"/>
  </si>
  <si>
    <t>ほのかな恋、かすかな愛。キミを護るためなら、初めて抜いた刃も、目の前の魔物も怖くなかった。</t>
  </si>
  <si>
    <t>恩義</t>
    <rPh sb="0" eb="2">
      <t>オンギ</t>
    </rPh>
    <phoneticPr fontId="7"/>
  </si>
  <si>
    <t>救済</t>
    <rPh sb="0" eb="2">
      <t>キュウサイ</t>
    </rPh>
    <phoneticPr fontId="7"/>
  </si>
  <si>
    <t>深淵の奥底から救われた。キミは自分がそうされたように、他のヒトも救いたいと願った。</t>
    <rPh sb="15" eb="17">
      <t>ジブン</t>
    </rPh>
    <rPh sb="32" eb="33">
      <t>スク</t>
    </rPh>
    <phoneticPr fontId="7"/>
  </si>
  <si>
    <t>理解</t>
    <rPh sb="0" eb="2">
      <t>リカイ</t>
    </rPh>
    <phoneticPr fontId="7"/>
  </si>
  <si>
    <t>自分の正義を認めてもらえた。それだけで、自分は間違っていないのだと確信できた。</t>
  </si>
  <si>
    <t>ネガティブ(怨痕)</t>
    <rPh sb="6" eb="7">
      <t>オン</t>
    </rPh>
    <rPh sb="7" eb="8">
      <t>アト</t>
    </rPh>
    <phoneticPr fontId="7"/>
  </si>
  <si>
    <t>絶望</t>
    <rPh sb="0" eb="2">
      <t>ゼツボウ</t>
    </rPh>
    <phoneticPr fontId="7"/>
  </si>
  <si>
    <t>深く絶望した。望みを失い、目の前が真っ暗になり、前へ歩む気力をなくした。</t>
    <phoneticPr fontId="7"/>
  </si>
  <si>
    <t>離別</t>
    <rPh sb="0" eb="2">
      <t>リベツ</t>
    </rPh>
    <phoneticPr fontId="7"/>
  </si>
  <si>
    <t>永遠の別れを経験した。もう二度と会うことのない、そう思うと、何をするのも徒労に感じた。</t>
  </si>
  <si>
    <t>隔意</t>
    <rPh sb="0" eb="2">
      <t>カクイ</t>
    </rPh>
    <phoneticPr fontId="7"/>
  </si>
  <si>
    <t>疎んじられていた。誰にも触れられず、理解されない日々……孤独だった。</t>
    <phoneticPr fontId="7"/>
  </si>
  <si>
    <t>悲涙</t>
    <rPh sb="0" eb="2">
      <t>ヒルイ</t>
    </rPh>
    <phoneticPr fontId="7"/>
  </si>
  <si>
    <t>悲しみのために涙した。ただただ悲しかった、この涙は己のものか、それとも自分以外のか。</t>
    <phoneticPr fontId="7"/>
  </si>
  <si>
    <t>憤怒</t>
    <rPh sb="0" eb="2">
      <t>フンヌ</t>
    </rPh>
    <phoneticPr fontId="7"/>
  </si>
  <si>
    <t>憤り、怒りのために吼えた。何があろうと、キミの信じる神が許しても、キミは赦せなかった。</t>
    <phoneticPr fontId="7"/>
  </si>
  <si>
    <t>苦痛</t>
    <rPh sb="0" eb="2">
      <t>クツウ</t>
    </rPh>
    <phoneticPr fontId="7"/>
  </si>
  <si>
    <t>耐え難い痛みが貫いた。肉体ばかりでなく、精神を、魂までも貫く、深い深い苦痛だった。</t>
  </si>
  <si>
    <t>怨嗟</t>
    <rPh sb="0" eb="2">
      <t>エンサ</t>
    </rPh>
    <phoneticPr fontId="7"/>
  </si>
  <si>
    <t>やり場のない感情の咆哮は、いつしか呪いの言葉になっていた。怨み恨んで、同じ苦しみを……！</t>
    <phoneticPr fontId="7"/>
  </si>
  <si>
    <t>嫉妬</t>
    <rPh sb="0" eb="2">
      <t>シット</t>
    </rPh>
    <phoneticPr fontId="7"/>
  </si>
  <si>
    <t>愛されていなかった。キミの分の愛は、隣の誰かに。気づけばキミは、白刃がごとき眼をしていた。</t>
  </si>
  <si>
    <t>後悔</t>
    <rPh sb="0" eb="2">
      <t>コウカイ</t>
    </rPh>
    <phoneticPr fontId="7"/>
  </si>
  <si>
    <t>もう後戻りできない過去に、悔いていた。自分の選択ひとつで、現在は違ったのに。</t>
    <phoneticPr fontId="7"/>
  </si>
  <si>
    <t>暴走</t>
    <rPh sb="0" eb="2">
      <t>ボウソウ</t>
    </rPh>
    <phoneticPr fontId="7"/>
  </si>
  <si>
    <t>感情の高ぶるまま、動いていた。何がきっかけだったのか。気づけばキミは、惨劇の主だった。</t>
  </si>
  <si>
    <t>鮮血</t>
    <rPh sb="0" eb="2">
      <t>センケツ</t>
    </rPh>
    <phoneticPr fontId="7"/>
  </si>
  <si>
    <t>目の前で紅い霧を見た。覚えていたのは、自分が真紅の衣をまとっていたことだった。</t>
    <phoneticPr fontId="7"/>
  </si>
  <si>
    <t>裏切</t>
    <rPh sb="0" eb="2">
      <t>ウラギ</t>
    </rPh>
    <phoneticPr fontId="7"/>
  </si>
  <si>
    <t>信じていた！　でもそれは、脆くも崩れ去った。後に残ったのは、空虚な抜け殻だった。</t>
  </si>
  <si>
    <t>フェイト表</t>
    <rPh sb="4" eb="5">
      <t>ヒョウ</t>
    </rPh>
    <phoneticPr fontId="7"/>
  </si>
  <si>
    <t>ポジティブ</t>
    <phoneticPr fontId="7"/>
  </si>
  <si>
    <t>興味</t>
    <rPh sb="0" eb="2">
      <t>キョウミ</t>
    </rPh>
    <phoneticPr fontId="7"/>
  </si>
  <si>
    <t>何とはなしに興味を抱いた。キミのしぐさ、毛並み、口癖。気になる。</t>
  </si>
  <si>
    <t>同志</t>
    <rPh sb="0" eb="2">
      <t>ドウシ</t>
    </rPh>
    <phoneticPr fontId="7"/>
  </si>
  <si>
    <t>同じものを目指している。共に力を合わせるのも、悪くはない。</t>
    <phoneticPr fontId="7"/>
  </si>
  <si>
    <t>庇護</t>
    <rPh sb="0" eb="2">
      <t>ヒゴ</t>
    </rPh>
    <phoneticPr fontId="7"/>
  </si>
  <si>
    <t>可憐さを垣間見た。一人前のキミとしては、護ってやるのは当然だと思えた。</t>
  </si>
  <si>
    <t>不思議だ、キミといるとどきどきする。一緒にいたくないような、……いたいような。</t>
    <phoneticPr fontId="7"/>
  </si>
  <si>
    <t>尊敬</t>
    <rPh sb="0" eb="2">
      <t>ソンケイ</t>
    </rPh>
    <phoneticPr fontId="7"/>
  </si>
  <si>
    <t>キミの在り方に自分にないものを見た。ぜひともああなりたい、そう思った。</t>
    <phoneticPr fontId="7"/>
  </si>
  <si>
    <t>地縁</t>
    <rPh sb="0" eb="2">
      <t>チエン</t>
    </rPh>
    <phoneticPr fontId="7"/>
  </si>
  <si>
    <t>何故かキミとはよく出会う。腐れ縁というヤツか？　まあ良くもあり、悪くもあり。</t>
    <phoneticPr fontId="7"/>
  </si>
  <si>
    <t>好敵手</t>
    <rPh sb="0" eb="3">
      <t>コウテキシュ</t>
    </rPh>
    <phoneticPr fontId="7"/>
  </si>
  <si>
    <t>悪いがお前に先を越されるわけにはいかない。お前だけにゃ負けたくないんだよ。</t>
    <phoneticPr fontId="7"/>
  </si>
  <si>
    <t>貸借</t>
    <rPh sb="0" eb="1">
      <t>カ</t>
    </rPh>
    <rPh sb="1" eb="2">
      <t>カ</t>
    </rPh>
    <phoneticPr fontId="7"/>
  </si>
  <si>
    <t>キミには借りがある。たとえ不本意であったとしても、助力しないわけにはいかない。</t>
  </si>
  <si>
    <t>商売</t>
    <rPh sb="0" eb="2">
      <t>ショウバイ</t>
    </rPh>
    <phoneticPr fontId="7"/>
  </si>
  <si>
    <t>任意</t>
    <rPh sb="0" eb="2">
      <t>ニンイ</t>
    </rPh>
    <phoneticPr fontId="7"/>
  </si>
  <si>
    <t>自由に決定してよい。</t>
    <rPh sb="0" eb="2">
      <t>ジユウ</t>
    </rPh>
    <rPh sb="3" eb="5">
      <t>ケッテイ</t>
    </rPh>
    <phoneticPr fontId="7"/>
  </si>
  <si>
    <t>ネガティブ</t>
    <phoneticPr fontId="7"/>
  </si>
  <si>
    <t>無理解</t>
    <rPh sb="0" eb="3">
      <t>ムリカイ</t>
    </rPh>
    <phoneticPr fontId="7"/>
  </si>
  <si>
    <t>何を考えているのかまるで分からんし、分かろうとも思わん。</t>
    <rPh sb="0" eb="1">
      <t>ナニ</t>
    </rPh>
    <rPh sb="2" eb="3">
      <t>カンガ</t>
    </rPh>
    <rPh sb="12" eb="13">
      <t>ワ</t>
    </rPh>
    <rPh sb="18" eb="19">
      <t>ワ</t>
    </rPh>
    <rPh sb="24" eb="25">
      <t>オモ</t>
    </rPh>
    <phoneticPr fontId="7"/>
  </si>
  <si>
    <t>不信</t>
    <rPh sb="0" eb="2">
      <t>フシン</t>
    </rPh>
    <phoneticPr fontId="7"/>
  </si>
  <si>
    <t>奴の言葉は口先八寸、聞くも無駄。</t>
    <rPh sb="0" eb="1">
      <t>ヤツ</t>
    </rPh>
    <rPh sb="2" eb="4">
      <t>コトバ</t>
    </rPh>
    <rPh sb="5" eb="7">
      <t>クチサキ</t>
    </rPh>
    <rPh sb="7" eb="9">
      <t>ハッスン</t>
    </rPh>
    <rPh sb="10" eb="11">
      <t>キ</t>
    </rPh>
    <rPh sb="13" eb="15">
      <t>ムダ</t>
    </rPh>
    <phoneticPr fontId="7"/>
  </si>
  <si>
    <t>どこか避けられている、そんな気がした。</t>
    <rPh sb="3" eb="4">
      <t>サ</t>
    </rPh>
    <rPh sb="14" eb="15">
      <t>キ</t>
    </rPh>
    <phoneticPr fontId="7"/>
  </si>
  <si>
    <t>警戒</t>
    <rPh sb="0" eb="2">
      <t>ケイカイ</t>
    </rPh>
    <phoneticPr fontId="7"/>
  </si>
  <si>
    <t>背中を向けることだけは、避けねばならぬ。</t>
    <rPh sb="0" eb="2">
      <t>セナカ</t>
    </rPh>
    <rPh sb="3" eb="4">
      <t>ム</t>
    </rPh>
    <rPh sb="12" eb="13">
      <t>サ</t>
    </rPh>
    <phoneticPr fontId="7"/>
  </si>
  <si>
    <t>恐怖</t>
    <rPh sb="0" eb="2">
      <t>キョウフ</t>
    </rPh>
    <phoneticPr fontId="7"/>
  </si>
  <si>
    <t>考えたくもない、思い出すだけで手が震える。</t>
    <rPh sb="0" eb="1">
      <t>カンガ</t>
    </rPh>
    <rPh sb="8" eb="9">
      <t>オモ</t>
    </rPh>
    <rPh sb="10" eb="11">
      <t>ダ</t>
    </rPh>
    <rPh sb="15" eb="16">
      <t>テ</t>
    </rPh>
    <rPh sb="17" eb="18">
      <t>フル</t>
    </rPh>
    <phoneticPr fontId="7"/>
  </si>
  <si>
    <t>思い返すだけで毛が逆立ち、牙が剥き出しになる。</t>
    <rPh sb="0" eb="1">
      <t>オモ</t>
    </rPh>
    <rPh sb="2" eb="3">
      <t>カエ</t>
    </rPh>
    <rPh sb="7" eb="8">
      <t>ケ</t>
    </rPh>
    <rPh sb="9" eb="11">
      <t>サカダ</t>
    </rPh>
    <rPh sb="13" eb="14">
      <t>キバ</t>
    </rPh>
    <rPh sb="15" eb="16">
      <t>ム</t>
    </rPh>
    <rPh sb="17" eb="18">
      <t>ダ</t>
    </rPh>
    <phoneticPr fontId="7"/>
  </si>
  <si>
    <t>脅威</t>
    <rPh sb="0" eb="2">
      <t>キョウイ</t>
    </rPh>
    <phoneticPr fontId="7"/>
  </si>
  <si>
    <t>放っておけば、あとどれだけのヒトが死ぬか……。</t>
    <rPh sb="0" eb="1">
      <t>ホウ</t>
    </rPh>
    <rPh sb="17" eb="18">
      <t>シ</t>
    </rPh>
    <phoneticPr fontId="7"/>
  </si>
  <si>
    <t>巨悪</t>
    <rPh sb="0" eb="2">
      <t>キョアク</t>
    </rPh>
    <phoneticPr fontId="7"/>
  </si>
  <si>
    <t>災厄の源、害悪の主。</t>
    <rPh sb="0" eb="2">
      <t>サイヤク</t>
    </rPh>
    <rPh sb="3" eb="4">
      <t>ミナモト</t>
    </rPh>
    <rPh sb="5" eb="7">
      <t>ガイアク</t>
    </rPh>
    <rPh sb="8" eb="9">
      <t>アルジ</t>
    </rPh>
    <phoneticPr fontId="7"/>
  </si>
  <si>
    <t>断罪</t>
    <rPh sb="0" eb="2">
      <t>ダンザイ</t>
    </rPh>
    <phoneticPr fontId="7"/>
  </si>
  <si>
    <t>必ずや打ち倒さねばならない、正義の名の下に。</t>
    <rPh sb="0" eb="1">
      <t>カナラ</t>
    </rPh>
    <rPh sb="3" eb="4">
      <t>ウ</t>
    </rPh>
    <rPh sb="5" eb="6">
      <t>タオ</t>
    </rPh>
    <rPh sb="14" eb="16">
      <t>セイギ</t>
    </rPh>
    <rPh sb="17" eb="18">
      <t>ナ</t>
    </rPh>
    <rPh sb="19" eb="20">
      <t>シタ</t>
    </rPh>
    <phoneticPr fontId="7"/>
  </si>
  <si>
    <t>状態異常</t>
    <rPh sb="0" eb="2">
      <t>ジョウタイ</t>
    </rPh>
    <rPh sb="2" eb="4">
      <t>イジョウ</t>
    </rPh>
    <phoneticPr fontId="7"/>
  </si>
  <si>
    <t>邪毒</t>
    <rPh sb="0" eb="1">
      <t>ジャ</t>
    </rPh>
    <rPh sb="1" eb="2">
      <t>ドク</t>
    </rPh>
    <phoneticPr fontId="7"/>
  </si>
  <si>
    <t>放心</t>
    <rPh sb="0" eb="2">
      <t>ホウシン</t>
    </rPh>
    <phoneticPr fontId="7"/>
  </si>
  <si>
    <t>硬直</t>
    <rPh sb="0" eb="2">
      <t>コウチョク</t>
    </rPh>
    <phoneticPr fontId="7"/>
  </si>
  <si>
    <t>汚染</t>
    <rPh sb="0" eb="2">
      <t>オセン</t>
    </rPh>
    <phoneticPr fontId="7"/>
  </si>
  <si>
    <t>浄化</t>
    <rPh sb="0" eb="2">
      <t>ジョウカ</t>
    </rPh>
    <phoneticPr fontId="7"/>
  </si>
  <si>
    <t>衰弱</t>
    <rPh sb="0" eb="2">
      <t>スイジャク</t>
    </rPh>
    <phoneticPr fontId="7"/>
  </si>
  <si>
    <t>重圧</t>
    <rPh sb="0" eb="2">
      <t>ジュウアツ</t>
    </rPh>
    <phoneticPr fontId="7"/>
  </si>
  <si>
    <t>悲哀</t>
    <rPh sb="0" eb="2">
      <t>ヒアイ</t>
    </rPh>
    <phoneticPr fontId="7"/>
  </si>
  <si>
    <t>傀儡</t>
    <rPh sb="0" eb="2">
      <t>クグツ</t>
    </rPh>
    <phoneticPr fontId="7"/>
  </si>
  <si>
    <t>気絶</t>
    <rPh sb="0" eb="2">
      <t>キゼツ</t>
    </rPh>
    <phoneticPr fontId="7"/>
  </si>
  <si>
    <t>昏倒</t>
    <rPh sb="0" eb="2">
      <t>コントウ</t>
    </rPh>
    <phoneticPr fontId="7"/>
  </si>
  <si>
    <t>魂魄四散</t>
    <rPh sb="0" eb="2">
      <t>コンパク</t>
    </rPh>
    <rPh sb="2" eb="4">
      <t>シサン</t>
    </rPh>
    <phoneticPr fontId="7"/>
  </si>
  <si>
    <t>特殊状態</t>
    <rPh sb="0" eb="2">
      <t>トクシュ</t>
    </rPh>
    <rPh sb="2" eb="4">
      <t>ジョウタイ</t>
    </rPh>
    <phoneticPr fontId="7"/>
  </si>
  <si>
    <t>隠密</t>
    <rPh sb="0" eb="2">
      <t>オンミツ</t>
    </rPh>
    <phoneticPr fontId="7"/>
  </si>
  <si>
    <t>飛行</t>
    <rPh sb="0" eb="2">
      <t>ヒコウ</t>
    </rPh>
    <phoneticPr fontId="7"/>
  </si>
  <si>
    <t>雨天</t>
    <rPh sb="0" eb="2">
      <t>ウテン</t>
    </rPh>
    <phoneticPr fontId="7"/>
  </si>
  <si>
    <t>炎天</t>
    <rPh sb="0" eb="2">
      <t>エンテン</t>
    </rPh>
    <phoneticPr fontId="7"/>
  </si>
  <si>
    <t>戦闘進行表</t>
    <rPh sb="0" eb="2">
      <t>セントウ</t>
    </rPh>
    <rPh sb="2" eb="5">
      <t>シンコウヒョウ</t>
    </rPh>
    <phoneticPr fontId="7"/>
  </si>
  <si>
    <t>ｾｯﾄｱｯﾌﾟﾌｪｲｽﾞ</t>
    <phoneticPr fontId="7"/>
  </si>
  <si>
    <t>アーツやグロウの使用ができる。</t>
    <rPh sb="8" eb="10">
      <t>シヨウ</t>
    </rPh>
    <phoneticPr fontId="7"/>
  </si>
  <si>
    <t>ｲﾆｼｱﾁﾌﾞﾌｪｲｽﾞ</t>
    <phoneticPr fontId="7"/>
  </si>
  <si>
    <t>行動値の最も高い者から順番に行動する。</t>
    <rPh sb="0" eb="2">
      <t>コウドウ</t>
    </rPh>
    <rPh sb="2" eb="3">
      <t>チ</t>
    </rPh>
    <rPh sb="4" eb="5">
      <t>モット</t>
    </rPh>
    <rPh sb="6" eb="7">
      <t>タカ</t>
    </rPh>
    <rPh sb="8" eb="9">
      <t>モノ</t>
    </rPh>
    <rPh sb="11" eb="13">
      <t>ジュンバン</t>
    </rPh>
    <rPh sb="14" eb="16">
      <t>コウドウ</t>
    </rPh>
    <phoneticPr fontId="7"/>
  </si>
  <si>
    <t>メインフェイズ</t>
    <phoneticPr fontId="7"/>
  </si>
  <si>
    <t>ﾏｲﾅｰｱｸｼｮﾝ</t>
    <phoneticPr fontId="7"/>
  </si>
  <si>
    <t>ﾒｼﾞｬｰｱｸｼｮﾝ</t>
    <phoneticPr fontId="7"/>
  </si>
  <si>
    <t>技能判定を行え、ここではアーツを組み合わせられる。</t>
    <rPh sb="0" eb="2">
      <t>ギノウ</t>
    </rPh>
    <rPh sb="2" eb="4">
      <t>ハンテイ</t>
    </rPh>
    <rPh sb="5" eb="6">
      <t>オコナ</t>
    </rPh>
    <rPh sb="16" eb="17">
      <t>ク</t>
    </rPh>
    <rPh sb="18" eb="19">
      <t>ア</t>
    </rPh>
    <phoneticPr fontId="7"/>
  </si>
  <si>
    <t>ダイスロール</t>
    <phoneticPr fontId="7"/>
  </si>
  <si>
    <t>ダイスロールを行う。</t>
    <rPh sb="7" eb="8">
      <t>オコナ</t>
    </rPh>
    <phoneticPr fontId="7"/>
  </si>
  <si>
    <t>このタイミング後、判定が成功していたなら、対象のリアクションへ進む。</t>
    <rPh sb="7" eb="8">
      <t>ゴ</t>
    </rPh>
    <rPh sb="9" eb="11">
      <t>ハンテイ</t>
    </rPh>
    <rPh sb="12" eb="14">
      <t>セイコウ</t>
    </rPh>
    <rPh sb="21" eb="23">
      <t>タイショウ</t>
    </rPh>
    <rPh sb="31" eb="32">
      <t>スス</t>
    </rPh>
    <phoneticPr fontId="7"/>
  </si>
  <si>
    <t>リアクション</t>
    <phoneticPr fontId="7"/>
  </si>
  <si>
    <t>物理攻撃に対してはガードかドッジを宣言できる。魔法攻撃に対してはレジストかキャンセルを宣言できる。また、特殊攻撃にたいしては、〔自我〕でのみリアクションできる。</t>
    <rPh sb="52" eb="54">
      <t>トクシュ</t>
    </rPh>
    <rPh sb="54" eb="56">
      <t>コウゲキ</t>
    </rPh>
    <rPh sb="64" eb="66">
      <t>ジガ</t>
    </rPh>
    <phoneticPr fontId="7"/>
  </si>
  <si>
    <t>エングラムが使用できる。このタイミング後、ダメージを受けることが決定したなら、プレダメージアクションへ進む。そうでないなら、イニシアチブフェイズへ進む。</t>
    <rPh sb="6" eb="8">
      <t>シヨウ</t>
    </rPh>
    <rPh sb="19" eb="20">
      <t>ゴ</t>
    </rPh>
    <rPh sb="26" eb="27">
      <t>ウ</t>
    </rPh>
    <rPh sb="32" eb="34">
      <t>ケッテイ</t>
    </rPh>
    <rPh sb="51" eb="52">
      <t>スス</t>
    </rPh>
    <rPh sb="73" eb="74">
      <t>スス</t>
    </rPh>
    <phoneticPr fontId="7"/>
  </si>
  <si>
    <t>ダメージ適用</t>
    <rPh sb="4" eb="6">
      <t>テキヨウ</t>
    </rPh>
    <phoneticPr fontId="7"/>
  </si>
  <si>
    <t>最終的に未行動の者がいなくなったら、クリンナップフェイズに移行する。</t>
    <rPh sb="0" eb="3">
      <t>サイシュウテキ</t>
    </rPh>
    <rPh sb="4" eb="5">
      <t>ミ</t>
    </rPh>
    <rPh sb="5" eb="7">
      <t>コウドウ</t>
    </rPh>
    <rPh sb="8" eb="9">
      <t>モノ</t>
    </rPh>
    <rPh sb="29" eb="31">
      <t>イコウ</t>
    </rPh>
    <phoneticPr fontId="7"/>
  </si>
  <si>
    <t>ｸﾘﾝﾅｯﾌﾟﾌｪｲｽﾞ</t>
    <phoneticPr fontId="7"/>
  </si>
  <si>
    <t>次のラウンドへ。</t>
    <rPh sb="0" eb="1">
      <t>ツギ</t>
    </rPh>
    <phoneticPr fontId="7"/>
  </si>
  <si>
    <t>攻撃の種別と使用技能</t>
    <rPh sb="0" eb="2">
      <t>コウゲキ</t>
    </rPh>
    <rPh sb="3" eb="5">
      <t>シュベツ</t>
    </rPh>
    <rPh sb="6" eb="8">
      <t>シヨウ</t>
    </rPh>
    <rPh sb="8" eb="10">
      <t>ギノウ</t>
    </rPh>
    <phoneticPr fontId="7"/>
  </si>
  <si>
    <t>物理攻撃</t>
    <rPh sb="0" eb="2">
      <t>ブツリ</t>
    </rPh>
    <rPh sb="2" eb="4">
      <t>コウゲキ</t>
    </rPh>
    <phoneticPr fontId="7"/>
  </si>
  <si>
    <t>〔白兵〕を用いる白兵攻撃と、〔射撃〕を用いる射撃攻撃に分類される。</t>
    <rPh sb="1" eb="3">
      <t>ハクヘイ</t>
    </rPh>
    <rPh sb="5" eb="6">
      <t>モチ</t>
    </rPh>
    <rPh sb="8" eb="10">
      <t>ハクヘイ</t>
    </rPh>
    <rPh sb="10" eb="12">
      <t>コウゲキ</t>
    </rPh>
    <rPh sb="15" eb="17">
      <t>シャゲキ</t>
    </rPh>
    <rPh sb="19" eb="20">
      <t>モチ</t>
    </rPh>
    <rPh sb="22" eb="24">
      <t>シャゲキ</t>
    </rPh>
    <rPh sb="24" eb="26">
      <t>コウゲキ</t>
    </rPh>
    <rPh sb="27" eb="29">
      <t>ブンルイ</t>
    </rPh>
    <phoneticPr fontId="7"/>
  </si>
  <si>
    <t>ガード</t>
    <phoneticPr fontId="7"/>
  </si>
  <si>
    <t>〔白兵〕判定に成功すれば、ダメージを『防御値』分減少させる。射撃攻撃でもガードできる。</t>
    <rPh sb="1" eb="3">
      <t>ハクヘイ</t>
    </rPh>
    <rPh sb="4" eb="6">
      <t>ハンテイ</t>
    </rPh>
    <rPh sb="7" eb="9">
      <t>セイコウ</t>
    </rPh>
    <rPh sb="19" eb="21">
      <t>ボウギョ</t>
    </rPh>
    <rPh sb="21" eb="22">
      <t>チ</t>
    </rPh>
    <rPh sb="23" eb="24">
      <t>ブン</t>
    </rPh>
    <rPh sb="24" eb="26">
      <t>ゲンショウ</t>
    </rPh>
    <rPh sb="30" eb="32">
      <t>シャゲキ</t>
    </rPh>
    <rPh sb="32" eb="34">
      <t>コウゲキ</t>
    </rPh>
    <phoneticPr fontId="7"/>
  </si>
  <si>
    <t>ドッジ</t>
    <phoneticPr fontId="7"/>
  </si>
  <si>
    <t>魔法攻撃</t>
    <rPh sb="0" eb="2">
      <t>マホウ</t>
    </rPh>
    <rPh sb="2" eb="4">
      <t>コウゲキ</t>
    </rPh>
    <phoneticPr fontId="7"/>
  </si>
  <si>
    <t>〔独魔〕〔秘魔〕〔擬魔〕〔瘴気〕のいずれかを用いたアーツで行える。</t>
    <rPh sb="1" eb="2">
      <t>ドク</t>
    </rPh>
    <rPh sb="2" eb="3">
      <t>マ</t>
    </rPh>
    <rPh sb="5" eb="6">
      <t>ヒ</t>
    </rPh>
    <rPh sb="6" eb="7">
      <t>マ</t>
    </rPh>
    <rPh sb="9" eb="10">
      <t>ギ</t>
    </rPh>
    <rPh sb="10" eb="11">
      <t>マ</t>
    </rPh>
    <rPh sb="13" eb="15">
      <t>ショウキ</t>
    </rPh>
    <rPh sb="22" eb="23">
      <t>モチ</t>
    </rPh>
    <rPh sb="29" eb="30">
      <t>オコナ</t>
    </rPh>
    <phoneticPr fontId="7"/>
  </si>
  <si>
    <t>レジスト</t>
    <phoneticPr fontId="7"/>
  </si>
  <si>
    <t>〔独魔〕〔秘魔〕〔擬魔〕〔瘴気〕のいずれかの判定に成功すれば、ダメージを『抵抗値』分減少させる。</t>
    <rPh sb="22" eb="24">
      <t>ハンテイ</t>
    </rPh>
    <rPh sb="25" eb="27">
      <t>セイコウ</t>
    </rPh>
    <rPh sb="37" eb="40">
      <t>テイコウチ</t>
    </rPh>
    <rPh sb="41" eb="42">
      <t>ブン</t>
    </rPh>
    <rPh sb="42" eb="44">
      <t>ゲンショウ</t>
    </rPh>
    <phoneticPr fontId="7"/>
  </si>
  <si>
    <t>ｷｬﾝｾﾙ</t>
    <phoneticPr fontId="7"/>
  </si>
  <si>
    <t>特殊攻撃</t>
    <rPh sb="0" eb="2">
      <t>トクシュ</t>
    </rPh>
    <rPh sb="2" eb="4">
      <t>コウゲキ</t>
    </rPh>
    <phoneticPr fontId="7"/>
  </si>
  <si>
    <t>アーツで特殊攻撃と明記されているもののみ。</t>
    <rPh sb="4" eb="6">
      <t>トクシュ</t>
    </rPh>
    <rPh sb="6" eb="8">
      <t>コウゲキ</t>
    </rPh>
    <rPh sb="9" eb="11">
      <t>メイキ</t>
    </rPh>
    <phoneticPr fontId="7"/>
  </si>
  <si>
    <t>アンチ</t>
    <phoneticPr fontId="7"/>
  </si>
  <si>
    <t>判定結果の見方</t>
    <rPh sb="0" eb="2">
      <t>ハンテイ</t>
    </rPh>
    <rPh sb="2" eb="4">
      <t>ケッカ</t>
    </rPh>
    <rPh sb="5" eb="7">
      <t>ミカタ</t>
    </rPh>
    <phoneticPr fontId="7"/>
  </si>
  <si>
    <r>
      <rPr>
        <b/>
        <sz val="11"/>
        <color indexed="8"/>
        <rFont val="ＭＳ Ｐ明朝"/>
        <family val="1"/>
        <charset val="128"/>
      </rPr>
      <t>スペシャル。</t>
    </r>
    <r>
      <rPr>
        <sz val="11"/>
        <color indexed="8"/>
        <rFont val="ＭＳ Ｐ明朝"/>
        <family val="1"/>
        <charset val="128"/>
      </rPr>
      <t>判定は成功になる。</t>
    </r>
    <rPh sb="6" eb="8">
      <t>ハンテイ</t>
    </rPh>
    <rPh sb="9" eb="11">
      <t>セイコウ</t>
    </rPh>
    <phoneticPr fontId="7"/>
  </si>
  <si>
    <t>判定率より小さい達成率なら、判定は成功となる。</t>
    <rPh sb="0" eb="2">
      <t>ハンテイ</t>
    </rPh>
    <rPh sb="2" eb="3">
      <t>リツ</t>
    </rPh>
    <rPh sb="5" eb="6">
      <t>チイ</t>
    </rPh>
    <rPh sb="8" eb="11">
      <t>タッセイリツ</t>
    </rPh>
    <rPh sb="14" eb="16">
      <t>ハンテイ</t>
    </rPh>
    <rPh sb="17" eb="19">
      <t>セイコウ</t>
    </rPh>
    <phoneticPr fontId="7"/>
  </si>
  <si>
    <r>
      <rPr>
        <b/>
        <sz val="11"/>
        <color indexed="8"/>
        <rFont val="ＭＳ Ｐ明朝"/>
        <family val="1"/>
        <charset val="128"/>
      </rPr>
      <t>ファンブル。</t>
    </r>
    <r>
      <rPr>
        <sz val="11"/>
        <color indexed="8"/>
        <rFont val="ＭＳ Ｐ明朝"/>
        <family val="1"/>
        <charset val="128"/>
      </rPr>
      <t>判定は失敗になる。</t>
    </r>
    <rPh sb="6" eb="8">
      <t>ハンテイ</t>
    </rPh>
    <rPh sb="9" eb="11">
      <t>シッパイ</t>
    </rPh>
    <phoneticPr fontId="7"/>
  </si>
  <si>
    <t>スペシャル時の効果</t>
    <rPh sb="5" eb="6">
      <t>ジ</t>
    </rPh>
    <rPh sb="7" eb="9">
      <t>コウカ</t>
    </rPh>
    <phoneticPr fontId="7"/>
  </si>
  <si>
    <t>斬</t>
    <rPh sb="0" eb="1">
      <t>ザン</t>
    </rPh>
    <phoneticPr fontId="7"/>
  </si>
  <si>
    <t>刺</t>
    <rPh sb="0" eb="1">
      <t>サ</t>
    </rPh>
    <phoneticPr fontId="7"/>
  </si>
  <si>
    <t>与えるダメージを+1D10点する。</t>
    <rPh sb="0" eb="1">
      <t>アタ</t>
    </rPh>
    <rPh sb="13" eb="14">
      <t>テン</t>
    </rPh>
    <phoneticPr fontId="7"/>
  </si>
  <si>
    <t>殴</t>
    <rPh sb="0" eb="1">
      <t>ナグ</t>
    </rPh>
    <phoneticPr fontId="7"/>
  </si>
  <si>
    <t>無</t>
    <rPh sb="0" eb="1">
      <t>ム</t>
    </rPh>
    <phoneticPr fontId="7"/>
  </si>
  <si>
    <t>癒</t>
    <rPh sb="0" eb="1">
      <t>イヤ</t>
    </rPh>
    <phoneticPr fontId="7"/>
  </si>
  <si>
    <t>怨痕の解放</t>
    <rPh sb="0" eb="2">
      <t>エンコン</t>
    </rPh>
    <rPh sb="3" eb="5">
      <t>カイホウ</t>
    </rPh>
    <phoneticPr fontId="7"/>
  </si>
  <si>
    <t>使用していないエングラムの数だけ2D10点、使用したエングラムの数だけ1D10点回復できる。</t>
    <rPh sb="0" eb="2">
      <t>シヨウ</t>
    </rPh>
    <rPh sb="13" eb="14">
      <t>カズ</t>
    </rPh>
    <rPh sb="20" eb="21">
      <t>テン</t>
    </rPh>
    <rPh sb="22" eb="24">
      <t>シヨウ</t>
    </rPh>
    <rPh sb="32" eb="33">
      <t>カズ</t>
    </rPh>
    <rPh sb="39" eb="40">
      <t>テン</t>
    </rPh>
    <rPh sb="40" eb="42">
      <t>カイフク</t>
    </rPh>
    <phoneticPr fontId="7"/>
  </si>
  <si>
    <t>この回復後、SPがマイナスなら怨痕者になる。</t>
    <rPh sb="2" eb="4">
      <t>カイフク</t>
    </rPh>
    <rPh sb="4" eb="5">
      <t>ゴ</t>
    </rPh>
    <rPh sb="15" eb="17">
      <t>エンコン</t>
    </rPh>
    <rPh sb="17" eb="18">
      <t>シャ</t>
    </rPh>
    <phoneticPr fontId="7"/>
  </si>
  <si>
    <t>名称</t>
    <rPh sb="0" eb="2">
      <t>メイショウ</t>
    </rPh>
    <phoneticPr fontId="7"/>
  </si>
  <si>
    <t>材質</t>
    <rPh sb="0" eb="2">
      <t>ザイシツ</t>
    </rPh>
    <phoneticPr fontId="7"/>
  </si>
  <si>
    <t>重量</t>
    <rPh sb="0" eb="2">
      <t>ジュウリョウ</t>
    </rPh>
    <phoneticPr fontId="7"/>
  </si>
  <si>
    <t>値段</t>
    <rPh sb="0" eb="2">
      <t>ネダン</t>
    </rPh>
    <phoneticPr fontId="7"/>
  </si>
  <si>
    <t>効果</t>
    <rPh sb="0" eb="2">
      <t>コウカ</t>
    </rPh>
    <phoneticPr fontId="7"/>
  </si>
  <si>
    <t>朱麻の旅衣</t>
    <rPh sb="0" eb="1">
      <t>シュ</t>
    </rPh>
    <rPh sb="1" eb="2">
      <t>アサ</t>
    </rPh>
    <rPh sb="3" eb="4">
      <t>タビ</t>
    </rPh>
    <rPh sb="4" eb="5">
      <t>コロモ</t>
    </rPh>
    <phoneticPr fontId="7"/>
  </si>
  <si>
    <t>布</t>
    <rPh sb="0" eb="1">
      <t>ヌノ</t>
    </rPh>
    <phoneticPr fontId="7"/>
  </si>
  <si>
    <t>カーディガン</t>
    <phoneticPr fontId="7"/>
  </si>
  <si>
    <t>レザーメイル</t>
    <phoneticPr fontId="7"/>
  </si>
  <si>
    <t>革</t>
    <rPh sb="0" eb="1">
      <t>カワ</t>
    </rPh>
    <phoneticPr fontId="7"/>
  </si>
  <si>
    <t>チェーンメイル</t>
    <phoneticPr fontId="7"/>
  </si>
  <si>
    <t>金属</t>
    <rPh sb="0" eb="2">
      <t>キンゾク</t>
    </rPh>
    <phoneticPr fontId="7"/>
  </si>
  <si>
    <t>プレートアーマー</t>
    <phoneticPr fontId="7"/>
  </si>
  <si>
    <t>フルプレート</t>
    <phoneticPr fontId="7"/>
  </si>
  <si>
    <t>稽古着</t>
    <rPh sb="0" eb="2">
      <t>ケイコ</t>
    </rPh>
    <rPh sb="2" eb="3">
      <t>ギ</t>
    </rPh>
    <phoneticPr fontId="7"/>
  </si>
  <si>
    <t>メジャー</t>
    <phoneticPr fontId="7"/>
  </si>
  <si>
    <t>角鱗外皮</t>
    <rPh sb="0" eb="1">
      <t>カク</t>
    </rPh>
    <rPh sb="1" eb="2">
      <t>リン</t>
    </rPh>
    <rPh sb="2" eb="4">
      <t>ガイヒ</t>
    </rPh>
    <phoneticPr fontId="7"/>
  </si>
  <si>
    <t>鱗</t>
    <rPh sb="0" eb="1">
      <t>ウロコ</t>
    </rPh>
    <phoneticPr fontId="7"/>
  </si>
  <si>
    <t>不可</t>
    <rPh sb="0" eb="2">
      <t>フカ</t>
    </rPh>
    <phoneticPr fontId="7"/>
  </si>
  <si>
    <t>硬化外皮</t>
    <rPh sb="0" eb="2">
      <t>コウカ</t>
    </rPh>
    <rPh sb="2" eb="4">
      <t>ガイヒ</t>
    </rPh>
    <phoneticPr fontId="7"/>
  </si>
  <si>
    <t>瘴気装甲</t>
    <rPh sb="0" eb="2">
      <t>ショウキ</t>
    </rPh>
    <rPh sb="2" eb="4">
      <t>ソウコウ</t>
    </rPh>
    <phoneticPr fontId="7"/>
  </si>
  <si>
    <t>常時</t>
    <rPh sb="0" eb="2">
      <t>ジョウジ</t>
    </rPh>
    <phoneticPr fontId="7"/>
  </si>
  <si>
    <t>ミスティックアーマー</t>
    <phoneticPr fontId="7"/>
  </si>
  <si>
    <t>獣王の胸当て</t>
    <rPh sb="0" eb="2">
      <t>ジュウオウ</t>
    </rPh>
    <rPh sb="3" eb="5">
      <t>ムネア</t>
    </rPh>
    <phoneticPr fontId="7"/>
  </si>
  <si>
    <t>探究者の白衣</t>
    <rPh sb="0" eb="2">
      <t>タンキュウ</t>
    </rPh>
    <rPh sb="2" eb="3">
      <t>シャ</t>
    </rPh>
    <rPh sb="4" eb="6">
      <t>ハクイ</t>
    </rPh>
    <phoneticPr fontId="7"/>
  </si>
  <si>
    <t>シノビゴロモ</t>
    <phoneticPr fontId="7"/>
  </si>
  <si>
    <t>スケイルプレート</t>
    <phoneticPr fontId="7"/>
  </si>
  <si>
    <t>バンダナ</t>
    <phoneticPr fontId="7"/>
  </si>
  <si>
    <t>サークレット</t>
    <phoneticPr fontId="7"/>
  </si>
  <si>
    <t>聖者の冠</t>
    <rPh sb="0" eb="2">
      <t>セイジャ</t>
    </rPh>
    <rPh sb="3" eb="4">
      <t>カンムリ</t>
    </rPh>
    <phoneticPr fontId="7"/>
  </si>
  <si>
    <t>スケイルヘルム</t>
    <phoneticPr fontId="7"/>
  </si>
  <si>
    <t>クロスヘルム</t>
    <phoneticPr fontId="7"/>
  </si>
  <si>
    <t>月桂樹の冠</t>
    <rPh sb="0" eb="3">
      <t>ゲッケイジュ</t>
    </rPh>
    <rPh sb="4" eb="5">
      <t>カンムリ</t>
    </rPh>
    <phoneticPr fontId="7"/>
  </si>
  <si>
    <t>木</t>
    <rPh sb="0" eb="1">
      <t>キ</t>
    </rPh>
    <phoneticPr fontId="7"/>
  </si>
  <si>
    <t>幸運の羽帽子</t>
    <rPh sb="0" eb="2">
      <t>コウウン</t>
    </rPh>
    <rPh sb="3" eb="4">
      <t>ハネ</t>
    </rPh>
    <rPh sb="4" eb="6">
      <t>ボウシ</t>
    </rPh>
    <phoneticPr fontId="7"/>
  </si>
  <si>
    <t>グラブ</t>
    <phoneticPr fontId="7"/>
  </si>
  <si>
    <t>ガントレット</t>
    <phoneticPr fontId="7"/>
  </si>
  <si>
    <t>修験者の腕輪</t>
    <rPh sb="0" eb="3">
      <t>シュゲンジャ</t>
    </rPh>
    <rPh sb="4" eb="6">
      <t>ウデワ</t>
    </rPh>
    <phoneticPr fontId="7"/>
  </si>
  <si>
    <t>革の旅靴</t>
    <rPh sb="0" eb="1">
      <t>カワ</t>
    </rPh>
    <rPh sb="2" eb="3">
      <t>タビ</t>
    </rPh>
    <rPh sb="3" eb="4">
      <t>クツ</t>
    </rPh>
    <phoneticPr fontId="7"/>
  </si>
  <si>
    <t>メタルレガース</t>
    <phoneticPr fontId="7"/>
  </si>
  <si>
    <t>鋼鉄の足輪</t>
    <rPh sb="0" eb="2">
      <t>コウテツ</t>
    </rPh>
    <rPh sb="3" eb="5">
      <t>アシワ</t>
    </rPh>
    <phoneticPr fontId="7"/>
  </si>
  <si>
    <t>ガラスの靴</t>
    <rPh sb="4" eb="5">
      <t>クツ</t>
    </rPh>
    <phoneticPr fontId="7"/>
  </si>
  <si>
    <t>水晶</t>
    <rPh sb="0" eb="2">
      <t>スイショウ</t>
    </rPh>
    <phoneticPr fontId="7"/>
  </si>
  <si>
    <t>-</t>
    <phoneticPr fontId="7"/>
  </si>
  <si>
    <t>静謐なる指輪</t>
    <rPh sb="0" eb="2">
      <t>セイヒツ</t>
    </rPh>
    <rPh sb="4" eb="6">
      <t>ユビワ</t>
    </rPh>
    <phoneticPr fontId="7"/>
  </si>
  <si>
    <t>拒絶の指輪</t>
    <rPh sb="0" eb="2">
      <t>キョゼツ</t>
    </rPh>
    <rPh sb="3" eb="5">
      <t>ユビワ</t>
    </rPh>
    <phoneticPr fontId="7"/>
  </si>
  <si>
    <t>-</t>
    <phoneticPr fontId="7"/>
  </si>
  <si>
    <t>マナのペンダント</t>
    <phoneticPr fontId="7"/>
  </si>
  <si>
    <t>力蝕のウロコ</t>
    <rPh sb="0" eb="1">
      <t>リキ</t>
    </rPh>
    <rPh sb="1" eb="2">
      <t>ショク</t>
    </rPh>
    <phoneticPr fontId="7"/>
  </si>
  <si>
    <t>腐石のタマゴ</t>
    <rPh sb="0" eb="1">
      <t>フ</t>
    </rPh>
    <rPh sb="1" eb="2">
      <t>セキ</t>
    </rPh>
    <phoneticPr fontId="7"/>
  </si>
  <si>
    <t>盗賊の指輪</t>
    <rPh sb="0" eb="2">
      <t>トウゾク</t>
    </rPh>
    <rPh sb="3" eb="5">
      <t>ユビワ</t>
    </rPh>
    <phoneticPr fontId="7"/>
  </si>
  <si>
    <t>戒めの首輪</t>
    <rPh sb="0" eb="1">
      <t>イマシ</t>
    </rPh>
    <rPh sb="3" eb="5">
      <t>クビワ</t>
    </rPh>
    <phoneticPr fontId="7"/>
  </si>
  <si>
    <t>思い出の欠片</t>
    <rPh sb="0" eb="1">
      <t>オモ</t>
    </rPh>
    <rPh sb="2" eb="3">
      <t>デ</t>
    </rPh>
    <rPh sb="4" eb="6">
      <t>カケラ</t>
    </rPh>
    <phoneticPr fontId="7"/>
  </si>
  <si>
    <t>瘴気の衣</t>
    <rPh sb="0" eb="2">
      <t>ショウキ</t>
    </rPh>
    <rPh sb="3" eb="4">
      <t>コロモ</t>
    </rPh>
    <phoneticPr fontId="7"/>
  </si>
  <si>
    <t>三日月草</t>
    <rPh sb="0" eb="3">
      <t>ミカヅキ</t>
    </rPh>
    <rPh sb="3" eb="4">
      <t>ソウ</t>
    </rPh>
    <phoneticPr fontId="7"/>
  </si>
  <si>
    <t>次の〔手当〕判定の回復量に+1D10点する。</t>
    <rPh sb="0" eb="1">
      <t>ツギ</t>
    </rPh>
    <rPh sb="3" eb="5">
      <t>テアテ</t>
    </rPh>
    <rPh sb="6" eb="8">
      <t>ハンテイ</t>
    </rPh>
    <rPh sb="9" eb="11">
      <t>カイフク</t>
    </rPh>
    <rPh sb="11" eb="12">
      <t>リョウ</t>
    </rPh>
    <rPh sb="18" eb="19">
      <t>テン</t>
    </rPh>
    <phoneticPr fontId="7"/>
  </si>
  <si>
    <t>半月草</t>
    <rPh sb="0" eb="2">
      <t>ハンゲツ</t>
    </rPh>
    <rPh sb="2" eb="3">
      <t>クサ</t>
    </rPh>
    <phoneticPr fontId="7"/>
  </si>
  <si>
    <t>オート</t>
    <phoneticPr fontId="7"/>
  </si>
  <si>
    <t>満月草</t>
    <rPh sb="0" eb="2">
      <t>マンゲツ</t>
    </rPh>
    <rPh sb="2" eb="3">
      <t>ソウ</t>
    </rPh>
    <phoneticPr fontId="7"/>
  </si>
  <si>
    <t>メジャー</t>
    <phoneticPr fontId="7"/>
  </si>
  <si>
    <t>新月草</t>
    <rPh sb="0" eb="2">
      <t>シンゲツ</t>
    </rPh>
    <rPh sb="2" eb="3">
      <t>ソウ</t>
    </rPh>
    <phoneticPr fontId="7"/>
  </si>
  <si>
    <t>解毒血清</t>
    <rPh sb="0" eb="2">
      <t>ゲドク</t>
    </rPh>
    <rPh sb="2" eb="4">
      <t>ケッセイ</t>
    </rPh>
    <phoneticPr fontId="7"/>
  </si>
  <si>
    <t>生命珠</t>
    <rPh sb="0" eb="2">
      <t>セイメイ</t>
    </rPh>
    <rPh sb="2" eb="3">
      <t>シュ</t>
    </rPh>
    <phoneticPr fontId="7"/>
  </si>
  <si>
    <t>免罪符</t>
    <rPh sb="0" eb="3">
      <t>メンザイフ</t>
    </rPh>
    <phoneticPr fontId="7"/>
  </si>
  <si>
    <t>避傷のハネ</t>
    <rPh sb="0" eb="1">
      <t>ヒ</t>
    </rPh>
    <rPh sb="1" eb="2">
      <t>ショウ</t>
    </rPh>
    <phoneticPr fontId="7"/>
  </si>
  <si>
    <t>飛燕のハネ</t>
    <rPh sb="0" eb="2">
      <t>ヒエン</t>
    </rPh>
    <phoneticPr fontId="7"/>
  </si>
  <si>
    <t>カンタロの野菜</t>
    <rPh sb="5" eb="7">
      <t>ヤサイ</t>
    </rPh>
    <phoneticPr fontId="7"/>
  </si>
  <si>
    <t>閃光のハネ</t>
    <rPh sb="0" eb="2">
      <t>センコウ</t>
    </rPh>
    <phoneticPr fontId="7"/>
  </si>
  <si>
    <t>見えている範囲内を明るく照らす。これにより、暗闇によるペナルティを打ち消せる。効果時間はシーン中。</t>
    <rPh sb="0" eb="1">
      <t>ミ</t>
    </rPh>
    <rPh sb="5" eb="8">
      <t>ハンイナイ</t>
    </rPh>
    <rPh sb="9" eb="10">
      <t>アカ</t>
    </rPh>
    <rPh sb="12" eb="13">
      <t>テ</t>
    </rPh>
    <rPh sb="22" eb="24">
      <t>クラヤミ</t>
    </rPh>
    <rPh sb="33" eb="34">
      <t>ウ</t>
    </rPh>
    <rPh sb="35" eb="36">
      <t>ケ</t>
    </rPh>
    <rPh sb="39" eb="41">
      <t>コウカ</t>
    </rPh>
    <rPh sb="41" eb="43">
      <t>ジカン</t>
    </rPh>
    <rPh sb="47" eb="48">
      <t>チュウ</t>
    </rPh>
    <phoneticPr fontId="7"/>
  </si>
  <si>
    <t>消える手紙</t>
    <rPh sb="0" eb="1">
      <t>キ</t>
    </rPh>
    <rPh sb="3" eb="5">
      <t>テガミ</t>
    </rPh>
    <phoneticPr fontId="7"/>
  </si>
  <si>
    <t>舞台裏</t>
    <rPh sb="0" eb="3">
      <t>ブタイウラ</t>
    </rPh>
    <phoneticPr fontId="7"/>
  </si>
  <si>
    <t>救難信号</t>
    <rPh sb="0" eb="2">
      <t>キュウナン</t>
    </rPh>
    <rPh sb="2" eb="4">
      <t>シンゴウ</t>
    </rPh>
    <phoneticPr fontId="7"/>
  </si>
  <si>
    <t>全ての登場していないPC、エキストラでないNPCに登場判定を行う機会を与える。行うかはそのキャラクターが決定する。</t>
    <rPh sb="0" eb="1">
      <t>スベ</t>
    </rPh>
    <rPh sb="3" eb="5">
      <t>トウジョウ</t>
    </rPh>
    <rPh sb="25" eb="27">
      <t>トウジョウ</t>
    </rPh>
    <rPh sb="27" eb="29">
      <t>ハンテイ</t>
    </rPh>
    <rPh sb="30" eb="31">
      <t>オコナ</t>
    </rPh>
    <rPh sb="32" eb="34">
      <t>キカイ</t>
    </rPh>
    <rPh sb="35" eb="36">
      <t>アタ</t>
    </rPh>
    <rPh sb="39" eb="40">
      <t>オコナ</t>
    </rPh>
    <rPh sb="52" eb="54">
      <t>ケッテイ</t>
    </rPh>
    <phoneticPr fontId="7"/>
  </si>
  <si>
    <t>月齢草セット</t>
    <rPh sb="0" eb="2">
      <t>ゲツレイ</t>
    </rPh>
    <rPh sb="2" eb="3">
      <t>ソウ</t>
    </rPh>
    <phoneticPr fontId="7"/>
  </si>
  <si>
    <t>舞台裏でHPの回復量に+2D10する。消耗しない。</t>
    <rPh sb="0" eb="3">
      <t>ブタイウラ</t>
    </rPh>
    <rPh sb="7" eb="9">
      <t>カイフク</t>
    </rPh>
    <rPh sb="9" eb="10">
      <t>リョウ</t>
    </rPh>
    <rPh sb="19" eb="21">
      <t>ショウモウ</t>
    </rPh>
    <phoneticPr fontId="7"/>
  </si>
  <si>
    <t>小型工房</t>
    <rPh sb="0" eb="2">
      <t>コガタ</t>
    </rPh>
    <rPh sb="2" eb="4">
      <t>コウボウ</t>
    </rPh>
    <phoneticPr fontId="7"/>
  </si>
  <si>
    <t>情報屋</t>
    <rPh sb="0" eb="2">
      <t>ジョウホウ</t>
    </rPh>
    <rPh sb="2" eb="3">
      <t>ヤ</t>
    </rPh>
    <phoneticPr fontId="7"/>
  </si>
  <si>
    <t>疾風輪</t>
    <rPh sb="0" eb="2">
      <t>シップウ</t>
    </rPh>
    <rPh sb="2" eb="3">
      <t>リン</t>
    </rPh>
    <phoneticPr fontId="7"/>
  </si>
  <si>
    <t>鏡面外套</t>
    <rPh sb="0" eb="2">
      <t>キョウメン</t>
    </rPh>
    <rPh sb="2" eb="4">
      <t>ガイトウ</t>
    </rPh>
    <phoneticPr fontId="7"/>
  </si>
  <si>
    <t>滑空筒</t>
    <rPh sb="0" eb="3">
      <t>カックウツツ</t>
    </rPh>
    <phoneticPr fontId="7"/>
  </si>
  <si>
    <t>マイナー</t>
    <phoneticPr fontId="7"/>
  </si>
  <si>
    <t>石榴</t>
    <rPh sb="0" eb="2">
      <t>ザクロ</t>
    </rPh>
    <phoneticPr fontId="7"/>
  </si>
  <si>
    <t>メジャー</t>
    <phoneticPr fontId="7"/>
  </si>
  <si>
    <t>閃光珠</t>
    <rPh sb="0" eb="2">
      <t>センコウ</t>
    </rPh>
    <rPh sb="2" eb="3">
      <t>シュ</t>
    </rPh>
    <phoneticPr fontId="7"/>
  </si>
  <si>
    <t>炸裂装甲</t>
    <rPh sb="0" eb="2">
      <t>サクレツ</t>
    </rPh>
    <rPh sb="2" eb="4">
      <t>ソウコウ</t>
    </rPh>
    <phoneticPr fontId="7"/>
  </si>
  <si>
    <t>賢者の石</t>
    <rPh sb="0" eb="2">
      <t>ケンジャ</t>
    </rPh>
    <rPh sb="3" eb="4">
      <t>イシ</t>
    </rPh>
    <phoneticPr fontId="7"/>
  </si>
  <si>
    <t>天眼鏡</t>
    <rPh sb="0" eb="3">
      <t>テンガンキョウ</t>
    </rPh>
    <phoneticPr fontId="7"/>
  </si>
  <si>
    <t>遠話筒</t>
    <rPh sb="0" eb="1">
      <t>エン</t>
    </rPh>
    <rPh sb="1" eb="2">
      <t>ワ</t>
    </rPh>
    <rPh sb="2" eb="3">
      <t>トウ</t>
    </rPh>
    <phoneticPr fontId="7"/>
  </si>
  <si>
    <t>シーン</t>
    <phoneticPr fontId="7"/>
  </si>
  <si>
    <t>そのシーンで起こったことを聞いたことにできる。消耗しない。</t>
    <rPh sb="6" eb="7">
      <t>オ</t>
    </rPh>
    <rPh sb="13" eb="14">
      <t>キ</t>
    </rPh>
    <rPh sb="23" eb="25">
      <t>ショウモウ</t>
    </rPh>
    <phoneticPr fontId="7"/>
  </si>
  <si>
    <t>双輪機</t>
    <rPh sb="0" eb="1">
      <t>ソウ</t>
    </rPh>
    <rPh sb="1" eb="2">
      <t>ワ</t>
    </rPh>
    <rPh sb="2" eb="3">
      <t>キ</t>
    </rPh>
    <phoneticPr fontId="7"/>
  </si>
  <si>
    <t>螺旋射杭</t>
    <rPh sb="0" eb="2">
      <t>ラセン</t>
    </rPh>
    <rPh sb="2" eb="3">
      <t>シャ</t>
    </rPh>
    <rPh sb="3" eb="4">
      <t>クイ</t>
    </rPh>
    <phoneticPr fontId="7"/>
  </si>
  <si>
    <t>携行式世界樹</t>
    <rPh sb="0" eb="2">
      <t>ケイコウ</t>
    </rPh>
    <rPh sb="2" eb="3">
      <t>シキ</t>
    </rPh>
    <rPh sb="3" eb="6">
      <t>セカイジュ</t>
    </rPh>
    <phoneticPr fontId="7"/>
  </si>
  <si>
    <t>Q</t>
    <phoneticPr fontId="7"/>
  </si>
  <si>
    <t>A</t>
    <phoneticPr fontId="7"/>
  </si>
  <si>
    <t>アーツを組み合わせた時、射程や対象はどうしますか。</t>
    <rPh sb="4" eb="5">
      <t>ク</t>
    </rPh>
    <rPh sb="6" eb="7">
      <t>ア</t>
    </rPh>
    <rPh sb="10" eb="11">
      <t>トキ</t>
    </rPh>
    <rPh sb="12" eb="14">
      <t>シャテイ</t>
    </rPh>
    <rPh sb="15" eb="17">
      <t>タイショウ</t>
    </rPh>
    <phoneticPr fontId="7"/>
  </si>
  <si>
    <t>距離は遠い方、範囲は広い方を優先します。</t>
    <rPh sb="0" eb="2">
      <t>キョリ</t>
    </rPh>
    <rPh sb="3" eb="4">
      <t>トオ</t>
    </rPh>
    <rPh sb="5" eb="6">
      <t>ホウ</t>
    </rPh>
    <rPh sb="7" eb="9">
      <t>ハンイ</t>
    </rPh>
    <rPh sb="10" eb="11">
      <t>ヒロ</t>
    </rPh>
    <rPh sb="12" eb="13">
      <t>ホウ</t>
    </rPh>
    <rPh sb="14" eb="16">
      <t>ユウセン</t>
    </rPh>
    <phoneticPr fontId="7"/>
  </si>
  <si>
    <t>アーツを組み合わせる数に上限はありますか。</t>
    <rPh sb="4" eb="5">
      <t>ク</t>
    </rPh>
    <rPh sb="6" eb="7">
      <t>ア</t>
    </rPh>
    <rPh sb="10" eb="11">
      <t>カズ</t>
    </rPh>
    <rPh sb="12" eb="14">
      <t>ジョウゲン</t>
    </rPh>
    <phoneticPr fontId="7"/>
  </si>
  <si>
    <t>アーツなどのR代償が払えない場合、トランスしてSPから支払うことはできますか？</t>
    <rPh sb="7" eb="9">
      <t>ダイショウ</t>
    </rPh>
    <rPh sb="10" eb="11">
      <t>ハラ</t>
    </rPh>
    <rPh sb="14" eb="16">
      <t>バアイ</t>
    </rPh>
    <rPh sb="27" eb="29">
      <t>シハラ</t>
    </rPh>
    <phoneticPr fontId="7"/>
  </si>
  <si>
    <t>できません。HPが0以下になるようにH代償、R代償を支払うことはできません。</t>
    <rPh sb="10" eb="12">
      <t>イカ</t>
    </rPh>
    <rPh sb="19" eb="21">
      <t>ダイショウ</t>
    </rPh>
    <rPh sb="23" eb="25">
      <t>ダイショウ</t>
    </rPh>
    <rPh sb="26" eb="28">
      <t>シハラ</t>
    </rPh>
    <phoneticPr fontId="7"/>
  </si>
  <si>
    <t>あるタイミングでのアーツやグロウなどの処理の優先順位はどう決めますか？</t>
    <rPh sb="19" eb="21">
      <t>ショリ</t>
    </rPh>
    <rPh sb="22" eb="24">
      <t>ユウセン</t>
    </rPh>
    <rPh sb="24" eb="26">
      <t>ジュンイ</t>
    </rPh>
    <rPh sb="29" eb="30">
      <t>キ</t>
    </rPh>
    <phoneticPr fontId="7"/>
  </si>
  <si>
    <t>基本的に、PCをNPCより優先します。PC間で敵対することは想定していないので、PC間での優先順位は相談の上決定してください。ただし、グロウはアーツより優先されます。</t>
    <rPh sb="0" eb="3">
      <t>キホンテキ</t>
    </rPh>
    <rPh sb="13" eb="15">
      <t>ユウセン</t>
    </rPh>
    <rPh sb="21" eb="22">
      <t>カン</t>
    </rPh>
    <rPh sb="23" eb="25">
      <t>テキタイ</t>
    </rPh>
    <rPh sb="30" eb="32">
      <t>ソウテイ</t>
    </rPh>
    <rPh sb="42" eb="43">
      <t>カン</t>
    </rPh>
    <rPh sb="45" eb="47">
      <t>ユウセン</t>
    </rPh>
    <rPh sb="47" eb="49">
      <t>ジュンイ</t>
    </rPh>
    <rPh sb="50" eb="52">
      <t>ソウダン</t>
    </rPh>
    <rPh sb="53" eb="54">
      <t>ウエ</t>
    </rPh>
    <rPh sb="54" eb="56">
      <t>ケッテイ</t>
    </rPh>
    <rPh sb="76" eb="78">
      <t>ユウセン</t>
    </rPh>
    <phoneticPr fontId="7"/>
  </si>
  <si>
    <t>あるタイミングでのアーツやグロウなどの使用回数に制限はありますか？</t>
    <rPh sb="19" eb="21">
      <t>シヨウ</t>
    </rPh>
    <rPh sb="21" eb="23">
      <t>カイスウ</t>
    </rPh>
    <rPh sb="24" eb="26">
      <t>セイゲン</t>
    </rPh>
    <phoneticPr fontId="7"/>
  </si>
  <si>
    <t>グロウにはありません。アーツの場合、そのアーツが組み合わせられて1度で使用されるなら、制限はありません。ただし、2度目以降アーツを使用することはできません。例えば、あるキャラクターがダイスの振り直し効果のあるアーツを使用した後、同一キャラクターが再び他の振り直し効果のあるアーツなどを使用することはできません。</t>
    <rPh sb="15" eb="17">
      <t>バアイ</t>
    </rPh>
    <rPh sb="24" eb="25">
      <t>ク</t>
    </rPh>
    <rPh sb="26" eb="27">
      <t>ア</t>
    </rPh>
    <rPh sb="33" eb="34">
      <t>ド</t>
    </rPh>
    <rPh sb="35" eb="37">
      <t>シヨウ</t>
    </rPh>
    <rPh sb="43" eb="45">
      <t>セイゲン</t>
    </rPh>
    <rPh sb="57" eb="59">
      <t>ドメ</t>
    </rPh>
    <rPh sb="59" eb="61">
      <t>イコウ</t>
    </rPh>
    <rPh sb="65" eb="67">
      <t>シヨウ</t>
    </rPh>
    <rPh sb="78" eb="79">
      <t>タト</t>
    </rPh>
    <rPh sb="95" eb="96">
      <t>フ</t>
    </rPh>
    <rPh sb="97" eb="98">
      <t>ナオ</t>
    </rPh>
    <rPh sb="99" eb="101">
      <t>コウカ</t>
    </rPh>
    <rPh sb="108" eb="110">
      <t>シヨウ</t>
    </rPh>
    <rPh sb="112" eb="113">
      <t>アト</t>
    </rPh>
    <rPh sb="114" eb="116">
      <t>ドウイツ</t>
    </rPh>
    <rPh sb="123" eb="124">
      <t>フタタ</t>
    </rPh>
    <rPh sb="125" eb="126">
      <t>ホカ</t>
    </rPh>
    <rPh sb="127" eb="128">
      <t>フ</t>
    </rPh>
    <rPh sb="129" eb="130">
      <t>ナオ</t>
    </rPh>
    <rPh sb="131" eb="133">
      <t>コウカ</t>
    </rPh>
    <rPh sb="142" eb="144">
      <t>シヨウ</t>
    </rPh>
    <phoneticPr fontId="7"/>
  </si>
  <si>
    <t>《集中》などのゾロ目でスペシャルになるアーツを用いました。ここで、判定率に足りないゾロ目（例えば、判定率87%で出目が88だった場合など）は、判定失敗になりますか？</t>
    <rPh sb="1" eb="3">
      <t>シュウチュウ</t>
    </rPh>
    <rPh sb="9" eb="10">
      <t>メ</t>
    </rPh>
    <rPh sb="23" eb="24">
      <t>モチ</t>
    </rPh>
    <rPh sb="33" eb="35">
      <t>ハンテイ</t>
    </rPh>
    <rPh sb="35" eb="36">
      <t>リツ</t>
    </rPh>
    <rPh sb="37" eb="38">
      <t>タ</t>
    </rPh>
    <rPh sb="43" eb="44">
      <t>メ</t>
    </rPh>
    <rPh sb="45" eb="46">
      <t>タト</t>
    </rPh>
    <rPh sb="49" eb="51">
      <t>ハンテイ</t>
    </rPh>
    <rPh sb="51" eb="52">
      <t>リツ</t>
    </rPh>
    <rPh sb="56" eb="58">
      <t>デメ</t>
    </rPh>
    <rPh sb="64" eb="66">
      <t>バアイ</t>
    </rPh>
    <rPh sb="71" eb="73">
      <t>ハンテイ</t>
    </rPh>
    <rPh sb="73" eb="75">
      <t>シッパイ</t>
    </rPh>
    <phoneticPr fontId="7"/>
  </si>
  <si>
    <t>セッション中に経験点を使用しました。タイミングはどうなりますか？</t>
    <rPh sb="5" eb="6">
      <t>チュウ</t>
    </rPh>
    <rPh sb="7" eb="9">
      <t>ケイケン</t>
    </rPh>
    <rPh sb="9" eb="10">
      <t>テン</t>
    </rPh>
    <rPh sb="11" eb="13">
      <t>シヨウ</t>
    </rPh>
    <phoneticPr fontId="7"/>
  </si>
  <si>
    <t>プレダメージアクションなどのタイミングで∴エクスカリバー∴などのタイミング：いつでものグロウで即座にメインフェイズを行えますか？</t>
    <rPh sb="47" eb="49">
      <t>ソクザ</t>
    </rPh>
    <rPh sb="58" eb="59">
      <t>オコナ</t>
    </rPh>
    <phoneticPr fontId="7"/>
  </si>
  <si>
    <t>∴エクスカリバー∴などの即座にメインフェイズを行うグロウの対象を∴ラピット・ウィット∴で拡大できますか？</t>
    <rPh sb="12" eb="14">
      <t>ソクザ</t>
    </rPh>
    <rPh sb="23" eb="24">
      <t>オコナ</t>
    </rPh>
    <rPh sb="29" eb="31">
      <t>タイショウ</t>
    </rPh>
    <rPh sb="44" eb="46">
      <t>カクダイ</t>
    </rPh>
    <phoneticPr fontId="7"/>
  </si>
  <si>
    <t>いいえ、行動回数が増えるように∴ラピット・ウィット∴を用いることはできません。</t>
    <rPh sb="4" eb="6">
      <t>コウドウ</t>
    </rPh>
    <rPh sb="6" eb="8">
      <t>カイスウ</t>
    </rPh>
    <rPh sb="9" eb="10">
      <t>フ</t>
    </rPh>
    <rPh sb="27" eb="28">
      <t>モチ</t>
    </rPh>
    <phoneticPr fontId="7"/>
  </si>
  <si>
    <t>同じ効果は重複しますか？</t>
    <rPh sb="0" eb="1">
      <t>オナ</t>
    </rPh>
    <rPh sb="2" eb="4">
      <t>コウカ</t>
    </rPh>
    <rPh sb="5" eb="7">
      <t>ジュウフク</t>
    </rPh>
    <phoneticPr fontId="7"/>
  </si>
  <si>
    <t>重複すると書かれていなければ重複しません。ただし、後から使われた方に上書きすることはできます。</t>
    <rPh sb="0" eb="2">
      <t>ジュウフク</t>
    </rPh>
    <rPh sb="5" eb="6">
      <t>カ</t>
    </rPh>
    <rPh sb="14" eb="16">
      <t>ジュウフク</t>
    </rPh>
    <rPh sb="25" eb="26">
      <t>アト</t>
    </rPh>
    <rPh sb="28" eb="29">
      <t>ツカ</t>
    </rPh>
    <rPh sb="32" eb="33">
      <t>ホウ</t>
    </rPh>
    <rPh sb="34" eb="36">
      <t>ウワガ</t>
    </rPh>
    <phoneticPr fontId="7"/>
  </si>
  <si>
    <t>メインフェイズを発生させるグロウは、具体的にどういう状態で使用できますか？</t>
    <rPh sb="8" eb="10">
      <t>ハッセイ</t>
    </rPh>
    <rPh sb="18" eb="21">
      <t>グタイテキ</t>
    </rPh>
    <rPh sb="26" eb="28">
      <t>ジョウタイ</t>
    </rPh>
    <rPh sb="29" eb="31">
      <t>シヨウ</t>
    </rPh>
    <phoneticPr fontId="6"/>
  </si>
  <si>
    <t>∴ドレッドノート∴</t>
    <phoneticPr fontId="6"/>
  </si>
  <si>
    <t>シーン(強制)</t>
    <rPh sb="4" eb="6">
      <t>キョウセイ</t>
    </rPh>
    <phoneticPr fontId="7"/>
  </si>
  <si>
    <t>いつでも</t>
    <phoneticPr fontId="7"/>
  </si>
  <si>
    <t>魔法の使い方を学ばず、感情の昂ぶりのままに独自魔法を操る者。一般的な魔導師。</t>
    <rPh sb="0" eb="2">
      <t>マホウ</t>
    </rPh>
    <rPh sb="3" eb="4">
      <t>ツカ</t>
    </rPh>
    <rPh sb="5" eb="6">
      <t>カタ</t>
    </rPh>
    <rPh sb="7" eb="8">
      <t>マナ</t>
    </rPh>
    <rPh sb="11" eb="13">
      <t>カンジョウ</t>
    </rPh>
    <rPh sb="14" eb="15">
      <t>タカ</t>
    </rPh>
    <rPh sb="21" eb="23">
      <t>ドクジ</t>
    </rPh>
    <rPh sb="23" eb="25">
      <t>マホウ</t>
    </rPh>
    <rPh sb="26" eb="27">
      <t>アヤツ</t>
    </rPh>
    <rPh sb="28" eb="29">
      <t>モノ</t>
    </rPh>
    <rPh sb="30" eb="33">
      <t>イッパンテキ</t>
    </rPh>
    <rPh sb="34" eb="37">
      <t>マドウシ</t>
    </rPh>
    <phoneticPr fontId="6"/>
  </si>
  <si>
    <t>秘儀魔法を学び、結界魔法を体得した者。村の守護結界の更新の際には石化し、命を捧げる。</t>
    <rPh sb="0" eb="2">
      <t>ヒギ</t>
    </rPh>
    <rPh sb="2" eb="4">
      <t>マホウ</t>
    </rPh>
    <rPh sb="5" eb="6">
      <t>マナ</t>
    </rPh>
    <rPh sb="8" eb="10">
      <t>ケッカイ</t>
    </rPh>
    <rPh sb="10" eb="12">
      <t>マホウ</t>
    </rPh>
    <rPh sb="13" eb="15">
      <t>タイトク</t>
    </rPh>
    <rPh sb="17" eb="18">
      <t>モノ</t>
    </rPh>
    <rPh sb="19" eb="20">
      <t>ムラ</t>
    </rPh>
    <rPh sb="21" eb="23">
      <t>シュゴ</t>
    </rPh>
    <rPh sb="23" eb="25">
      <t>ケッカイ</t>
    </rPh>
    <rPh sb="26" eb="28">
      <t>コウシン</t>
    </rPh>
    <rPh sb="29" eb="30">
      <t>サイ</t>
    </rPh>
    <rPh sb="32" eb="34">
      <t>セキカ</t>
    </rPh>
    <rPh sb="36" eb="37">
      <t>イノチ</t>
    </rPh>
    <rPh sb="38" eb="39">
      <t>ササ</t>
    </rPh>
    <phoneticPr fontId="6"/>
  </si>
  <si>
    <t>魂の分身を持つ者。共に転生する、魂の伴侶。</t>
    <rPh sb="0" eb="1">
      <t>タマシイ</t>
    </rPh>
    <rPh sb="2" eb="4">
      <t>ブンシン</t>
    </rPh>
    <rPh sb="5" eb="6">
      <t>モ</t>
    </rPh>
    <rPh sb="7" eb="8">
      <t>モノ</t>
    </rPh>
    <rPh sb="9" eb="10">
      <t>トモ</t>
    </rPh>
    <rPh sb="11" eb="13">
      <t>テンセイ</t>
    </rPh>
    <rPh sb="16" eb="17">
      <t>タマシイ</t>
    </rPh>
    <rPh sb="18" eb="20">
      <t>ハンリョ</t>
    </rPh>
    <phoneticPr fontId="6"/>
  </si>
  <si>
    <t>騎士、何かを護る者。あるいは、守護すると心に誓った者。高貴な者。</t>
    <rPh sb="0" eb="2">
      <t>キシ</t>
    </rPh>
    <rPh sb="3" eb="4">
      <t>ナニ</t>
    </rPh>
    <rPh sb="6" eb="7">
      <t>マモ</t>
    </rPh>
    <rPh sb="8" eb="9">
      <t>モノ</t>
    </rPh>
    <rPh sb="15" eb="17">
      <t>シュゴ</t>
    </rPh>
    <rPh sb="20" eb="21">
      <t>ココロ</t>
    </rPh>
    <rPh sb="22" eb="23">
      <t>チカ</t>
    </rPh>
    <rPh sb="25" eb="26">
      <t>モノ</t>
    </rPh>
    <rPh sb="27" eb="29">
      <t>コウキ</t>
    </rPh>
    <rPh sb="30" eb="31">
      <t>モノ</t>
    </rPh>
    <phoneticPr fontId="6"/>
  </si>
  <si>
    <t>剣士。剣を持つ者、死をもたらす者。</t>
    <rPh sb="0" eb="2">
      <t>ケンシ</t>
    </rPh>
    <rPh sb="3" eb="4">
      <t>ツルギ</t>
    </rPh>
    <rPh sb="5" eb="6">
      <t>モ</t>
    </rPh>
    <rPh sb="7" eb="8">
      <t>モノ</t>
    </rPh>
    <rPh sb="9" eb="10">
      <t>シ</t>
    </rPh>
    <rPh sb="15" eb="16">
      <t>モノ</t>
    </rPh>
    <phoneticPr fontId="6"/>
  </si>
  <si>
    <t>学者。錬金術に長けた者。多くを生み出す者。</t>
    <rPh sb="0" eb="2">
      <t>ガクシャ</t>
    </rPh>
    <rPh sb="3" eb="6">
      <t>レンキンジュツ</t>
    </rPh>
    <rPh sb="7" eb="8">
      <t>タ</t>
    </rPh>
    <rPh sb="10" eb="11">
      <t>モノ</t>
    </rPh>
    <rPh sb="12" eb="13">
      <t>オオ</t>
    </rPh>
    <rPh sb="15" eb="16">
      <t>ウ</t>
    </rPh>
    <rPh sb="17" eb="18">
      <t>ダ</t>
    </rPh>
    <rPh sb="19" eb="20">
      <t>モノ</t>
    </rPh>
    <phoneticPr fontId="6"/>
  </si>
  <si>
    <t>修験者。道を求める者。格闘家。拳を用いて戦う者。</t>
    <rPh sb="0" eb="2">
      <t>シュゲン</t>
    </rPh>
    <rPh sb="2" eb="3">
      <t>シャ</t>
    </rPh>
    <rPh sb="4" eb="5">
      <t>ミチ</t>
    </rPh>
    <rPh sb="6" eb="7">
      <t>モト</t>
    </rPh>
    <rPh sb="9" eb="10">
      <t>モノ</t>
    </rPh>
    <rPh sb="11" eb="14">
      <t>カクトウカ</t>
    </rPh>
    <rPh sb="15" eb="16">
      <t>コブシ</t>
    </rPh>
    <rPh sb="17" eb="18">
      <t>モチ</t>
    </rPh>
    <rPh sb="20" eb="21">
      <t>タタカ</t>
    </rPh>
    <rPh sb="22" eb="23">
      <t>モノ</t>
    </rPh>
    <phoneticPr fontId="6"/>
  </si>
  <si>
    <t>幼仔。純真な存在。穢れを知らぬ。軽率な者。</t>
    <rPh sb="0" eb="1">
      <t>ヨウ</t>
    </rPh>
    <rPh sb="1" eb="2">
      <t>コ</t>
    </rPh>
    <rPh sb="3" eb="5">
      <t>ジュンシン</t>
    </rPh>
    <rPh sb="6" eb="8">
      <t>ソンザイ</t>
    </rPh>
    <rPh sb="9" eb="10">
      <t>ケガ</t>
    </rPh>
    <rPh sb="12" eb="13">
      <t>シ</t>
    </rPh>
    <rPh sb="16" eb="18">
      <t>ケイソツ</t>
    </rPh>
    <rPh sb="19" eb="20">
      <t>モノ</t>
    </rPh>
    <phoneticPr fontId="6"/>
  </si>
  <si>
    <t>魔物。瘴気に依って生きる者。邪悪な者。闇の住人。</t>
    <rPh sb="0" eb="2">
      <t>マモノ</t>
    </rPh>
    <rPh sb="3" eb="5">
      <t>ショウキ</t>
    </rPh>
    <rPh sb="6" eb="7">
      <t>ヨ</t>
    </rPh>
    <rPh sb="9" eb="10">
      <t>イ</t>
    </rPh>
    <rPh sb="12" eb="13">
      <t>モノ</t>
    </rPh>
    <rPh sb="14" eb="16">
      <t>ジャアク</t>
    </rPh>
    <rPh sb="17" eb="18">
      <t>モノ</t>
    </rPh>
    <rPh sb="19" eb="20">
      <t>ヤミ</t>
    </rPh>
    <rPh sb="21" eb="23">
      <t>ジュウニン</t>
    </rPh>
    <phoneticPr fontId="6"/>
  </si>
  <si>
    <t>暗殺者。闇に隠れる者。卑怯者。夜の守護者。影から支える者。</t>
    <rPh sb="0" eb="3">
      <t>アンサツシャ</t>
    </rPh>
    <rPh sb="4" eb="5">
      <t>ヤミ</t>
    </rPh>
    <rPh sb="6" eb="7">
      <t>カク</t>
    </rPh>
    <rPh sb="9" eb="10">
      <t>モノ</t>
    </rPh>
    <rPh sb="11" eb="14">
      <t>ヒキョウモノ</t>
    </rPh>
    <rPh sb="15" eb="16">
      <t>ヨル</t>
    </rPh>
    <rPh sb="17" eb="20">
      <t>シュゴシャ</t>
    </rPh>
    <rPh sb="21" eb="22">
      <t>カゲ</t>
    </rPh>
    <rPh sb="24" eb="25">
      <t>ササ</t>
    </rPh>
    <rPh sb="27" eb="28">
      <t>モノ</t>
    </rPh>
    <phoneticPr fontId="6"/>
  </si>
  <si>
    <t>射手。弓、または銃を用いる者。裁きを下す者。</t>
    <rPh sb="0" eb="2">
      <t>シャシュ</t>
    </rPh>
    <rPh sb="3" eb="4">
      <t>ユミ</t>
    </rPh>
    <rPh sb="8" eb="9">
      <t>ジュウ</t>
    </rPh>
    <rPh sb="10" eb="11">
      <t>モチ</t>
    </rPh>
    <rPh sb="13" eb="14">
      <t>モノ</t>
    </rPh>
    <rPh sb="15" eb="16">
      <t>サバ</t>
    </rPh>
    <rPh sb="18" eb="19">
      <t>クダ</t>
    </rPh>
    <rPh sb="20" eb="21">
      <t>モノ</t>
    </rPh>
    <phoneticPr fontId="6"/>
  </si>
  <si>
    <t>遺牙を継承することで遺痕を得た者。何かを継承する者。</t>
    <rPh sb="0" eb="1">
      <t>イ</t>
    </rPh>
    <rPh sb="1" eb="2">
      <t>ガ</t>
    </rPh>
    <rPh sb="3" eb="5">
      <t>ケイショウ</t>
    </rPh>
    <rPh sb="10" eb="12">
      <t>イコン</t>
    </rPh>
    <rPh sb="13" eb="14">
      <t>エ</t>
    </rPh>
    <rPh sb="15" eb="16">
      <t>モノ</t>
    </rPh>
    <rPh sb="17" eb="18">
      <t>ナニ</t>
    </rPh>
    <rPh sb="20" eb="22">
      <t>ケイショウ</t>
    </rPh>
    <rPh sb="24" eb="25">
      <t>モノ</t>
    </rPh>
    <phoneticPr fontId="6"/>
  </si>
  <si>
    <t>故郷を持たず、旅の中に暮らす者。霧の行商・フォーダーの一員。</t>
    <rPh sb="0" eb="2">
      <t>コキョウ</t>
    </rPh>
    <rPh sb="3" eb="4">
      <t>モ</t>
    </rPh>
    <rPh sb="7" eb="8">
      <t>タビ</t>
    </rPh>
    <rPh sb="9" eb="10">
      <t>ナカ</t>
    </rPh>
    <rPh sb="11" eb="12">
      <t>ク</t>
    </rPh>
    <rPh sb="14" eb="15">
      <t>モノ</t>
    </rPh>
    <rPh sb="16" eb="17">
      <t>キリ</t>
    </rPh>
    <rPh sb="18" eb="20">
      <t>ギョウショウ</t>
    </rPh>
    <rPh sb="27" eb="29">
      <t>イチイン</t>
    </rPh>
    <phoneticPr fontId="6"/>
  </si>
  <si>
    <t>一部ないし全身が人工物。義手義足、機械的な魔導人形、見た目がヒトと同じ培養人形。</t>
    <rPh sb="0" eb="2">
      <t>イチブ</t>
    </rPh>
    <rPh sb="5" eb="7">
      <t>ゼンシン</t>
    </rPh>
    <rPh sb="8" eb="10">
      <t>ジンコウ</t>
    </rPh>
    <rPh sb="10" eb="11">
      <t>ブツ</t>
    </rPh>
    <rPh sb="12" eb="14">
      <t>ギシュ</t>
    </rPh>
    <rPh sb="14" eb="16">
      <t>ギソク</t>
    </rPh>
    <rPh sb="17" eb="19">
      <t>キカイ</t>
    </rPh>
    <rPh sb="19" eb="20">
      <t>テキ</t>
    </rPh>
    <rPh sb="21" eb="23">
      <t>マドウ</t>
    </rPh>
    <rPh sb="23" eb="25">
      <t>ニンギョウ</t>
    </rPh>
    <rPh sb="26" eb="27">
      <t>ミ</t>
    </rPh>
    <rPh sb="28" eb="29">
      <t>メ</t>
    </rPh>
    <rPh sb="33" eb="34">
      <t>オナ</t>
    </rPh>
    <rPh sb="35" eb="37">
      <t>バイヨウ</t>
    </rPh>
    <rPh sb="37" eb="39">
      <t>ニンギョウ</t>
    </rPh>
    <phoneticPr fontId="6"/>
  </si>
  <si>
    <t>アウグストス</t>
    <phoneticPr fontId="6"/>
  </si>
  <si>
    <t>アウグストス</t>
    <phoneticPr fontId="6"/>
  </si>
  <si>
    <t>だが、切り捨てるうち魔物も邪悪な者ばかりでないと知る。</t>
    <rPh sb="3" eb="4">
      <t>キ</t>
    </rPh>
    <rPh sb="5" eb="6">
      <t>ス</t>
    </rPh>
    <rPh sb="10" eb="12">
      <t>マモノ</t>
    </rPh>
    <rPh sb="13" eb="15">
      <t>ジャアク</t>
    </rPh>
    <rPh sb="16" eb="17">
      <t>モノ</t>
    </rPh>
    <rPh sb="24" eb="25">
      <t>シ</t>
    </rPh>
    <phoneticPr fontId="6"/>
  </si>
  <si>
    <t>……キミが、同じハウチ族の一人に愛を覚えるまでは。</t>
    <rPh sb="6" eb="7">
      <t>オナ</t>
    </rPh>
    <rPh sb="11" eb="12">
      <t>ゾク</t>
    </rPh>
    <rPh sb="13" eb="15">
      <t>ヒトリ</t>
    </rPh>
    <rPh sb="16" eb="17">
      <t>アイ</t>
    </rPh>
    <rPh sb="18" eb="19">
      <t>オボ</t>
    </rPh>
    <phoneticPr fontId="6"/>
  </si>
  <si>
    <t>ワルムの爪</t>
    <rPh sb="4" eb="5">
      <t>ツメ</t>
    </rPh>
    <phoneticPr fontId="6"/>
  </si>
  <si>
    <t>ワルム族が好むとてつもなく辛い香辛料。その形が赤い鉤爪のようであることからこの名が付いた。</t>
    <rPh sb="3" eb="4">
      <t>ゾク</t>
    </rPh>
    <rPh sb="5" eb="6">
      <t>コノ</t>
    </rPh>
    <rPh sb="13" eb="14">
      <t>カラ</t>
    </rPh>
    <rPh sb="15" eb="18">
      <t>コウシンリョウ</t>
    </rPh>
    <rPh sb="21" eb="22">
      <t>カタチ</t>
    </rPh>
    <rPh sb="23" eb="24">
      <t>アカ</t>
    </rPh>
    <rPh sb="25" eb="26">
      <t>カギ</t>
    </rPh>
    <rPh sb="26" eb="27">
      <t>ヅメ</t>
    </rPh>
    <rPh sb="39" eb="40">
      <t>ナ</t>
    </rPh>
    <rPh sb="41" eb="42">
      <t>ツ</t>
    </rPh>
    <phoneticPr fontId="6"/>
  </si>
  <si>
    <t>グロウの逆位置効果を1つ打ち消す。代償は[打ち消すグロウの代償]となる。</t>
    <phoneticPr fontId="7"/>
  </si>
  <si>
    <t>アウグストス</t>
    <phoneticPr fontId="7"/>
  </si>
  <si>
    <t>アウグストス</t>
    <phoneticPr fontId="7"/>
  </si>
  <si>
    <t>S[1D10]</t>
    <phoneticPr fontId="7"/>
  </si>
  <si>
    <t>S[2D10]</t>
    <phoneticPr fontId="7"/>
  </si>
  <si>
    <t>∴力爪(ドレッドノート)∴</t>
    <rPh sb="1" eb="2">
      <t>チカラ</t>
    </rPh>
    <rPh sb="2" eb="3">
      <t>ツメ</t>
    </rPh>
    <phoneticPr fontId="7"/>
  </si>
  <si>
    <t>∴縛鎖(トルクエム)∴</t>
    <rPh sb="1" eb="2">
      <t>シバ</t>
    </rPh>
    <rPh sb="2" eb="3">
      <t>クサリ</t>
    </rPh>
    <phoneticPr fontId="7"/>
  </si>
  <si>
    <t>∴閃知(ラピット・ウィット)∴</t>
    <rPh sb="1" eb="2">
      <t>ヒラメ</t>
    </rPh>
    <rPh sb="2" eb="3">
      <t>チ</t>
    </rPh>
    <phoneticPr fontId="7"/>
  </si>
  <si>
    <t>∴神罰(ジャッジメント)∴</t>
    <rPh sb="1" eb="3">
      <t>シンバツ</t>
    </rPh>
    <phoneticPr fontId="7"/>
  </si>
  <si>
    <t>∴花鳥(フォーリン・フェザー)∴</t>
    <rPh sb="1" eb="3">
      <t>カチョウ</t>
    </rPh>
    <phoneticPr fontId="7"/>
  </si>
  <si>
    <t>∴冒涜(プロフェニティ)∴</t>
    <rPh sb="1" eb="3">
      <t>ボウトク</t>
    </rPh>
    <phoneticPr fontId="7"/>
  </si>
  <si>
    <t>∴神出鬼没(ヴァニッシュメント)∴</t>
    <rPh sb="1" eb="5">
      <t>シンシュツキボツ</t>
    </rPh>
    <phoneticPr fontId="7"/>
  </si>
  <si>
    <t>∴無限光(アイン・ソフ・アウル)∴</t>
    <rPh sb="1" eb="3">
      <t>ムゲン</t>
    </rPh>
    <rPh sb="3" eb="4">
      <t>コウ</t>
    </rPh>
    <phoneticPr fontId="7"/>
  </si>
  <si>
    <t>∴輪廻転生(リンカネーション)∴</t>
    <rPh sb="1" eb="5">
      <t>リンネテンショウ</t>
    </rPh>
    <phoneticPr fontId="7"/>
  </si>
  <si>
    <t>∴遺志の刃(レリックス・ソウル)∴</t>
    <rPh sb="1" eb="3">
      <t>イシ</t>
    </rPh>
    <rPh sb="4" eb="5">
      <t>ヤイバ</t>
    </rPh>
    <phoneticPr fontId="7"/>
  </si>
  <si>
    <t>∴神獣の宴(ルフィアン・マーチ)∴</t>
    <rPh sb="1" eb="3">
      <t>シンジュウ</t>
    </rPh>
    <rPh sb="4" eb="5">
      <t>ウタゲ</t>
    </rPh>
    <phoneticPr fontId="7"/>
  </si>
  <si>
    <t>∴虹の加護(ビフレスト)∴</t>
    <rPh sb="1" eb="2">
      <t>ニジ</t>
    </rPh>
    <rPh sb="3" eb="5">
      <t>カゴ</t>
    </rPh>
    <phoneticPr fontId="7"/>
  </si>
  <si>
    <t>∴夜鷹の夢(エフェメラ)∴</t>
    <rPh sb="1" eb="3">
      <t>ヨタカ</t>
    </rPh>
    <rPh sb="4" eb="5">
      <t>ユメ</t>
    </rPh>
    <phoneticPr fontId="7"/>
  </si>
  <si>
    <t>∴死の舞踏(メメント・モリ)∴</t>
    <rPh sb="1" eb="2">
      <t>シ</t>
    </rPh>
    <rPh sb="3" eb="5">
      <t>ブトウ</t>
    </rPh>
    <phoneticPr fontId="7"/>
  </si>
  <si>
    <t>∴無形虚闇(タフ・ボフ・ケセク)∴</t>
    <rPh sb="1" eb="2">
      <t>ム</t>
    </rPh>
    <rPh sb="2" eb="3">
      <t>ケイ</t>
    </rPh>
    <rPh sb="3" eb="4">
      <t>キョ</t>
    </rPh>
    <rPh sb="4" eb="5">
      <t>アン</t>
    </rPh>
    <phoneticPr fontId="7"/>
  </si>
  <si>
    <t>∴煉獄の火(パーガトリィ)∴</t>
    <rPh sb="1" eb="3">
      <t>レンゴク</t>
    </rPh>
    <rPh sb="4" eb="5">
      <t>ヒ</t>
    </rPh>
    <phoneticPr fontId="7"/>
  </si>
  <si>
    <t>∴戦神機構(ジャガーノート)∴</t>
    <rPh sb="1" eb="3">
      <t>センシン</t>
    </rPh>
    <rPh sb="3" eb="5">
      <t>キコウ</t>
    </rPh>
    <phoneticPr fontId="7"/>
  </si>
  <si>
    <t>メイド服</t>
    <rPh sb="3" eb="4">
      <t>フク</t>
    </rPh>
    <phoneticPr fontId="6"/>
  </si>
  <si>
    <t>殺意</t>
    <rPh sb="0" eb="2">
      <t>サツイ</t>
    </rPh>
    <phoneticPr fontId="7"/>
  </si>
  <si>
    <t>理由はどうであれ、その存在全てを許さない。</t>
    <rPh sb="0" eb="2">
      <t>リユウ</t>
    </rPh>
    <rPh sb="11" eb="13">
      <t>ソンザイ</t>
    </rPh>
    <rPh sb="13" eb="14">
      <t>スベ</t>
    </rPh>
    <rPh sb="16" eb="17">
      <t>ユル</t>
    </rPh>
    <phoneticPr fontId="7"/>
  </si>
  <si>
    <t>満足</t>
    <rPh sb="0" eb="2">
      <t>マンゾク</t>
    </rPh>
    <phoneticPr fontId="7"/>
  </si>
  <si>
    <t>怨嗟に狂った、殺意も抱いた、絶望にも溺れた。それでも終わってみれば、有意義な一生であった。</t>
    <rPh sb="0" eb="2">
      <t>エンサ</t>
    </rPh>
    <rPh sb="3" eb="4">
      <t>クル</t>
    </rPh>
    <rPh sb="7" eb="9">
      <t>サツイ</t>
    </rPh>
    <rPh sb="10" eb="11">
      <t>イダ</t>
    </rPh>
    <rPh sb="14" eb="16">
      <t>ゼツボウ</t>
    </rPh>
    <rPh sb="18" eb="19">
      <t>オボ</t>
    </rPh>
    <rPh sb="26" eb="27">
      <t>オ</t>
    </rPh>
    <rPh sb="34" eb="37">
      <t>ユウイギ</t>
    </rPh>
    <rPh sb="38" eb="40">
      <t>イッショウ</t>
    </rPh>
    <phoneticPr fontId="6"/>
  </si>
  <si>
    <t>完成</t>
    <rPh sb="0" eb="2">
      <t>カンセイ</t>
    </rPh>
    <phoneticPr fontId="6"/>
  </si>
  <si>
    <t>己の知る限りの理想、その高みに達した。全てを賭けてたどり着いたそれは、己の存在の礎となった。</t>
    <rPh sb="0" eb="1">
      <t>オノレ</t>
    </rPh>
    <rPh sb="2" eb="3">
      <t>シ</t>
    </rPh>
    <rPh sb="4" eb="5">
      <t>カギ</t>
    </rPh>
    <rPh sb="7" eb="9">
      <t>リソウ</t>
    </rPh>
    <rPh sb="12" eb="13">
      <t>タカ</t>
    </rPh>
    <rPh sb="15" eb="16">
      <t>タッ</t>
    </rPh>
    <rPh sb="19" eb="20">
      <t>スベ</t>
    </rPh>
    <rPh sb="22" eb="23">
      <t>カ</t>
    </rPh>
    <rPh sb="28" eb="29">
      <t>ツ</t>
    </rPh>
    <rPh sb="35" eb="36">
      <t>オノレ</t>
    </rPh>
    <rPh sb="37" eb="39">
      <t>ソンザイ</t>
    </rPh>
    <rPh sb="40" eb="41">
      <t>イシズエ</t>
    </rPh>
    <phoneticPr fontId="6"/>
  </si>
  <si>
    <t>無意味に思えた巡り合わせ、運命。そのひとつひとつがキミを今の幸福へと導いてくれたのだ。</t>
    <rPh sb="0" eb="3">
      <t>ムイミ</t>
    </rPh>
    <rPh sb="4" eb="5">
      <t>オモ</t>
    </rPh>
    <rPh sb="7" eb="8">
      <t>メグ</t>
    </rPh>
    <rPh sb="9" eb="10">
      <t>ア</t>
    </rPh>
    <rPh sb="13" eb="15">
      <t>ウンメイ</t>
    </rPh>
    <rPh sb="28" eb="29">
      <t>イマ</t>
    </rPh>
    <rPh sb="30" eb="32">
      <t>コウフク</t>
    </rPh>
    <rPh sb="34" eb="35">
      <t>ミチビ</t>
    </rPh>
    <phoneticPr fontId="6"/>
  </si>
  <si>
    <t>大切なヒトと再び巡り会えた。運命を覆して得た再会は、妙に照れくさい幸福であった。</t>
    <rPh sb="14" eb="16">
      <t>ウンメイ</t>
    </rPh>
    <rPh sb="17" eb="18">
      <t>クツガエ</t>
    </rPh>
    <rPh sb="20" eb="21">
      <t>エ</t>
    </rPh>
    <rPh sb="22" eb="24">
      <t>サイカイ</t>
    </rPh>
    <rPh sb="26" eb="27">
      <t>ミョウ</t>
    </rPh>
    <rPh sb="28" eb="29">
      <t>テ</t>
    </rPh>
    <rPh sb="33" eb="35">
      <t>コウフク</t>
    </rPh>
    <phoneticPr fontId="6"/>
  </si>
  <si>
    <t>僥倖</t>
    <rPh sb="0" eb="2">
      <t>ギョウコウ</t>
    </rPh>
    <phoneticPr fontId="6"/>
  </si>
  <si>
    <t>深く温かい恩を受けた。この恩を返すため、そう思うとキミは大きな力を手にできた。</t>
    <rPh sb="22" eb="23">
      <t>オモ</t>
    </rPh>
    <rPh sb="28" eb="29">
      <t>オオ</t>
    </rPh>
    <rPh sb="31" eb="32">
      <t>チカラ</t>
    </rPh>
    <rPh sb="33" eb="34">
      <t>テ</t>
    </rPh>
    <phoneticPr fontId="6"/>
  </si>
  <si>
    <t>栄光</t>
    <rPh sb="0" eb="2">
      <t>エイコウ</t>
    </rPh>
    <phoneticPr fontId="6"/>
  </si>
  <si>
    <t>命を懸けて得られた平穏、みなの祝福。自分の成した誉れを背負うことは、誇りだった。</t>
    <rPh sb="0" eb="1">
      <t>イノチ</t>
    </rPh>
    <rPh sb="2" eb="3">
      <t>カ</t>
    </rPh>
    <rPh sb="5" eb="6">
      <t>エ</t>
    </rPh>
    <rPh sb="9" eb="11">
      <t>ヘイオン</t>
    </rPh>
    <rPh sb="15" eb="17">
      <t>シュクフク</t>
    </rPh>
    <rPh sb="18" eb="20">
      <t>ジブン</t>
    </rPh>
    <rPh sb="21" eb="22">
      <t>ナ</t>
    </rPh>
    <rPh sb="24" eb="25">
      <t>ホマ</t>
    </rPh>
    <rPh sb="27" eb="29">
      <t>セオ</t>
    </rPh>
    <rPh sb="34" eb="35">
      <t>ホコ</t>
    </rPh>
    <phoneticPr fontId="6"/>
  </si>
  <si>
    <t>望む望まぬ関わらず、腹はすき、メシのタネは入ってくる。はいはい、了解したよ。</t>
    <phoneticPr fontId="7"/>
  </si>
  <si>
    <t>対象の癒装甲値が正の値だった場合、癒装甲値を無視してHPを回復する。対象の癒装甲値が負の値だった場合、癒装甲値が2倍であるとしてダメージを計算する。</t>
    <rPh sb="0" eb="2">
      <t>タイショウ</t>
    </rPh>
    <rPh sb="3" eb="4">
      <t>ユ</t>
    </rPh>
    <rPh sb="4" eb="6">
      <t>ソウコウ</t>
    </rPh>
    <rPh sb="6" eb="7">
      <t>チ</t>
    </rPh>
    <rPh sb="8" eb="9">
      <t>セイ</t>
    </rPh>
    <rPh sb="10" eb="11">
      <t>アタイ</t>
    </rPh>
    <rPh sb="14" eb="16">
      <t>バアイ</t>
    </rPh>
    <rPh sb="17" eb="18">
      <t>ユ</t>
    </rPh>
    <rPh sb="18" eb="20">
      <t>ソウコウ</t>
    </rPh>
    <rPh sb="20" eb="21">
      <t>チ</t>
    </rPh>
    <rPh sb="22" eb="24">
      <t>ムシ</t>
    </rPh>
    <rPh sb="29" eb="31">
      <t>カイフク</t>
    </rPh>
    <rPh sb="34" eb="36">
      <t>タイショウ</t>
    </rPh>
    <rPh sb="37" eb="38">
      <t>ユ</t>
    </rPh>
    <rPh sb="38" eb="40">
      <t>ソウコウ</t>
    </rPh>
    <rPh sb="40" eb="41">
      <t>チ</t>
    </rPh>
    <rPh sb="42" eb="43">
      <t>フ</t>
    </rPh>
    <rPh sb="44" eb="45">
      <t>アタイ</t>
    </rPh>
    <rPh sb="48" eb="50">
      <t>バアイ</t>
    </rPh>
    <rPh sb="51" eb="52">
      <t>ユ</t>
    </rPh>
    <rPh sb="52" eb="54">
      <t>ソウコウ</t>
    </rPh>
    <rPh sb="54" eb="55">
      <t>チ</t>
    </rPh>
    <rPh sb="57" eb="58">
      <t>バイ</t>
    </rPh>
    <rPh sb="69" eb="71">
      <t>ケイサン</t>
    </rPh>
    <phoneticPr fontId="7"/>
  </si>
  <si>
    <t>白砂の太陽</t>
    <rPh sb="0" eb="2">
      <t>シラスナ</t>
    </rPh>
    <rPh sb="3" eb="5">
      <t>タイヨウ</t>
    </rPh>
    <phoneticPr fontId="7"/>
  </si>
  <si>
    <t>グロウが同時に使用された場合、どのように処理しますか？</t>
    <rPh sb="4" eb="6">
      <t>ドウジ</t>
    </rPh>
    <rPh sb="7" eb="9">
      <t>シヨウ</t>
    </rPh>
    <rPh sb="12" eb="14">
      <t>バアイ</t>
    </rPh>
    <rPh sb="20" eb="22">
      <t>ショリ</t>
    </rPh>
    <phoneticPr fontId="6"/>
  </si>
  <si>
    <t>〔回避〕判定を行い、攻撃側以下の達成値ならば、攻撃は命中しない。</t>
    <rPh sb="1" eb="3">
      <t>カイヒ</t>
    </rPh>
    <rPh sb="4" eb="6">
      <t>ハンテイ</t>
    </rPh>
    <rPh sb="7" eb="8">
      <t>オコナ</t>
    </rPh>
    <rPh sb="10" eb="12">
      <t>コウゲキ</t>
    </rPh>
    <rPh sb="12" eb="13">
      <t>ガワ</t>
    </rPh>
    <rPh sb="13" eb="15">
      <t>イカ</t>
    </rPh>
    <rPh sb="16" eb="18">
      <t>タッセイ</t>
    </rPh>
    <rPh sb="18" eb="19">
      <t>チ</t>
    </rPh>
    <rPh sb="23" eb="25">
      <t>コウゲキ</t>
    </rPh>
    <rPh sb="26" eb="28">
      <t>メイチュウ</t>
    </rPh>
    <phoneticPr fontId="7"/>
  </si>
  <si>
    <t>攻撃側と同じ技能の判定を行い、攻撃側以下の達成値ならば、攻撃は命中しない。</t>
    <rPh sb="0" eb="2">
      <t>コウゲキ</t>
    </rPh>
    <rPh sb="2" eb="3">
      <t>ガワ</t>
    </rPh>
    <rPh sb="4" eb="5">
      <t>オナ</t>
    </rPh>
    <rPh sb="6" eb="8">
      <t>ギノウ</t>
    </rPh>
    <rPh sb="9" eb="11">
      <t>ハンテイ</t>
    </rPh>
    <rPh sb="12" eb="13">
      <t>オコナ</t>
    </rPh>
    <rPh sb="15" eb="17">
      <t>コウゲキ</t>
    </rPh>
    <rPh sb="17" eb="18">
      <t>ガワ</t>
    </rPh>
    <rPh sb="18" eb="20">
      <t>イカ</t>
    </rPh>
    <rPh sb="21" eb="23">
      <t>タッセイ</t>
    </rPh>
    <rPh sb="23" eb="24">
      <t>チ</t>
    </rPh>
    <rPh sb="28" eb="30">
      <t>コウゲキ</t>
    </rPh>
    <rPh sb="31" eb="33">
      <t>メイチュウ</t>
    </rPh>
    <phoneticPr fontId="7"/>
  </si>
  <si>
    <t>〔自我〕判定を行い、攻撃側以下の達成値ならば、攻撃は命中しない。</t>
    <rPh sb="1" eb="3">
      <t>ジガ</t>
    </rPh>
    <rPh sb="4" eb="6">
      <t>ハンテイ</t>
    </rPh>
    <rPh sb="7" eb="8">
      <t>オコナ</t>
    </rPh>
    <rPh sb="10" eb="12">
      <t>コウゲキ</t>
    </rPh>
    <rPh sb="12" eb="13">
      <t>ガワ</t>
    </rPh>
    <rPh sb="13" eb="15">
      <t>イカ</t>
    </rPh>
    <rPh sb="16" eb="18">
      <t>タッセイ</t>
    </rPh>
    <rPh sb="18" eb="19">
      <t>チ</t>
    </rPh>
    <rPh sb="23" eb="25">
      <t>コウゲキ</t>
    </rPh>
    <rPh sb="26" eb="28">
      <t>メイチュウ</t>
    </rPh>
    <phoneticPr fontId="7"/>
  </si>
  <si>
    <t>信頼</t>
    <rPh sb="0" eb="2">
      <t>シンライ</t>
    </rPh>
    <phoneticPr fontId="7"/>
  </si>
  <si>
    <t>どことはいえないが、キミは信じるに足ると感じた。背中を預けることもあるだろう。</t>
    <rPh sb="13" eb="14">
      <t>シン</t>
    </rPh>
    <rPh sb="17" eb="18">
      <t>タ</t>
    </rPh>
    <rPh sb="20" eb="21">
      <t>カン</t>
    </rPh>
    <rPh sb="24" eb="26">
      <t>セナカ</t>
    </rPh>
    <rPh sb="27" eb="28">
      <t>アズ</t>
    </rPh>
    <phoneticPr fontId="6"/>
  </si>
  <si>
    <t>しかし、実験中の事故で片腕を失ってから、世界は違って見えた。</t>
    <rPh sb="4" eb="6">
      <t>ジッケン</t>
    </rPh>
    <rPh sb="6" eb="7">
      <t>チュウ</t>
    </rPh>
    <rPh sb="8" eb="10">
      <t>ジコ</t>
    </rPh>
    <rPh sb="11" eb="13">
      <t>カタウデ</t>
    </rPh>
    <rPh sb="14" eb="15">
      <t>ウシナ</t>
    </rPh>
    <rPh sb="20" eb="22">
      <t>セカイ</t>
    </rPh>
    <rPh sb="23" eb="24">
      <t>チガ</t>
    </rPh>
    <rPh sb="26" eb="27">
      <t>ミ</t>
    </rPh>
    <phoneticPr fontId="6"/>
  </si>
  <si>
    <t>愛した者への食欲。一人前の印。</t>
    <rPh sb="0" eb="1">
      <t>アイ</t>
    </rPh>
    <rPh sb="3" eb="4">
      <t>モノ</t>
    </rPh>
    <rPh sb="6" eb="8">
      <t>ショクヨク</t>
    </rPh>
    <rPh sb="9" eb="12">
      <t>イチニンマエ</t>
    </rPh>
    <rPh sb="13" eb="14">
      <t>シルシ</t>
    </rPh>
    <phoneticPr fontId="6"/>
  </si>
  <si>
    <t>表情と感情を封じて過ごす日々は平穏だった。そう、彼が来るまでは。</t>
    <rPh sb="0" eb="2">
      <t>ヒョウジョウ</t>
    </rPh>
    <rPh sb="3" eb="5">
      <t>カンジョウ</t>
    </rPh>
    <rPh sb="6" eb="7">
      <t>フウ</t>
    </rPh>
    <rPh sb="9" eb="10">
      <t>ス</t>
    </rPh>
    <rPh sb="12" eb="14">
      <t>ヒビ</t>
    </rPh>
    <rPh sb="15" eb="17">
      <t>ヘイオン</t>
    </rPh>
    <rPh sb="24" eb="25">
      <t>カレ</t>
    </rPh>
    <rPh sb="26" eb="27">
      <t>ク</t>
    </rPh>
    <phoneticPr fontId="6"/>
  </si>
  <si>
    <t>大義の奴隷</t>
    <rPh sb="0" eb="2">
      <t>タイギ</t>
    </rPh>
    <rPh sb="3" eb="5">
      <t>ドレイ</t>
    </rPh>
    <phoneticPr fontId="6"/>
  </si>
  <si>
    <t>クーン</t>
    <phoneticPr fontId="6"/>
  </si>
  <si>
    <t>レリクイア</t>
    <phoneticPr fontId="6"/>
  </si>
  <si>
    <t>月影に背を向け、闇の中で真理を成す。それがキミ、シノビだ。</t>
    <rPh sb="0" eb="1">
      <t>ツキ</t>
    </rPh>
    <rPh sb="1" eb="2">
      <t>カゲ</t>
    </rPh>
    <rPh sb="3" eb="4">
      <t>セ</t>
    </rPh>
    <rPh sb="5" eb="6">
      <t>ム</t>
    </rPh>
    <rPh sb="8" eb="9">
      <t>ヤミ</t>
    </rPh>
    <rPh sb="10" eb="11">
      <t>ナカ</t>
    </rPh>
    <rPh sb="12" eb="14">
      <t>シンリ</t>
    </rPh>
    <rPh sb="15" eb="16">
      <t>ナ</t>
    </rPh>
    <phoneticPr fontId="6"/>
  </si>
  <si>
    <t>生まれた時から、闇に生きると決まっていた。力も技量もないのに。</t>
    <rPh sb="0" eb="1">
      <t>ウ</t>
    </rPh>
    <rPh sb="4" eb="5">
      <t>トキ</t>
    </rPh>
    <rPh sb="8" eb="9">
      <t>ヤミ</t>
    </rPh>
    <rPh sb="10" eb="11">
      <t>イ</t>
    </rPh>
    <rPh sb="14" eb="15">
      <t>キ</t>
    </rPh>
    <rPh sb="21" eb="22">
      <t>チカラ</t>
    </rPh>
    <rPh sb="23" eb="25">
      <t>ギリョウ</t>
    </rPh>
    <phoneticPr fontId="6"/>
  </si>
  <si>
    <t>いずれ使い捨てられると冷め切っていたが、運命は皮肉だった。</t>
    <rPh sb="3" eb="4">
      <t>ツカ</t>
    </rPh>
    <rPh sb="5" eb="6">
      <t>ス</t>
    </rPh>
    <rPh sb="11" eb="12">
      <t>サ</t>
    </rPh>
    <rPh sb="13" eb="14">
      <t>キ</t>
    </rPh>
    <rPh sb="20" eb="22">
      <t>ウンメイ</t>
    </rPh>
    <rPh sb="23" eb="25">
      <t>ヒニク</t>
    </rPh>
    <phoneticPr fontId="6"/>
  </si>
  <si>
    <t>些細な出来事からキミは上忍の牙を継承し、突如膨大な力を得た。</t>
    <rPh sb="0" eb="2">
      <t>ササイ</t>
    </rPh>
    <rPh sb="3" eb="6">
      <t>デキゴト</t>
    </rPh>
    <rPh sb="11" eb="13">
      <t>ジョウニン</t>
    </rPh>
    <rPh sb="14" eb="15">
      <t>キバ</t>
    </rPh>
    <rPh sb="16" eb="18">
      <t>ケイショウ</t>
    </rPh>
    <rPh sb="20" eb="22">
      <t>トツジョ</t>
    </rPh>
    <rPh sb="22" eb="24">
      <t>ボウダイ</t>
    </rPh>
    <rPh sb="25" eb="26">
      <t>チカラ</t>
    </rPh>
    <rPh sb="27" eb="28">
      <t>エ</t>
    </rPh>
    <phoneticPr fontId="6"/>
  </si>
  <si>
    <t>幼き日、渇望した力。手にしてみれば、己の中身は空虚だと知ったのみ。</t>
    <rPh sb="0" eb="1">
      <t>オサナ</t>
    </rPh>
    <rPh sb="2" eb="3">
      <t>ヒ</t>
    </rPh>
    <rPh sb="4" eb="6">
      <t>カツボウ</t>
    </rPh>
    <rPh sb="8" eb="9">
      <t>チカラ</t>
    </rPh>
    <rPh sb="10" eb="11">
      <t>テ</t>
    </rPh>
    <rPh sb="18" eb="19">
      <t>オノレ</t>
    </rPh>
    <rPh sb="20" eb="22">
      <t>ナカミ</t>
    </rPh>
    <rPh sb="23" eb="25">
      <t>クウキョ</t>
    </rPh>
    <rPh sb="27" eb="28">
      <t>シ</t>
    </rPh>
    <phoneticPr fontId="6"/>
  </si>
  <si>
    <t>シーン</t>
    <phoneticPr fontId="7"/>
  </si>
  <si>
    <t>オリザの粉</t>
    <rPh sb="4" eb="5">
      <t>コナ</t>
    </rPh>
    <phoneticPr fontId="6"/>
  </si>
  <si>
    <t>至近</t>
    <rPh sb="0" eb="2">
      <t>シキン</t>
    </rPh>
    <phoneticPr fontId="6"/>
  </si>
  <si>
    <t>フィーリッドのヒトの主食、オリザを砕いて製粉したもの。ただのそれだけなのだが、屈指の料理人であれば6秒で粉から麺やパンを調理することができるだろう。冒険者の中には、自身の体重ほどのオリザ粉を背負って、爆弾として使用する者がいるという。</t>
    <rPh sb="10" eb="12">
      <t>シュショク</t>
    </rPh>
    <rPh sb="17" eb="18">
      <t>クダ</t>
    </rPh>
    <rPh sb="20" eb="22">
      <t>セイフン</t>
    </rPh>
    <rPh sb="39" eb="41">
      <t>クッシ</t>
    </rPh>
    <rPh sb="42" eb="44">
      <t>リョウリ</t>
    </rPh>
    <rPh sb="44" eb="45">
      <t>ニン</t>
    </rPh>
    <rPh sb="50" eb="51">
      <t>ビョウ</t>
    </rPh>
    <rPh sb="52" eb="53">
      <t>コナ</t>
    </rPh>
    <rPh sb="55" eb="56">
      <t>メン</t>
    </rPh>
    <rPh sb="60" eb="62">
      <t>チョウリ</t>
    </rPh>
    <rPh sb="74" eb="77">
      <t>ボウケンシャ</t>
    </rPh>
    <rPh sb="78" eb="79">
      <t>ナカ</t>
    </rPh>
    <rPh sb="82" eb="84">
      <t>ジシン</t>
    </rPh>
    <rPh sb="85" eb="87">
      <t>タイジュウ</t>
    </rPh>
    <rPh sb="93" eb="94">
      <t>コナ</t>
    </rPh>
    <rPh sb="95" eb="97">
      <t>セオ</t>
    </rPh>
    <rPh sb="100" eb="102">
      <t>バクダン</t>
    </rPh>
    <rPh sb="105" eb="107">
      <t>シヨウ</t>
    </rPh>
    <rPh sb="109" eb="110">
      <t>モノ</t>
    </rPh>
    <phoneticPr fontId="6"/>
  </si>
  <si>
    <t>夜に花開く月齢草に、三日月の光を当てて育てたもの。</t>
    <rPh sb="0" eb="1">
      <t>ヨル</t>
    </rPh>
    <rPh sb="2" eb="4">
      <t>ハナヒラ</t>
    </rPh>
    <rPh sb="5" eb="7">
      <t>ゲツレイ</t>
    </rPh>
    <rPh sb="7" eb="8">
      <t>ソウ</t>
    </rPh>
    <rPh sb="10" eb="13">
      <t>ミカヅキ</t>
    </rPh>
    <rPh sb="14" eb="15">
      <t>ヒカリ</t>
    </rPh>
    <rPh sb="16" eb="17">
      <t>ア</t>
    </rPh>
    <rPh sb="19" eb="20">
      <t>ソダ</t>
    </rPh>
    <phoneticPr fontId="6"/>
  </si>
  <si>
    <t>三日月草に半月の光を当てて育てたもの。高級な薬草となる。</t>
    <rPh sb="0" eb="3">
      <t>ミカヅキ</t>
    </rPh>
    <rPh sb="3" eb="4">
      <t>ソウ</t>
    </rPh>
    <rPh sb="5" eb="7">
      <t>ハンゲツ</t>
    </rPh>
    <rPh sb="8" eb="9">
      <t>ヒカリ</t>
    </rPh>
    <rPh sb="10" eb="11">
      <t>ア</t>
    </rPh>
    <rPh sb="13" eb="14">
      <t>ソダ</t>
    </rPh>
    <rPh sb="19" eb="21">
      <t>コウキュウ</t>
    </rPh>
    <rPh sb="22" eb="24">
      <t>ヤクソウ</t>
    </rPh>
    <phoneticPr fontId="6"/>
  </si>
  <si>
    <t>半月草に満月の光を当てて育てたもの。最高品質の薬草で、ヒトの魂までも救済すると言われている。</t>
    <rPh sb="0" eb="2">
      <t>ハンゲツ</t>
    </rPh>
    <rPh sb="2" eb="3">
      <t>クサ</t>
    </rPh>
    <rPh sb="4" eb="6">
      <t>マンゲツ</t>
    </rPh>
    <rPh sb="7" eb="8">
      <t>ヒカリ</t>
    </rPh>
    <rPh sb="9" eb="10">
      <t>ア</t>
    </rPh>
    <rPh sb="12" eb="13">
      <t>ソダ</t>
    </rPh>
    <rPh sb="18" eb="19">
      <t>サイ</t>
    </rPh>
    <rPh sb="19" eb="22">
      <t>コウヒンシツ</t>
    </rPh>
    <rPh sb="23" eb="25">
      <t>ヤクソウ</t>
    </rPh>
    <rPh sb="30" eb="31">
      <t>タマシイ</t>
    </rPh>
    <rPh sb="34" eb="36">
      <t>キュウサイ</t>
    </rPh>
    <rPh sb="39" eb="40">
      <t>イ</t>
    </rPh>
    <phoneticPr fontId="6"/>
  </si>
  <si>
    <t>ニンス族にのみ精製できる特殊な薬品。動物を用いて作られるとか。</t>
    <rPh sb="3" eb="4">
      <t>ゾク</t>
    </rPh>
    <rPh sb="7" eb="9">
      <t>セイセイ</t>
    </rPh>
    <rPh sb="12" eb="14">
      <t>トクシュ</t>
    </rPh>
    <rPh sb="15" eb="17">
      <t>ヤクヒン</t>
    </rPh>
    <rPh sb="18" eb="20">
      <t>ドウブツ</t>
    </rPh>
    <rPh sb="21" eb="22">
      <t>モチ</t>
    </rPh>
    <rPh sb="24" eb="25">
      <t>ツク</t>
    </rPh>
    <phoneticPr fontId="6"/>
  </si>
  <si>
    <t>身を削る修行を行う神官が、自身の生命力を込めて作るもの。</t>
    <rPh sb="0" eb="1">
      <t>ミ</t>
    </rPh>
    <rPh sb="2" eb="3">
      <t>ケズ</t>
    </rPh>
    <rPh sb="4" eb="6">
      <t>シュギョウ</t>
    </rPh>
    <rPh sb="7" eb="8">
      <t>オコナ</t>
    </rPh>
    <rPh sb="9" eb="11">
      <t>シンカン</t>
    </rPh>
    <rPh sb="13" eb="15">
      <t>ジシン</t>
    </rPh>
    <rPh sb="16" eb="19">
      <t>セイメイリョク</t>
    </rPh>
    <rPh sb="20" eb="21">
      <t>コ</t>
    </rPh>
    <rPh sb="23" eb="24">
      <t>ツク</t>
    </rPh>
    <phoneticPr fontId="6"/>
  </si>
  <si>
    <t>各宗教で似たようなものが売られている。お金で罪が贖えるわけではなく、罪を贖う一環で喜捨を行う。</t>
    <rPh sb="0" eb="1">
      <t>カク</t>
    </rPh>
    <rPh sb="1" eb="3">
      <t>シュウキョウ</t>
    </rPh>
    <rPh sb="4" eb="5">
      <t>ニ</t>
    </rPh>
    <rPh sb="12" eb="13">
      <t>ウ</t>
    </rPh>
    <rPh sb="20" eb="21">
      <t>カネ</t>
    </rPh>
    <rPh sb="22" eb="23">
      <t>ツミ</t>
    </rPh>
    <rPh sb="24" eb="25">
      <t>アガナ</t>
    </rPh>
    <rPh sb="34" eb="35">
      <t>ツミ</t>
    </rPh>
    <rPh sb="36" eb="37">
      <t>アガナ</t>
    </rPh>
    <rPh sb="38" eb="40">
      <t>イッカン</t>
    </rPh>
    <rPh sb="41" eb="43">
      <t>キシャ</t>
    </rPh>
    <rPh sb="44" eb="45">
      <t>オコナ</t>
    </rPh>
    <phoneticPr fontId="6"/>
  </si>
  <si>
    <t>無事を祈る呪いが込められたハネ。有事には弾けて傷を浅くするとか。</t>
    <rPh sb="0" eb="2">
      <t>ブジ</t>
    </rPh>
    <rPh sb="3" eb="4">
      <t>イノ</t>
    </rPh>
    <rPh sb="5" eb="6">
      <t>マジナ</t>
    </rPh>
    <rPh sb="8" eb="9">
      <t>コ</t>
    </rPh>
    <rPh sb="16" eb="18">
      <t>ユウジ</t>
    </rPh>
    <rPh sb="20" eb="21">
      <t>ハジ</t>
    </rPh>
    <rPh sb="23" eb="24">
      <t>キズ</t>
    </rPh>
    <rPh sb="25" eb="26">
      <t>アサ</t>
    </rPh>
    <phoneticPr fontId="6"/>
  </si>
  <si>
    <t>空を飛ぶワルム族のハネ。身のこなしを素早くする呪いが込められている。</t>
    <rPh sb="0" eb="1">
      <t>ソラ</t>
    </rPh>
    <rPh sb="2" eb="3">
      <t>ト</t>
    </rPh>
    <rPh sb="7" eb="8">
      <t>ゾク</t>
    </rPh>
    <rPh sb="12" eb="13">
      <t>ミ</t>
    </rPh>
    <rPh sb="18" eb="20">
      <t>スバヤ</t>
    </rPh>
    <rPh sb="23" eb="24">
      <t>マジナ</t>
    </rPh>
    <rPh sb="26" eb="27">
      <t>コ</t>
    </rPh>
    <phoneticPr fontId="6"/>
  </si>
  <si>
    <t>カンタロ村の名産品。凄まじい臭気を放つが、そのままサラダにするのが通の楽しみ方。</t>
    <rPh sb="4" eb="5">
      <t>ムラ</t>
    </rPh>
    <rPh sb="6" eb="8">
      <t>メイサン</t>
    </rPh>
    <rPh sb="8" eb="9">
      <t>ヒン</t>
    </rPh>
    <rPh sb="10" eb="11">
      <t>スサ</t>
    </rPh>
    <rPh sb="14" eb="16">
      <t>シュウキ</t>
    </rPh>
    <rPh sb="17" eb="18">
      <t>ハナ</t>
    </rPh>
    <rPh sb="33" eb="34">
      <t>ツウ</t>
    </rPh>
    <rPh sb="35" eb="36">
      <t>タノ</t>
    </rPh>
    <rPh sb="38" eb="39">
      <t>カタ</t>
    </rPh>
    <phoneticPr fontId="6"/>
  </si>
  <si>
    <t>アームズベルト</t>
    <phoneticPr fontId="7"/>
  </si>
  <si>
    <t>重さを感じさせないように魔法をかけられたベルト。</t>
    <rPh sb="0" eb="1">
      <t>オモ</t>
    </rPh>
    <rPh sb="3" eb="4">
      <t>カン</t>
    </rPh>
    <rPh sb="12" eb="14">
      <t>マホウ</t>
    </rPh>
    <phoneticPr fontId="6"/>
  </si>
  <si>
    <t>ニンス族が発明した、金属の粉をまぶしたハネ。こするとかなり長い間光り輝き続ける。</t>
    <rPh sb="3" eb="4">
      <t>ゾク</t>
    </rPh>
    <rPh sb="5" eb="7">
      <t>ハツメイ</t>
    </rPh>
    <rPh sb="10" eb="12">
      <t>キンゾク</t>
    </rPh>
    <rPh sb="13" eb="14">
      <t>コナ</t>
    </rPh>
    <rPh sb="29" eb="30">
      <t>ナガ</t>
    </rPh>
    <rPh sb="31" eb="32">
      <t>アイダ</t>
    </rPh>
    <rPh sb="32" eb="33">
      <t>ヒカ</t>
    </rPh>
    <rPh sb="34" eb="35">
      <t>カガヤ</t>
    </rPh>
    <rPh sb="36" eb="37">
      <t>ツヅ</t>
    </rPh>
    <phoneticPr fontId="6"/>
  </si>
  <si>
    <t>伝書鳩の足についた薬と反応し、手紙を届けてから数分後には自然発火して痕跡すら残さない紙でできている。</t>
    <rPh sb="0" eb="3">
      <t>デンショバト</t>
    </rPh>
    <rPh sb="4" eb="5">
      <t>アシ</t>
    </rPh>
    <rPh sb="9" eb="10">
      <t>クスリ</t>
    </rPh>
    <rPh sb="11" eb="13">
      <t>ハンノウ</t>
    </rPh>
    <rPh sb="15" eb="17">
      <t>テガミ</t>
    </rPh>
    <rPh sb="18" eb="19">
      <t>トド</t>
    </rPh>
    <rPh sb="23" eb="26">
      <t>スウフンゴ</t>
    </rPh>
    <rPh sb="28" eb="30">
      <t>シゼン</t>
    </rPh>
    <rPh sb="30" eb="32">
      <t>ハッカ</t>
    </rPh>
    <rPh sb="34" eb="36">
      <t>コンセキ</t>
    </rPh>
    <rPh sb="38" eb="39">
      <t>ノコ</t>
    </rPh>
    <rPh sb="42" eb="43">
      <t>カミ</t>
    </rPh>
    <phoneticPr fontId="6"/>
  </si>
  <si>
    <t>付属の短銃から発射すると、かなりの高度で炸裂する。その音と光はしばらく続き、周囲にその存在を知らせる。</t>
    <rPh sb="0" eb="2">
      <t>フゾク</t>
    </rPh>
    <rPh sb="3" eb="5">
      <t>タンジュウ</t>
    </rPh>
    <rPh sb="7" eb="9">
      <t>ハッシャ</t>
    </rPh>
    <rPh sb="17" eb="19">
      <t>コウド</t>
    </rPh>
    <rPh sb="20" eb="22">
      <t>サクレツ</t>
    </rPh>
    <rPh sb="27" eb="28">
      <t>オト</t>
    </rPh>
    <rPh sb="29" eb="30">
      <t>ヒカリ</t>
    </rPh>
    <rPh sb="35" eb="36">
      <t>ツヅ</t>
    </rPh>
    <rPh sb="38" eb="40">
      <t>シュウイ</t>
    </rPh>
    <rPh sb="43" eb="45">
      <t>ソンザイ</t>
    </rPh>
    <rPh sb="46" eb="47">
      <t>シ</t>
    </rPh>
    <phoneticPr fontId="6"/>
  </si>
  <si>
    <t>1回の《発明》につき1回だけ、その判定を振り直すことができる。消耗しない。</t>
    <rPh sb="1" eb="2">
      <t>カイ</t>
    </rPh>
    <rPh sb="4" eb="6">
      <t>ハツメイ</t>
    </rPh>
    <rPh sb="11" eb="12">
      <t>カイ</t>
    </rPh>
    <rPh sb="17" eb="19">
      <t>ハンテイ</t>
    </rPh>
    <rPh sb="20" eb="21">
      <t>フ</t>
    </rPh>
    <rPh sb="22" eb="23">
      <t>ナオ</t>
    </rPh>
    <rPh sb="31" eb="33">
      <t>ショウモウ</t>
    </rPh>
    <phoneticPr fontId="7"/>
  </si>
  <si>
    <t>見た目はただの革鞄だが、中にはニンス族ならば必須の器具試薬であふれかえっている。</t>
    <rPh sb="0" eb="1">
      <t>ミ</t>
    </rPh>
    <rPh sb="2" eb="3">
      <t>メ</t>
    </rPh>
    <rPh sb="7" eb="9">
      <t>カワカバン</t>
    </rPh>
    <rPh sb="12" eb="13">
      <t>ナカ</t>
    </rPh>
    <rPh sb="18" eb="19">
      <t>ゾク</t>
    </rPh>
    <rPh sb="22" eb="24">
      <t>ヒッス</t>
    </rPh>
    <rPh sb="25" eb="27">
      <t>キグ</t>
    </rPh>
    <rPh sb="27" eb="29">
      <t>シヤク</t>
    </rPh>
    <phoneticPr fontId="6"/>
  </si>
  <si>
    <t>※合計3つのクラスの肉体・技術・感情・知性・希望の合計がそれぞれの能力率となる。</t>
    <rPh sb="1" eb="3">
      <t>ゴウケイ</t>
    </rPh>
    <rPh sb="10" eb="12">
      <t>ニクタイ</t>
    </rPh>
    <rPh sb="13" eb="15">
      <t>ギジュツ</t>
    </rPh>
    <rPh sb="16" eb="18">
      <t>カンジョウ</t>
    </rPh>
    <rPh sb="19" eb="21">
      <t>チセイ</t>
    </rPh>
    <rPh sb="22" eb="24">
      <t>キボウ</t>
    </rPh>
    <rPh sb="25" eb="27">
      <t>ゴウケイ</t>
    </rPh>
    <rPh sb="33" eb="35">
      <t>ノウリョク</t>
    </rPh>
    <rPh sb="35" eb="36">
      <t>リツ</t>
    </rPh>
    <phoneticPr fontId="7"/>
  </si>
  <si>
    <t>∴ラピット・ウィット∴</t>
    <phoneticPr fontId="6"/>
  </si>
  <si>
    <t>∴ジャッジメント∴</t>
    <phoneticPr fontId="6"/>
  </si>
  <si>
    <t>ワルム</t>
    <phoneticPr fontId="7"/>
  </si>
  <si>
    <t>∴フォーリン・フェザー∴</t>
    <phoneticPr fontId="6"/>
  </si>
  <si>
    <t>グレス</t>
    <phoneticPr fontId="7"/>
  </si>
  <si>
    <t>ラチェル</t>
    <phoneticPr fontId="7"/>
  </si>
  <si>
    <t>∴プロフェニティ∴</t>
    <phoneticPr fontId="6"/>
  </si>
  <si>
    <t>デュルフ</t>
    <phoneticPr fontId="7"/>
  </si>
  <si>
    <t>∴冒涜∴</t>
    <rPh sb="1" eb="3">
      <t>ボウトク</t>
    </rPh>
    <phoneticPr fontId="6"/>
  </si>
  <si>
    <t>∴プロフェニティ∴</t>
    <phoneticPr fontId="6"/>
  </si>
  <si>
    <t>∴ヴァニッシュメント∴</t>
    <phoneticPr fontId="6"/>
  </si>
  <si>
    <t>マギアー</t>
    <phoneticPr fontId="7"/>
  </si>
  <si>
    <t>∴無限光∴</t>
    <rPh sb="1" eb="3">
      <t>ムゲン</t>
    </rPh>
    <rPh sb="3" eb="4">
      <t>コウ</t>
    </rPh>
    <phoneticPr fontId="7"/>
  </si>
  <si>
    <t>∴アイン・ソフ・アウル∴</t>
    <phoneticPr fontId="6"/>
  </si>
  <si>
    <t>∴無形虚闇∴</t>
    <rPh sb="1" eb="2">
      <t>ム</t>
    </rPh>
    <rPh sb="2" eb="3">
      <t>ケイ</t>
    </rPh>
    <rPh sb="3" eb="4">
      <t>キョ</t>
    </rPh>
    <rPh sb="4" eb="5">
      <t>アン</t>
    </rPh>
    <phoneticPr fontId="7"/>
  </si>
  <si>
    <t>∴レリックス・ソウル∴</t>
    <phoneticPr fontId="6"/>
  </si>
  <si>
    <t>∴エクスカリバー∴</t>
    <phoneticPr fontId="6"/>
  </si>
  <si>
    <t>年齢</t>
    <rPh sb="0" eb="2">
      <t>ネンレイ</t>
    </rPh>
    <phoneticPr fontId="29"/>
  </si>
  <si>
    <t>身長</t>
    <rPh sb="0" eb="2">
      <t>シンチョウ</t>
    </rPh>
    <phoneticPr fontId="29"/>
  </si>
  <si>
    <t>毛並</t>
    <rPh sb="0" eb="2">
      <t>ケナ</t>
    </rPh>
    <phoneticPr fontId="29"/>
  </si>
  <si>
    <t>能力率</t>
    <rPh sb="0" eb="2">
      <t>ノウリョク</t>
    </rPh>
    <rPh sb="2" eb="3">
      <t>リツ</t>
    </rPh>
    <phoneticPr fontId="29"/>
  </si>
  <si>
    <t>生命力</t>
    <rPh sb="0" eb="3">
      <t>セイメイリョク</t>
    </rPh>
    <phoneticPr fontId="29"/>
  </si>
  <si>
    <t>輝魂力</t>
    <rPh sb="0" eb="1">
      <t>キ</t>
    </rPh>
    <rPh sb="1" eb="2">
      <t>コン</t>
    </rPh>
    <rPh sb="2" eb="3">
      <t>リョク</t>
    </rPh>
    <phoneticPr fontId="29"/>
  </si>
  <si>
    <t>行動値</t>
    <rPh sb="0" eb="2">
      <t>コウドウ</t>
    </rPh>
    <rPh sb="2" eb="3">
      <t>チ</t>
    </rPh>
    <phoneticPr fontId="29"/>
  </si>
  <si>
    <t>肉体</t>
    <rPh sb="0" eb="2">
      <t>ニクタイ</t>
    </rPh>
    <phoneticPr fontId="29"/>
  </si>
  <si>
    <t>ＨＰ</t>
    <phoneticPr fontId="29"/>
  </si>
  <si>
    <t>特技修正</t>
    <rPh sb="0" eb="2">
      <t>トクギ</t>
    </rPh>
    <rPh sb="2" eb="4">
      <t>シュウセイ</t>
    </rPh>
    <phoneticPr fontId="29"/>
  </si>
  <si>
    <t>白兵</t>
    <rPh sb="0" eb="2">
      <t>ハクヘイ</t>
    </rPh>
    <phoneticPr fontId="29"/>
  </si>
  <si>
    <t>回避</t>
    <rPh sb="0" eb="2">
      <t>カイヒ</t>
    </rPh>
    <phoneticPr fontId="29"/>
  </si>
  <si>
    <t>運動</t>
    <rPh sb="0" eb="2">
      <t>ウンドウ</t>
    </rPh>
    <phoneticPr fontId="29"/>
  </si>
  <si>
    <t>備考</t>
    <rPh sb="0" eb="2">
      <t>ビコウ</t>
    </rPh>
    <phoneticPr fontId="29"/>
  </si>
  <si>
    <t>瘴気</t>
    <rPh sb="0" eb="2">
      <t>ショウキ</t>
    </rPh>
    <phoneticPr fontId="29"/>
  </si>
  <si>
    <t>射撃</t>
    <rPh sb="0" eb="2">
      <t>シャゲキ</t>
    </rPh>
    <phoneticPr fontId="29"/>
  </si>
  <si>
    <t>擬魔</t>
    <rPh sb="0" eb="1">
      <t>ギ</t>
    </rPh>
    <rPh sb="1" eb="2">
      <t>マ</t>
    </rPh>
    <phoneticPr fontId="29"/>
  </si>
  <si>
    <t>手当</t>
    <rPh sb="0" eb="2">
      <t>テアテ</t>
    </rPh>
    <phoneticPr fontId="29"/>
  </si>
  <si>
    <t>製作</t>
    <rPh sb="0" eb="2">
      <t>セイサク</t>
    </rPh>
    <phoneticPr fontId="29"/>
  </si>
  <si>
    <t>感情</t>
    <rPh sb="0" eb="2">
      <t>カンジョウ</t>
    </rPh>
    <phoneticPr fontId="29"/>
  </si>
  <si>
    <t>独魔</t>
    <rPh sb="0" eb="1">
      <t>ドク</t>
    </rPh>
    <rPh sb="1" eb="2">
      <t>マ</t>
    </rPh>
    <phoneticPr fontId="29"/>
  </si>
  <si>
    <t>自我</t>
    <rPh sb="0" eb="2">
      <t>ジガ</t>
    </rPh>
    <phoneticPr fontId="29"/>
  </si>
  <si>
    <t>交渉</t>
    <rPh sb="0" eb="2">
      <t>コウショウ</t>
    </rPh>
    <phoneticPr fontId="29"/>
  </si>
  <si>
    <t>観察</t>
    <rPh sb="0" eb="2">
      <t>カンサツ</t>
    </rPh>
    <phoneticPr fontId="29"/>
  </si>
  <si>
    <t>知性</t>
    <rPh sb="0" eb="2">
      <t>チセイ</t>
    </rPh>
    <phoneticPr fontId="29"/>
  </si>
  <si>
    <t>秘魔</t>
    <rPh sb="0" eb="1">
      <t>ヒ</t>
    </rPh>
    <rPh sb="1" eb="2">
      <t>マ</t>
    </rPh>
    <phoneticPr fontId="29"/>
  </si>
  <si>
    <t>隠密</t>
    <rPh sb="0" eb="2">
      <t>オンミツ</t>
    </rPh>
    <phoneticPr fontId="29"/>
  </si>
  <si>
    <t>心理</t>
    <rPh sb="0" eb="2">
      <t>シンリ</t>
    </rPh>
    <phoneticPr fontId="29"/>
  </si>
  <si>
    <t>希望</t>
    <rPh sb="0" eb="2">
      <t>キボウ</t>
    </rPh>
    <phoneticPr fontId="29"/>
  </si>
  <si>
    <t>信念</t>
    <rPh sb="0" eb="2">
      <t>シンネン</t>
    </rPh>
    <phoneticPr fontId="29"/>
  </si>
  <si>
    <t>キャラクターシート</t>
    <phoneticPr fontId="6"/>
  </si>
  <si>
    <t>プレイヤー名</t>
    <rPh sb="5" eb="6">
      <t>メイ</t>
    </rPh>
    <phoneticPr fontId="6"/>
  </si>
  <si>
    <t>キャラクター名</t>
    <rPh sb="6" eb="7">
      <t>メイ</t>
    </rPh>
    <phoneticPr fontId="6"/>
  </si>
  <si>
    <t>クラス</t>
    <phoneticPr fontId="6"/>
  </si>
  <si>
    <t>グロウ</t>
    <phoneticPr fontId="6"/>
  </si>
  <si>
    <t>ブラッド</t>
    <phoneticPr fontId="6"/>
  </si>
  <si>
    <t>ソウル</t>
    <phoneticPr fontId="6"/>
  </si>
  <si>
    <t>マインド</t>
    <phoneticPr fontId="6"/>
  </si>
  <si>
    <t>遺痕位置</t>
    <rPh sb="0" eb="2">
      <t>イコン</t>
    </rPh>
    <rPh sb="2" eb="4">
      <t>イチ</t>
    </rPh>
    <phoneticPr fontId="6"/>
  </si>
  <si>
    <t>体重</t>
    <rPh sb="0" eb="2">
      <t>タイジュウ</t>
    </rPh>
    <phoneticPr fontId="6"/>
  </si>
  <si>
    <t>瞳</t>
    <rPh sb="0" eb="1">
      <t>ヒトミ</t>
    </rPh>
    <phoneticPr fontId="29"/>
  </si>
  <si>
    <t>修正</t>
    <rPh sb="0" eb="2">
      <t>シュウセイ</t>
    </rPh>
    <phoneticPr fontId="6"/>
  </si>
  <si>
    <t>使用経験点</t>
    <rPh sb="0" eb="2">
      <t>シヨウ</t>
    </rPh>
    <rPh sb="2" eb="4">
      <t>ケイケン</t>
    </rPh>
    <rPh sb="4" eb="5">
      <t>テン</t>
    </rPh>
    <phoneticPr fontId="6"/>
  </si>
  <si>
    <t>必要経験点</t>
    <rPh sb="0" eb="2">
      <t>ヒツヨウ</t>
    </rPh>
    <rPh sb="2" eb="4">
      <t>ケイケン</t>
    </rPh>
    <rPh sb="4" eb="5">
      <t>テン</t>
    </rPh>
    <phoneticPr fontId="6"/>
  </si>
  <si>
    <t>格闘</t>
    <rPh sb="0" eb="2">
      <t>カクトウ</t>
    </rPh>
    <phoneticPr fontId="29"/>
  </si>
  <si>
    <t>敏捷</t>
    <rPh sb="0" eb="2">
      <t>ビンショウ</t>
    </rPh>
    <phoneticPr fontId="29"/>
  </si>
  <si>
    <t>性別</t>
    <rPh sb="0" eb="2">
      <t>セイベツ</t>
    </rPh>
    <phoneticPr fontId="6"/>
  </si>
  <si>
    <t>技能率</t>
    <rPh sb="0" eb="2">
      <t>ギノウ</t>
    </rPh>
    <rPh sb="2" eb="3">
      <t>リツ</t>
    </rPh>
    <phoneticPr fontId="6"/>
  </si>
  <si>
    <t>レベル</t>
    <phoneticPr fontId="6"/>
  </si>
  <si>
    <t>合計</t>
    <rPh sb="0" eb="2">
      <t>ゴウケイ</t>
    </rPh>
    <phoneticPr fontId="6"/>
  </si>
  <si>
    <t>能力値計算表（触らないでください）</t>
    <rPh sb="0" eb="3">
      <t>ノウリョクチ</t>
    </rPh>
    <rPh sb="3" eb="5">
      <t>ケイサン</t>
    </rPh>
    <rPh sb="5" eb="6">
      <t>ヒョウ</t>
    </rPh>
    <rPh sb="7" eb="8">
      <t>サワ</t>
    </rPh>
    <phoneticPr fontId="6"/>
  </si>
  <si>
    <t>成長</t>
    <rPh sb="0" eb="2">
      <t>セイチョウ</t>
    </rPh>
    <phoneticPr fontId="6"/>
  </si>
  <si>
    <t>消費経験点</t>
    <rPh sb="0" eb="2">
      <t>ショウヒ</t>
    </rPh>
    <rPh sb="2" eb="4">
      <t>ケイケン</t>
    </rPh>
    <rPh sb="4" eb="5">
      <t>テン</t>
    </rPh>
    <phoneticPr fontId="6"/>
  </si>
  <si>
    <t>肉体</t>
    <rPh sb="0" eb="2">
      <t>ニクタイ</t>
    </rPh>
    <phoneticPr fontId="6"/>
  </si>
  <si>
    <t>敏捷</t>
    <rPh sb="0" eb="2">
      <t>ビンショウ</t>
    </rPh>
    <phoneticPr fontId="6"/>
  </si>
  <si>
    <t>感情</t>
    <rPh sb="0" eb="2">
      <t>カンジョウ</t>
    </rPh>
    <phoneticPr fontId="6"/>
  </si>
  <si>
    <t>知性</t>
    <rPh sb="0" eb="2">
      <t>チセイ</t>
    </rPh>
    <phoneticPr fontId="6"/>
  </si>
  <si>
    <t>希望</t>
    <rPh sb="0" eb="2">
      <t>キボウ</t>
    </rPh>
    <phoneticPr fontId="6"/>
  </si>
  <si>
    <t>副能力値</t>
    <rPh sb="0" eb="1">
      <t>フク</t>
    </rPh>
    <rPh sb="1" eb="4">
      <t>ノウリョクチ</t>
    </rPh>
    <phoneticPr fontId="6"/>
  </si>
  <si>
    <t>ＳＰ</t>
    <phoneticPr fontId="29"/>
  </si>
  <si>
    <t>ＡＰ</t>
    <phoneticPr fontId="29"/>
  </si>
  <si>
    <t>重量修正</t>
    <rPh sb="0" eb="2">
      <t>ジュウリョウ</t>
    </rPh>
    <rPh sb="2" eb="4">
      <t>シュウセイ</t>
    </rPh>
    <phoneticPr fontId="29"/>
  </si>
  <si>
    <t>エングラム</t>
    <phoneticPr fontId="6"/>
  </si>
  <si>
    <t>三前世</t>
    <rPh sb="0" eb="1">
      <t>サン</t>
    </rPh>
    <rPh sb="1" eb="3">
      <t>ゼンセ</t>
    </rPh>
    <phoneticPr fontId="6"/>
  </si>
  <si>
    <t>前々世</t>
    <rPh sb="0" eb="2">
      <t>ゼンゼン</t>
    </rPh>
    <rPh sb="2" eb="3">
      <t>セ</t>
    </rPh>
    <phoneticPr fontId="6"/>
  </si>
  <si>
    <t>前世</t>
    <rPh sb="0" eb="2">
      <t>ゼンセ</t>
    </rPh>
    <phoneticPr fontId="6"/>
  </si>
  <si>
    <t>遺</t>
    <rPh sb="0" eb="1">
      <t>イ</t>
    </rPh>
    <phoneticPr fontId="29"/>
  </si>
  <si>
    <t>痕</t>
    <rPh sb="0" eb="1">
      <t>アト</t>
    </rPh>
    <phoneticPr fontId="6"/>
  </si>
  <si>
    <t>怨</t>
    <rPh sb="0" eb="1">
      <t>オン</t>
    </rPh>
    <phoneticPr fontId="29"/>
  </si>
  <si>
    <t>フェイト</t>
    <phoneticPr fontId="6"/>
  </si>
  <si>
    <t>状態</t>
    <rPh sb="0" eb="2">
      <t>ジョウタイ</t>
    </rPh>
    <phoneticPr fontId="6"/>
  </si>
  <si>
    <t>関係</t>
    <rPh sb="0" eb="2">
      <t>カンケイ</t>
    </rPh>
    <phoneticPr fontId="6"/>
  </si>
  <si>
    <t>名前</t>
    <rPh sb="0" eb="2">
      <t>ナマエ</t>
    </rPh>
    <phoneticPr fontId="6"/>
  </si>
  <si>
    <t>備考</t>
    <rPh sb="0" eb="2">
      <t>ビコウ</t>
    </rPh>
    <phoneticPr fontId="6"/>
  </si>
  <si>
    <t>△：三前世、×：忘失</t>
    <rPh sb="2" eb="3">
      <t>サン</t>
    </rPh>
    <rPh sb="3" eb="5">
      <t>ゼンセ</t>
    </rPh>
    <rPh sb="8" eb="10">
      <t>ボウシツ</t>
    </rPh>
    <phoneticPr fontId="6"/>
  </si>
  <si>
    <t>●：現世、◎：前世、○：前々世、</t>
  </si>
  <si>
    <t>特技修正</t>
    <rPh sb="0" eb="2">
      <t>トクギ</t>
    </rPh>
    <rPh sb="2" eb="4">
      <t>シュウセイ</t>
    </rPh>
    <phoneticPr fontId="6"/>
  </si>
  <si>
    <t>フェイト数上限</t>
    <rPh sb="4" eb="5">
      <t>スウ</t>
    </rPh>
    <rPh sb="5" eb="7">
      <t>ジョウゲン</t>
    </rPh>
    <phoneticPr fontId="6"/>
  </si>
  <si>
    <t>トライブ</t>
    <phoneticPr fontId="6"/>
  </si>
  <si>
    <t>エヴァネセント</t>
    <phoneticPr fontId="6"/>
  </si>
  <si>
    <t>経験点表</t>
    <rPh sb="0" eb="2">
      <t>ケイケン</t>
    </rPh>
    <rPh sb="2" eb="3">
      <t>テン</t>
    </rPh>
    <rPh sb="3" eb="4">
      <t>ヒョウ</t>
    </rPh>
    <phoneticPr fontId="6"/>
  </si>
  <si>
    <t>能力値</t>
    <rPh sb="0" eb="3">
      <t>ノウリョクチ</t>
    </rPh>
    <phoneticPr fontId="6"/>
  </si>
  <si>
    <t>アーツ</t>
    <phoneticPr fontId="6"/>
  </si>
  <si>
    <t>∴フォーチュン・グラス∴</t>
    <phoneticPr fontId="6"/>
  </si>
  <si>
    <t>∴浄化の光∴</t>
    <rPh sb="1" eb="3">
      <t>ジョウカ</t>
    </rPh>
    <rPh sb="4" eb="5">
      <t>ヒカリ</t>
    </rPh>
    <phoneticPr fontId="6"/>
  </si>
  <si>
    <t>塔</t>
    <rPh sb="0" eb="1">
      <t>トウ</t>
    </rPh>
    <phoneticPr fontId="6"/>
  </si>
  <si>
    <t>∴巡命∴</t>
    <rPh sb="1" eb="2">
      <t>メグ</t>
    </rPh>
    <rPh sb="2" eb="3">
      <t>イノチ</t>
    </rPh>
    <phoneticPr fontId="6"/>
  </si>
  <si>
    <t>星</t>
    <rPh sb="0" eb="1">
      <t>ホシ</t>
    </rPh>
    <phoneticPr fontId="6"/>
  </si>
  <si>
    <t>皇帝</t>
    <rPh sb="0" eb="2">
      <t>コウテイ</t>
    </rPh>
    <phoneticPr fontId="6"/>
  </si>
  <si>
    <t>女帝</t>
    <rPh sb="0" eb="2">
      <t>ジョテイ</t>
    </rPh>
    <phoneticPr fontId="6"/>
  </si>
  <si>
    <t>隠者</t>
    <rPh sb="0" eb="2">
      <t>インジャ</t>
    </rPh>
    <phoneticPr fontId="6"/>
  </si>
  <si>
    <t>審判</t>
    <rPh sb="0" eb="2">
      <t>シンパン</t>
    </rPh>
    <phoneticPr fontId="6"/>
  </si>
  <si>
    <t>世界</t>
    <rPh sb="0" eb="2">
      <t>セカイ</t>
    </rPh>
    <phoneticPr fontId="6"/>
  </si>
  <si>
    <t>運命の輪</t>
    <rPh sb="0" eb="2">
      <t>ウンメイ</t>
    </rPh>
    <rPh sb="3" eb="4">
      <t>ワ</t>
    </rPh>
    <phoneticPr fontId="6"/>
  </si>
  <si>
    <t>15i</t>
    <phoneticPr fontId="6"/>
  </si>
  <si>
    <t>悪魔</t>
    <rPh sb="0" eb="2">
      <t>アクマ</t>
    </rPh>
    <phoneticPr fontId="6"/>
  </si>
  <si>
    <t>愚者</t>
    <rPh sb="0" eb="2">
      <t>グシャ</t>
    </rPh>
    <phoneticPr fontId="6"/>
  </si>
  <si>
    <t>-</t>
    <phoneticPr fontId="6"/>
  </si>
  <si>
    <t>魔術師</t>
    <rPh sb="0" eb="3">
      <t>マジュツシ</t>
    </rPh>
    <phoneticPr fontId="6"/>
  </si>
  <si>
    <t>教皇</t>
    <rPh sb="0" eb="2">
      <t>キョウコウ</t>
    </rPh>
    <phoneticPr fontId="6"/>
  </si>
  <si>
    <t>女教皇</t>
    <rPh sb="0" eb="1">
      <t>オンナ</t>
    </rPh>
    <rPh sb="1" eb="3">
      <t>キョウコウ</t>
    </rPh>
    <phoneticPr fontId="6"/>
  </si>
  <si>
    <t>力</t>
    <rPh sb="0" eb="1">
      <t>チカラ</t>
    </rPh>
    <phoneticPr fontId="6"/>
  </si>
  <si>
    <t>恋人</t>
    <rPh sb="0" eb="2">
      <t>コイビト</t>
    </rPh>
    <phoneticPr fontId="6"/>
  </si>
  <si>
    <t>戦車</t>
    <rPh sb="0" eb="2">
      <t>センシャ</t>
    </rPh>
    <phoneticPr fontId="6"/>
  </si>
  <si>
    <t>死神</t>
    <rPh sb="0" eb="2">
      <t>シニガミ</t>
    </rPh>
    <phoneticPr fontId="6"/>
  </si>
  <si>
    <t>正義</t>
    <rPh sb="0" eb="2">
      <t>セイギ</t>
    </rPh>
    <phoneticPr fontId="6"/>
  </si>
  <si>
    <t>吊られた男</t>
    <rPh sb="0" eb="1">
      <t>ツ</t>
    </rPh>
    <rPh sb="4" eb="5">
      <t>オトコ</t>
    </rPh>
    <phoneticPr fontId="6"/>
  </si>
  <si>
    <t>節制</t>
    <rPh sb="0" eb="2">
      <t>セッセイ</t>
    </rPh>
    <phoneticPr fontId="6"/>
  </si>
  <si>
    <t>月</t>
    <rPh sb="0" eb="1">
      <t>ツキ</t>
    </rPh>
    <phoneticPr fontId="6"/>
  </si>
  <si>
    <t>太陽</t>
    <rPh sb="0" eb="2">
      <t>タイヨウ</t>
    </rPh>
    <phoneticPr fontId="6"/>
  </si>
  <si>
    <t>∴輪廻転生∴</t>
    <rPh sb="1" eb="5">
      <t>リンネテンショウ</t>
    </rPh>
    <phoneticPr fontId="6"/>
  </si>
  <si>
    <t>∴リンカネーション∴</t>
    <phoneticPr fontId="6"/>
  </si>
  <si>
    <t>∴戦神機構∴</t>
    <rPh sb="1" eb="3">
      <t>センシン</t>
    </rPh>
    <rPh sb="3" eb="5">
      <t>キコウ</t>
    </rPh>
    <phoneticPr fontId="7"/>
  </si>
  <si>
    <t>∴ジャガーノート∴</t>
    <phoneticPr fontId="6"/>
  </si>
  <si>
    <t>∴神獣の宴∴</t>
    <rPh sb="1" eb="3">
      <t>シンジュウ</t>
    </rPh>
    <rPh sb="4" eb="5">
      <t>ウタゲ</t>
    </rPh>
    <phoneticPr fontId="6"/>
  </si>
  <si>
    <t>∴ルフィアン・マーチ∴</t>
    <phoneticPr fontId="6"/>
  </si>
  <si>
    <t>∴虹の加護∴</t>
    <rPh sb="1" eb="2">
      <t>ニジ</t>
    </rPh>
    <rPh sb="3" eb="5">
      <t>カゴ</t>
    </rPh>
    <phoneticPr fontId="7"/>
  </si>
  <si>
    <t>∴ビフレスト∴</t>
    <phoneticPr fontId="6"/>
  </si>
  <si>
    <t>∴夜鷹の夢∴</t>
    <rPh sb="1" eb="3">
      <t>ヨタカ</t>
    </rPh>
    <rPh sb="4" eb="5">
      <t>ユメ</t>
    </rPh>
    <phoneticPr fontId="7"/>
  </si>
  <si>
    <t>∴エフェメラ∴</t>
    <phoneticPr fontId="6"/>
  </si>
  <si>
    <t>∴死の舞踏∴</t>
    <rPh sb="1" eb="2">
      <t>シ</t>
    </rPh>
    <rPh sb="3" eb="5">
      <t>ブトウ</t>
    </rPh>
    <phoneticPr fontId="6"/>
  </si>
  <si>
    <t>∴ピュリファイア∴</t>
    <phoneticPr fontId="6"/>
  </si>
  <si>
    <t>∴メメント・モリ∴</t>
    <phoneticPr fontId="6"/>
  </si>
  <si>
    <t>∴タフ・ボフ・ケセク∴</t>
    <phoneticPr fontId="6"/>
  </si>
  <si>
    <t>カンデラ</t>
    <phoneticPr fontId="7"/>
  </si>
  <si>
    <t>ノクス</t>
    <phoneticPr fontId="7"/>
  </si>
  <si>
    <t>∴パーガトリィ∴</t>
    <phoneticPr fontId="6"/>
  </si>
  <si>
    <t>カンデラ</t>
    <phoneticPr fontId="6"/>
  </si>
  <si>
    <t>テネブリス</t>
    <phoneticPr fontId="6"/>
  </si>
  <si>
    <t>マギアー</t>
    <phoneticPr fontId="6"/>
  </si>
  <si>
    <t>マオ</t>
    <phoneticPr fontId="6"/>
  </si>
  <si>
    <t>闇への滑落</t>
    <rPh sb="0" eb="1">
      <t>ヤミ</t>
    </rPh>
    <rPh sb="3" eb="5">
      <t>カツラク</t>
    </rPh>
    <phoneticPr fontId="6"/>
  </si>
  <si>
    <t>キミは魔導師の両親の血を濃く受け継いだ、魔法使いだ。</t>
    <rPh sb="3" eb="6">
      <t>マドウシ</t>
    </rPh>
    <rPh sb="7" eb="9">
      <t>リョウシン</t>
    </rPh>
    <rPh sb="10" eb="11">
      <t>チ</t>
    </rPh>
    <rPh sb="12" eb="13">
      <t>コ</t>
    </rPh>
    <rPh sb="14" eb="15">
      <t>ウ</t>
    </rPh>
    <rPh sb="16" eb="17">
      <t>ツ</t>
    </rPh>
    <rPh sb="20" eb="23">
      <t>マホウツカ</t>
    </rPh>
    <phoneticPr fontId="6"/>
  </si>
  <si>
    <t>剣だけでは屠れぬ魔物を討伐するため、キミは常に必要とされた。</t>
    <rPh sb="0" eb="1">
      <t>ケン</t>
    </rPh>
    <rPh sb="5" eb="6">
      <t>ホフ</t>
    </rPh>
    <rPh sb="8" eb="10">
      <t>マモノ</t>
    </rPh>
    <rPh sb="11" eb="13">
      <t>トウバツ</t>
    </rPh>
    <rPh sb="21" eb="22">
      <t>ツネ</t>
    </rPh>
    <rPh sb="23" eb="25">
      <t>ヒツヨウ</t>
    </rPh>
    <phoneticPr fontId="6"/>
  </si>
  <si>
    <t>●</t>
    <phoneticPr fontId="6"/>
  </si>
  <si>
    <t>○</t>
    <phoneticPr fontId="6"/>
  </si>
  <si>
    <t>キミが魔物の牙に倒れ、生まれ故郷が闇に呑まれた、あの日まで。</t>
    <rPh sb="3" eb="5">
      <t>マモノ</t>
    </rPh>
    <rPh sb="6" eb="7">
      <t>キバ</t>
    </rPh>
    <rPh sb="8" eb="9">
      <t>タオ</t>
    </rPh>
    <rPh sb="11" eb="12">
      <t>ウ</t>
    </rPh>
    <rPh sb="14" eb="16">
      <t>コキョウ</t>
    </rPh>
    <rPh sb="17" eb="18">
      <t>ヤミ</t>
    </rPh>
    <rPh sb="19" eb="20">
      <t>ノ</t>
    </rPh>
    <rPh sb="26" eb="27">
      <t>ヒ</t>
    </rPh>
    <phoneticPr fontId="6"/>
  </si>
  <si>
    <t>瘴気の中で目を覚ましたキミは、瘴気なしには生きられない体だった。</t>
    <rPh sb="0" eb="2">
      <t>ショウキ</t>
    </rPh>
    <rPh sb="3" eb="4">
      <t>ナカ</t>
    </rPh>
    <rPh sb="5" eb="6">
      <t>メ</t>
    </rPh>
    <rPh sb="7" eb="8">
      <t>サ</t>
    </rPh>
    <rPh sb="15" eb="17">
      <t>ショウキ</t>
    </rPh>
    <rPh sb="21" eb="22">
      <t>イ</t>
    </rPh>
    <rPh sb="27" eb="28">
      <t>カラダ</t>
    </rPh>
    <phoneticPr fontId="6"/>
  </si>
  <si>
    <t>“流氷”に拾われ、村を護ることは続けた。だが、未だ矛盾の答えは出ない。</t>
    <rPh sb="1" eb="3">
      <t>リュウヒョウ</t>
    </rPh>
    <rPh sb="5" eb="6">
      <t>ヒロ</t>
    </rPh>
    <rPh sb="9" eb="10">
      <t>ムラ</t>
    </rPh>
    <rPh sb="11" eb="12">
      <t>マモ</t>
    </rPh>
    <rPh sb="16" eb="17">
      <t>ツヅ</t>
    </rPh>
    <rPh sb="23" eb="24">
      <t>イマ</t>
    </rPh>
    <rPh sb="25" eb="27">
      <t>ムジュン</t>
    </rPh>
    <rPh sb="28" eb="29">
      <t>コタ</t>
    </rPh>
    <rPh sb="31" eb="32">
      <t>デ</t>
    </rPh>
    <phoneticPr fontId="6"/>
  </si>
  <si>
    <t>ノクス</t>
    <phoneticPr fontId="6"/>
  </si>
  <si>
    <t>合計</t>
    <rPh sb="0" eb="2">
      <t>ゴウケイ</t>
    </rPh>
    <phoneticPr fontId="6"/>
  </si>
  <si>
    <t>∴星に願いを∴</t>
    <rPh sb="1" eb="2">
      <t>ホシ</t>
    </rPh>
    <rPh sb="3" eb="4">
      <t>ネガ</t>
    </rPh>
    <phoneticPr fontId="6"/>
  </si>
  <si>
    <t>∴ウィッシュ・スター∴</t>
    <phoneticPr fontId="6"/>
  </si>
  <si>
    <t>剣</t>
    <rPh sb="0" eb="1">
      <t>ケン</t>
    </rPh>
    <phoneticPr fontId="6"/>
  </si>
  <si>
    <t>弓</t>
    <rPh sb="0" eb="1">
      <t>ユミ</t>
    </rPh>
    <phoneticPr fontId="6"/>
  </si>
  <si>
    <t>盾</t>
    <rPh sb="0" eb="1">
      <t>タテ</t>
    </rPh>
    <phoneticPr fontId="6"/>
  </si>
  <si>
    <t>杖</t>
    <rPh sb="0" eb="1">
      <t>ツエ</t>
    </rPh>
    <phoneticPr fontId="6"/>
  </si>
  <si>
    <t>灯</t>
    <rPh sb="0" eb="1">
      <t>アカリ</t>
    </rPh>
    <phoneticPr fontId="6"/>
  </si>
  <si>
    <t>技能</t>
    <rPh sb="0" eb="2">
      <t>ギノウ</t>
    </rPh>
    <phoneticPr fontId="6"/>
  </si>
  <si>
    <t>威力</t>
    <rPh sb="0" eb="2">
      <t>イリョク</t>
    </rPh>
    <phoneticPr fontId="6"/>
  </si>
  <si>
    <t>斬</t>
    <rPh sb="0" eb="1">
      <t>ザン</t>
    </rPh>
    <phoneticPr fontId="6"/>
  </si>
  <si>
    <t>刺</t>
    <rPh sb="0" eb="1">
      <t>サ</t>
    </rPh>
    <phoneticPr fontId="6"/>
  </si>
  <si>
    <t>殴</t>
    <rPh sb="0" eb="1">
      <t>ナグ</t>
    </rPh>
    <phoneticPr fontId="6"/>
  </si>
  <si>
    <t>癒</t>
    <rPh sb="0" eb="1">
      <t>イヤ</t>
    </rPh>
    <phoneticPr fontId="6"/>
  </si>
  <si>
    <t>魔力</t>
    <rPh sb="0" eb="2">
      <t>マリョク</t>
    </rPh>
    <phoneticPr fontId="6"/>
  </si>
  <si>
    <t>防御値</t>
    <rPh sb="0" eb="2">
      <t>ボウギョ</t>
    </rPh>
    <rPh sb="2" eb="3">
      <t>チ</t>
    </rPh>
    <phoneticPr fontId="6"/>
  </si>
  <si>
    <t>抵抗値</t>
    <rPh sb="0" eb="3">
      <t>テイコウチ</t>
    </rPh>
    <phoneticPr fontId="6"/>
  </si>
  <si>
    <t>白兵</t>
    <rPh sb="0" eb="2">
      <t>ハクヘイ</t>
    </rPh>
    <phoneticPr fontId="6"/>
  </si>
  <si>
    <t>格闘</t>
    <rPh sb="0" eb="2">
      <t>カクトウ</t>
    </rPh>
    <phoneticPr fontId="6"/>
  </si>
  <si>
    <t>射撃</t>
    <rPh sb="0" eb="2">
      <t>シャゲキ</t>
    </rPh>
    <phoneticPr fontId="6"/>
  </si>
  <si>
    <t>A</t>
    <phoneticPr fontId="6"/>
  </si>
  <si>
    <t>スキル名</t>
    <rPh sb="3" eb="4">
      <t>メイ</t>
    </rPh>
    <phoneticPr fontId="6"/>
  </si>
  <si>
    <t>効果</t>
    <rPh sb="0" eb="2">
      <t>コウカ</t>
    </rPh>
    <phoneticPr fontId="6"/>
  </si>
  <si>
    <t>双頭</t>
    <rPh sb="0" eb="2">
      <t>ソウトウ</t>
    </rPh>
    <phoneticPr fontId="6"/>
  </si>
  <si>
    <t>範囲化</t>
    <rPh sb="0" eb="2">
      <t>ハンイ</t>
    </rPh>
    <rPh sb="2" eb="3">
      <t>カ</t>
    </rPh>
    <phoneticPr fontId="6"/>
  </si>
  <si>
    <t>シーン化</t>
    <rPh sb="3" eb="4">
      <t>カ</t>
    </rPh>
    <phoneticPr fontId="6"/>
  </si>
  <si>
    <t>銃剣</t>
    <rPh sb="0" eb="1">
      <t>ジュウ</t>
    </rPh>
    <rPh sb="1" eb="2">
      <t>ケン</t>
    </rPh>
    <phoneticPr fontId="6"/>
  </si>
  <si>
    <t>近距離</t>
    <rPh sb="0" eb="3">
      <t>キンキョリ</t>
    </rPh>
    <phoneticPr fontId="6"/>
  </si>
  <si>
    <t>中距離</t>
    <rPh sb="0" eb="3">
      <t>チュウキョリ</t>
    </rPh>
    <phoneticPr fontId="6"/>
  </si>
  <si>
    <t>遠距離</t>
    <rPh sb="0" eb="3">
      <t>エンキョリ</t>
    </rPh>
    <phoneticPr fontId="6"/>
  </si>
  <si>
    <t>超遠距離</t>
    <rPh sb="0" eb="1">
      <t>チョウ</t>
    </rPh>
    <rPh sb="1" eb="2">
      <t>エン</t>
    </rPh>
    <rPh sb="2" eb="4">
      <t>キョリ</t>
    </rPh>
    <phoneticPr fontId="6"/>
  </si>
  <si>
    <t>アストラル</t>
    <phoneticPr fontId="6"/>
  </si>
  <si>
    <t>B</t>
    <phoneticPr fontId="6"/>
  </si>
  <si>
    <t>-</t>
    <phoneticPr fontId="6"/>
  </si>
  <si>
    <t>技能レベル</t>
    <rPh sb="0" eb="2">
      <t>ギノウ</t>
    </rPh>
    <phoneticPr fontId="6"/>
  </si>
  <si>
    <t>元値</t>
    <rPh sb="0" eb="1">
      <t>モト</t>
    </rPh>
    <rPh sb="1" eb="2">
      <t>チ</t>
    </rPh>
    <phoneticPr fontId="6"/>
  </si>
  <si>
    <t>レリック</t>
    <phoneticPr fontId="6"/>
  </si>
  <si>
    <t>アイテム</t>
    <phoneticPr fontId="6"/>
  </si>
  <si>
    <t>◎</t>
    <phoneticPr fontId="6"/>
  </si>
  <si>
    <t>巨大化</t>
    <rPh sb="0" eb="2">
      <t>キョダイ</t>
    </rPh>
    <rPh sb="2" eb="3">
      <t>カ</t>
    </rPh>
    <phoneticPr fontId="6"/>
  </si>
  <si>
    <t>重厚化</t>
    <rPh sb="0" eb="2">
      <t>ジュウコウ</t>
    </rPh>
    <rPh sb="2" eb="3">
      <t>カ</t>
    </rPh>
    <phoneticPr fontId="6"/>
  </si>
  <si>
    <t>軽量化</t>
    <rPh sb="0" eb="3">
      <t>ケイリョウカ</t>
    </rPh>
    <phoneticPr fontId="6"/>
  </si>
  <si>
    <t>癒力</t>
    <rPh sb="0" eb="1">
      <t>ユ</t>
    </rPh>
    <rPh sb="1" eb="2">
      <t>リョク</t>
    </rPh>
    <phoneticPr fontId="6"/>
  </si>
  <si>
    <t>デフォルトレリック</t>
    <phoneticPr fontId="6"/>
  </si>
  <si>
    <t>対象</t>
  </si>
  <si>
    <t>対象</t>
    <rPh sb="0" eb="2">
      <t>タイショウ</t>
    </rPh>
    <phoneticPr fontId="6"/>
  </si>
  <si>
    <t>射程</t>
  </si>
  <si>
    <t>射程</t>
    <rPh sb="0" eb="2">
      <t>シャテイ</t>
    </rPh>
    <phoneticPr fontId="6"/>
  </si>
  <si>
    <t>部位</t>
    <rPh sb="0" eb="2">
      <t>ブイ</t>
    </rPh>
    <phoneticPr fontId="6"/>
  </si>
  <si>
    <t>重量</t>
    <rPh sb="0" eb="2">
      <t>ジュウリョウ</t>
    </rPh>
    <phoneticPr fontId="6"/>
  </si>
  <si>
    <t>無</t>
    <rPh sb="0" eb="1">
      <t>ム</t>
    </rPh>
    <phoneticPr fontId="6"/>
  </si>
  <si>
    <t>防御</t>
    <rPh sb="0" eb="2">
      <t>ボウギョ</t>
    </rPh>
    <phoneticPr fontId="6"/>
  </si>
  <si>
    <t>抵抗</t>
    <rPh sb="0" eb="2">
      <t>テイコウ</t>
    </rPh>
    <phoneticPr fontId="6"/>
  </si>
  <si>
    <t>レリックの銘</t>
    <rPh sb="5" eb="6">
      <t>メイ</t>
    </rPh>
    <phoneticPr fontId="6"/>
  </si>
  <si>
    <t>スキル</t>
    <phoneticPr fontId="6"/>
  </si>
  <si>
    <t>説明</t>
    <rPh sb="0" eb="2">
      <t>セツメイ</t>
    </rPh>
    <phoneticPr fontId="6"/>
  </si>
  <si>
    <t>経験点</t>
    <rPh sb="0" eb="2">
      <t>ケイケン</t>
    </rPh>
    <rPh sb="2" eb="3">
      <t>テン</t>
    </rPh>
    <phoneticPr fontId="6"/>
  </si>
  <si>
    <t>分類</t>
    <rPh sb="0" eb="2">
      <t>ブンルイ</t>
    </rPh>
    <phoneticPr fontId="6"/>
  </si>
  <si>
    <t>両手</t>
    <rPh sb="0" eb="2">
      <t>リョウテ</t>
    </rPh>
    <phoneticPr fontId="6"/>
  </si>
  <si>
    <t>通常武器</t>
    <rPh sb="0" eb="2">
      <t>ツウジョウ</t>
    </rPh>
    <rPh sb="2" eb="4">
      <t>ブキ</t>
    </rPh>
    <phoneticPr fontId="6"/>
  </si>
  <si>
    <t>単体</t>
    <rPh sb="0" eb="2">
      <t>タンタイ</t>
    </rPh>
    <phoneticPr fontId="6"/>
  </si>
  <si>
    <t>殴+8</t>
    <rPh sb="0" eb="1">
      <t>ナグ</t>
    </rPh>
    <phoneticPr fontId="6"/>
  </si>
  <si>
    <t>殴+0</t>
    <rPh sb="0" eb="1">
      <t>ナグ</t>
    </rPh>
    <phoneticPr fontId="6"/>
  </si>
  <si>
    <t>クラス</t>
  </si>
  <si>
    <t>種別</t>
  </si>
  <si>
    <t>負荷</t>
  </si>
  <si>
    <t>代償</t>
  </si>
  <si>
    <t>タイミング</t>
  </si>
  <si>
    <t>効果</t>
  </si>
  <si>
    <t>名称</t>
    <rPh sb="0" eb="2">
      <t>メイショウ</t>
    </rPh>
    <phoneticPr fontId="6"/>
  </si>
  <si>
    <t>No.</t>
    <phoneticPr fontId="6"/>
  </si>
  <si>
    <t>技能</t>
    <phoneticPr fontId="6"/>
  </si>
  <si>
    <t>制限</t>
    <rPh sb="0" eb="2">
      <t>セイゲン</t>
    </rPh>
    <phoneticPr fontId="6"/>
  </si>
  <si>
    <t>96～99</t>
    <phoneticPr fontId="7"/>
  </si>
  <si>
    <t>01</t>
    <phoneticPr fontId="6"/>
  </si>
  <si>
    <t>02～05</t>
    <phoneticPr fontId="7"/>
  </si>
  <si>
    <t>06～95</t>
    <phoneticPr fontId="7"/>
  </si>
  <si>
    <t>初期フェイト表（ＮＰＣ表）</t>
    <rPh sb="0" eb="2">
      <t>ショキ</t>
    </rPh>
    <rPh sb="6" eb="7">
      <t>ヒョウ</t>
    </rPh>
    <rPh sb="11" eb="12">
      <t>ヒョウ</t>
    </rPh>
    <phoneticPr fontId="7"/>
  </si>
  <si>
    <t>“贖罪の重剣”ダスク=トワイライト</t>
    <phoneticPr fontId="6"/>
  </si>
  <si>
    <t>“災厄招きの”シグマ</t>
  </si>
  <si>
    <t>“No.002”カトレア</t>
    <phoneticPr fontId="6"/>
  </si>
  <si>
    <t>“宰相”ドルナ=ベルク</t>
    <rPh sb="1" eb="3">
      <t>サイショウ</t>
    </rPh>
    <phoneticPr fontId="6"/>
  </si>
  <si>
    <t>“静寂の騎士”フェンデルト=クロムウェル</t>
    <phoneticPr fontId="6"/>
  </si>
  <si>
    <t>“頭領の懐刀”葵衣 空翠</t>
    <phoneticPr fontId="6"/>
  </si>
  <si>
    <t>“大兄”マドック=シーフォート</t>
    <rPh sb="1" eb="3">
      <t>タイケイ</t>
    </rPh>
    <phoneticPr fontId="6"/>
  </si>
  <si>
    <t>“黒夜の王”ネロ</t>
    <phoneticPr fontId="6"/>
  </si>
  <si>
    <t>“慟哭する邪竜”安治田ミント</t>
    <phoneticPr fontId="6"/>
  </si>
  <si>
    <t>署名</t>
    <rPh sb="0" eb="2">
      <t>ショメイ</t>
    </rPh>
    <phoneticPr fontId="29"/>
  </si>
  <si>
    <t>点</t>
    <rPh sb="0" eb="1">
      <t>テン</t>
    </rPh>
    <phoneticPr fontId="29"/>
  </si>
  <si>
    <t>合計</t>
    <rPh sb="0" eb="2">
      <t>ゴウケイ</t>
    </rPh>
    <phoneticPr fontId="29"/>
  </si>
  <si>
    <t>ヘイズルーン</t>
    <phoneticPr fontId="29"/>
  </si>
  <si>
    <t>１点</t>
    <rPh sb="1" eb="2">
      <t>テン</t>
    </rPh>
    <phoneticPr fontId="29"/>
  </si>
  <si>
    <t>準備または後片付けをした</t>
    <rPh sb="0" eb="2">
      <t>ジュンビ</t>
    </rPh>
    <rPh sb="5" eb="8">
      <t>アトカタヅ</t>
    </rPh>
    <phoneticPr fontId="29"/>
  </si>
  <si>
    <t>シナリオの進行を助けた</t>
    <rPh sb="5" eb="7">
      <t>シンコウ</t>
    </rPh>
    <rPh sb="8" eb="9">
      <t>タス</t>
    </rPh>
    <phoneticPr fontId="29"/>
  </si>
  <si>
    <t>他のプレイヤーを助けた</t>
    <rPh sb="0" eb="1">
      <t>ホカ</t>
    </rPh>
    <rPh sb="8" eb="9">
      <t>タス</t>
    </rPh>
    <phoneticPr fontId="29"/>
  </si>
  <si>
    <t>よいロールプレイをした</t>
    <phoneticPr fontId="29"/>
  </si>
  <si>
    <t>怨痕者の魂を救済した</t>
    <rPh sb="0" eb="1">
      <t>オン</t>
    </rPh>
    <rPh sb="1" eb="2">
      <t>アト</t>
    </rPh>
    <rPh sb="2" eb="3">
      <t>シャ</t>
    </rPh>
    <rPh sb="4" eb="5">
      <t>タマシイ</t>
    </rPh>
    <rPh sb="6" eb="8">
      <t>キュウサイ</t>
    </rPh>
    <phoneticPr fontId="29"/>
  </si>
  <si>
    <t>2点</t>
    <rPh sb="1" eb="2">
      <t>テン</t>
    </rPh>
    <phoneticPr fontId="29"/>
  </si>
  <si>
    <t>メモ</t>
    <phoneticPr fontId="29"/>
  </si>
  <si>
    <t>シナリオクエストを達成した</t>
    <rPh sb="9" eb="11">
      <t>タッセイ</t>
    </rPh>
    <phoneticPr fontId="29"/>
  </si>
  <si>
    <t>セッション終了後</t>
    <rPh sb="5" eb="8">
      <t>シュウリョウゴ</t>
    </rPh>
    <phoneticPr fontId="29"/>
  </si>
  <si>
    <t>》</t>
    <phoneticPr fontId="29"/>
  </si>
  <si>
    <t>《</t>
    <phoneticPr fontId="29"/>
  </si>
  <si>
    <t>カーヴドアーツ</t>
    <phoneticPr fontId="29"/>
  </si>
  <si>
    <t>Claw</t>
    <phoneticPr fontId="29"/>
  </si>
  <si>
    <t>銅貨</t>
    <rPh sb="0" eb="2">
      <t>ドウカ</t>
    </rPh>
    <phoneticPr fontId="29"/>
  </si>
  <si>
    <t>／</t>
    <phoneticPr fontId="29"/>
  </si>
  <si>
    <t>現世のエングラム</t>
    <rPh sb="0" eb="2">
      <t>ゲンセ</t>
    </rPh>
    <phoneticPr fontId="29"/>
  </si>
  <si>
    <t>現世でのフェイト</t>
    <rPh sb="0" eb="2">
      <t>ゲンセ</t>
    </rPh>
    <phoneticPr fontId="29"/>
  </si>
  <si>
    <t>Fang</t>
    <phoneticPr fontId="29"/>
  </si>
  <si>
    <t>銀貨</t>
    <rPh sb="0" eb="2">
      <t>ギンカ</t>
    </rPh>
    <phoneticPr fontId="29"/>
  </si>
  <si>
    <t>怨痕者の魂から祝福された</t>
    <rPh sb="0" eb="3">
      <t>エンコンシャ</t>
    </rPh>
    <rPh sb="4" eb="5">
      <t>タマシイ</t>
    </rPh>
    <rPh sb="7" eb="9">
      <t>シュクフク</t>
    </rPh>
    <phoneticPr fontId="29"/>
  </si>
  <si>
    <t>原罪の丘にて</t>
    <rPh sb="0" eb="2">
      <t>ゲンザイ</t>
    </rPh>
    <rPh sb="3" eb="4">
      <t>オカ</t>
    </rPh>
    <phoneticPr fontId="29"/>
  </si>
  <si>
    <t>Horn</t>
    <phoneticPr fontId="29"/>
  </si>
  <si>
    <t>金貨</t>
    <rPh sb="0" eb="2">
      <t>キンカ</t>
    </rPh>
    <phoneticPr fontId="29"/>
  </si>
  <si>
    <t>経験表</t>
    <rPh sb="0" eb="2">
      <t>ケイケン</t>
    </rPh>
    <rPh sb="2" eb="3">
      <t>ヒョウ</t>
    </rPh>
    <phoneticPr fontId="29"/>
  </si>
  <si>
    <t>所持金</t>
    <rPh sb="0" eb="3">
      <t>ショジキン</t>
    </rPh>
    <phoneticPr fontId="29"/>
  </si>
  <si>
    <t>アイテム</t>
    <phoneticPr fontId="29"/>
  </si>
  <si>
    <t>名前</t>
    <rPh sb="0" eb="2">
      <t>ナマエ</t>
    </rPh>
    <phoneticPr fontId="29"/>
  </si>
  <si>
    <t>関係</t>
    <rPh sb="0" eb="2">
      <t>カンケイ</t>
    </rPh>
    <phoneticPr fontId="29"/>
  </si>
  <si>
    <t>フェイト</t>
    <phoneticPr fontId="29"/>
  </si>
  <si>
    <t>蛇鎖</t>
    <rPh sb="0" eb="1">
      <t>ジャ</t>
    </rPh>
    <rPh sb="1" eb="2">
      <t>サ</t>
    </rPh>
    <phoneticPr fontId="29"/>
  </si>
  <si>
    <t>ＳＰ</t>
    <phoneticPr fontId="29"/>
  </si>
  <si>
    <t>ＨＰ</t>
    <phoneticPr fontId="29"/>
  </si>
  <si>
    <t>エングラムの効果</t>
    <rPh sb="6" eb="8">
      <t>コウカ</t>
    </rPh>
    <phoneticPr fontId="29"/>
  </si>
  <si>
    <t>陰</t>
    <rPh sb="0" eb="1">
      <t>カゲ</t>
    </rPh>
    <phoneticPr fontId="29"/>
  </si>
  <si>
    <t>陽</t>
    <rPh sb="0" eb="1">
      <t>ヨウ</t>
    </rPh>
    <phoneticPr fontId="29"/>
  </si>
  <si>
    <t>使用済</t>
    <rPh sb="0" eb="2">
      <t>シヨウ</t>
    </rPh>
    <rPh sb="2" eb="3">
      <t>スミ</t>
    </rPh>
    <phoneticPr fontId="29"/>
  </si>
  <si>
    <t>覚醒</t>
    <rPh sb="0" eb="2">
      <t>カクセイ</t>
    </rPh>
    <phoneticPr fontId="29"/>
  </si>
  <si>
    <t>前世</t>
    <rPh sb="0" eb="2">
      <t>ゼンセ</t>
    </rPh>
    <phoneticPr fontId="29"/>
  </si>
  <si>
    <t>前々世</t>
    <rPh sb="0" eb="2">
      <t>ゼンゼン</t>
    </rPh>
    <rPh sb="2" eb="3">
      <t>セ</t>
    </rPh>
    <phoneticPr fontId="29"/>
  </si>
  <si>
    <t>三前世</t>
    <rPh sb="0" eb="1">
      <t>サン</t>
    </rPh>
    <rPh sb="1" eb="3">
      <t>ゼンセ</t>
    </rPh>
    <phoneticPr fontId="29"/>
  </si>
  <si>
    <t>悔恨</t>
    <rPh sb="0" eb="2">
      <t>カイコン</t>
    </rPh>
    <phoneticPr fontId="29"/>
  </si>
  <si>
    <t>アクトタイトル</t>
    <phoneticPr fontId="29"/>
  </si>
  <si>
    <t>日付</t>
    <rPh sb="0" eb="2">
      <t>ヒヅケ</t>
    </rPh>
    <phoneticPr fontId="29"/>
  </si>
  <si>
    <t>ヘイズルーン名</t>
    <rPh sb="6" eb="7">
      <t>メイ</t>
    </rPh>
    <phoneticPr fontId="29"/>
  </si>
  <si>
    <t>レコードシート</t>
    <phoneticPr fontId="29"/>
  </si>
  <si>
    <t>プレイヤー名</t>
    <rPh sb="5" eb="6">
      <t>メイ</t>
    </rPh>
    <phoneticPr fontId="29"/>
  </si>
  <si>
    <t>キャラクター名</t>
    <rPh sb="6" eb="7">
      <t>メイ</t>
    </rPh>
    <phoneticPr fontId="29"/>
  </si>
  <si>
    <t>グロウ</t>
    <phoneticPr fontId="29"/>
  </si>
  <si>
    <t>ブラッドグロウ</t>
    <phoneticPr fontId="29"/>
  </si>
  <si>
    <t>[ポストロール]判定のダイスの十と一の位を入れ替える/判定を振り直す</t>
    <rPh sb="8" eb="10">
      <t>ハンテイ</t>
    </rPh>
    <rPh sb="15" eb="16">
      <t>ジュウ</t>
    </rPh>
    <rPh sb="17" eb="18">
      <t>イチ</t>
    </rPh>
    <rPh sb="19" eb="20">
      <t>クライ</t>
    </rPh>
    <rPh sb="21" eb="22">
      <t>イ</t>
    </rPh>
    <rPh sb="23" eb="24">
      <t>カ</t>
    </rPh>
    <rPh sb="27" eb="29">
      <t>ハンテイ</t>
    </rPh>
    <rPh sb="30" eb="31">
      <t>フ</t>
    </rPh>
    <rPh sb="32" eb="33">
      <t>ナオ</t>
    </rPh>
    <phoneticPr fontId="29"/>
  </si>
  <si>
    <t>ソウルグロウ</t>
    <phoneticPr fontId="29"/>
  </si>
  <si>
    <t>マインドグロウ</t>
    <phoneticPr fontId="29"/>
  </si>
  <si>
    <t>カーヴドアーツ：</t>
    <phoneticPr fontId="6"/>
  </si>
  <si>
    <t>ありません。技能とタイミングが同じであれば、組み合わせることができます。それは「技能：なし」も含みます。ただし、「-」は他のアーツと組み合わせることを想定していますので、他のどんなアーツとも組み合わせることができますが、単独では用いることができません。</t>
    <rPh sb="6" eb="8">
      <t>ギノウ</t>
    </rPh>
    <rPh sb="15" eb="16">
      <t>オナ</t>
    </rPh>
    <rPh sb="22" eb="23">
      <t>ク</t>
    </rPh>
    <rPh sb="24" eb="25">
      <t>ア</t>
    </rPh>
    <rPh sb="40" eb="42">
      <t>ギノウ</t>
    </rPh>
    <rPh sb="47" eb="48">
      <t>フク</t>
    </rPh>
    <rPh sb="60" eb="61">
      <t>ホカ</t>
    </rPh>
    <rPh sb="66" eb="67">
      <t>ク</t>
    </rPh>
    <rPh sb="68" eb="69">
      <t>ア</t>
    </rPh>
    <rPh sb="75" eb="77">
      <t>ソウテイ</t>
    </rPh>
    <rPh sb="85" eb="86">
      <t>ホカ</t>
    </rPh>
    <rPh sb="95" eb="96">
      <t>ク</t>
    </rPh>
    <rPh sb="97" eb="98">
      <t>ア</t>
    </rPh>
    <rPh sb="110" eb="112">
      <t>タンドク</t>
    </rPh>
    <rPh sb="114" eb="115">
      <t>モチ</t>
    </rPh>
    <phoneticPr fontId="7"/>
  </si>
  <si>
    <t>怨痕者の持っていたグロウ、印の個数分SPが回復。刻印があったなら、その個数D10点回復。</t>
    <rPh sb="0" eb="2">
      <t>エンコン</t>
    </rPh>
    <rPh sb="2" eb="3">
      <t>シャ</t>
    </rPh>
    <rPh sb="4" eb="5">
      <t>モ</t>
    </rPh>
    <rPh sb="13" eb="14">
      <t>イン</t>
    </rPh>
    <rPh sb="15" eb="17">
      <t>コスウ</t>
    </rPh>
    <rPh sb="17" eb="18">
      <t>ブン</t>
    </rPh>
    <rPh sb="21" eb="23">
      <t>カイフク</t>
    </rPh>
    <rPh sb="24" eb="26">
      <t>コクイン</t>
    </rPh>
    <rPh sb="35" eb="37">
      <t>コスウ</t>
    </rPh>
    <rPh sb="40" eb="41">
      <t>テン</t>
    </rPh>
    <rPh sb="41" eb="43">
      <t>カイフク</t>
    </rPh>
    <phoneticPr fontId="7"/>
  </si>
  <si>
    <t>同志</t>
    <rPh sb="0" eb="2">
      <t>ドウシ</t>
    </rPh>
    <phoneticPr fontId="6"/>
  </si>
  <si>
    <t>尊敬</t>
    <rPh sb="0" eb="2">
      <t>ソンケイ</t>
    </rPh>
    <phoneticPr fontId="6"/>
  </si>
  <si>
    <t>商売</t>
    <rPh sb="0" eb="2">
      <t>ショウバイ</t>
    </rPh>
    <phoneticPr fontId="6"/>
  </si>
  <si>
    <t>主従</t>
    <rPh sb="0" eb="2">
      <t>シュジュウ</t>
    </rPh>
    <phoneticPr fontId="6"/>
  </si>
  <si>
    <t>家族</t>
    <rPh sb="0" eb="2">
      <t>カゾク</t>
    </rPh>
    <phoneticPr fontId="6"/>
  </si>
  <si>
    <t>貸し</t>
    <rPh sb="0" eb="1">
      <t>カ</t>
    </rPh>
    <phoneticPr fontId="6"/>
  </si>
  <si>
    <t>信頼</t>
    <rPh sb="0" eb="2">
      <t>シンライ</t>
    </rPh>
    <phoneticPr fontId="6"/>
  </si>
  <si>
    <t>脅威</t>
    <rPh sb="0" eb="2">
      <t>キョウイ</t>
    </rPh>
    <phoneticPr fontId="6"/>
  </si>
  <si>
    <t>巨悪</t>
    <rPh sb="0" eb="2">
      <t>キョアク</t>
    </rPh>
    <phoneticPr fontId="6"/>
  </si>
  <si>
    <t>ﾑｰﾌﾞｱｸｼｮﾝ</t>
    <phoneticPr fontId="6"/>
  </si>
  <si>
    <t>戦闘移動で中距離まで、全力移動で遠距離まで移動できるようになる。消耗しない。</t>
    <rPh sb="0" eb="4">
      <t>セントウイドウ</t>
    </rPh>
    <rPh sb="5" eb="8">
      <t>チュウキョリ</t>
    </rPh>
    <rPh sb="11" eb="13">
      <t>ゼンリョク</t>
    </rPh>
    <rPh sb="13" eb="15">
      <t>イドウ</t>
    </rPh>
    <rPh sb="16" eb="19">
      <t>エンキョリ</t>
    </rPh>
    <rPh sb="21" eb="23">
      <t>イドウ</t>
    </rPh>
    <rPh sb="32" eb="34">
      <t>ショウモウ</t>
    </rPh>
    <phoneticPr fontId="7"/>
  </si>
  <si>
    <t>布の鎧</t>
    <rPh sb="0" eb="1">
      <t>ヌノ</t>
    </rPh>
    <rPh sb="2" eb="3">
      <t>ヨロイ</t>
    </rPh>
    <phoneticPr fontId="7"/>
  </si>
  <si>
    <t>徒手空拳</t>
    <rPh sb="0" eb="4">
      <t>トシュクウケン</t>
    </rPh>
    <phoneticPr fontId="6"/>
  </si>
  <si>
    <t>琥珀の首輪</t>
    <rPh sb="0" eb="2">
      <t>コハク</t>
    </rPh>
    <rPh sb="3" eb="5">
      <t>クビワ</t>
    </rPh>
    <phoneticPr fontId="7"/>
  </si>
  <si>
    <t>効果</t>
    <rPh sb="0" eb="2">
      <t>コウカ</t>
    </rPh>
    <phoneticPr fontId="6"/>
  </si>
  <si>
    <t>フレーバー</t>
    <phoneticPr fontId="6"/>
  </si>
  <si>
    <t>名称</t>
    <rPh sb="0" eb="2">
      <t>メイショウ</t>
    </rPh>
    <phoneticPr fontId="6"/>
  </si>
  <si>
    <t>No.</t>
    <phoneticPr fontId="6"/>
  </si>
  <si>
    <t>分類</t>
    <rPh sb="0" eb="2">
      <t>ブンルイ</t>
    </rPh>
    <phoneticPr fontId="6"/>
  </si>
  <si>
    <t>記述がない限り、グロウ以外は発動できず、行動はできない。『気絶』している対象には「とどめを刺す」ことができる。</t>
    <phoneticPr fontId="6"/>
  </si>
  <si>
    <t>雷天</t>
    <rPh sb="0" eb="1">
      <t>カミナリ</t>
    </rPh>
    <rPh sb="1" eb="2">
      <t>テン</t>
    </rPh>
    <phoneticPr fontId="7"/>
  </si>
  <si>
    <t>何らかの判定を行う。攻撃、移動、応急処置など。</t>
    <rPh sb="0" eb="1">
      <t>ナン</t>
    </rPh>
    <rPh sb="4" eb="6">
      <t>ハンテイ</t>
    </rPh>
    <rPh sb="7" eb="8">
      <t>オコナ</t>
    </rPh>
    <rPh sb="10" eb="12">
      <t>コウゲキ</t>
    </rPh>
    <rPh sb="13" eb="15">
      <t>イドウ</t>
    </rPh>
    <rPh sb="16" eb="20">
      <t>オウキュウショチ</t>
    </rPh>
    <phoneticPr fontId="7"/>
  </si>
  <si>
    <t>戦闘移動が行える。</t>
    <rPh sb="0" eb="2">
      <t>セントウ</t>
    </rPh>
    <rPh sb="2" eb="4">
      <t>イドウ</t>
    </rPh>
    <rPh sb="5" eb="6">
      <t>オコナ</t>
    </rPh>
    <phoneticPr fontId="6"/>
  </si>
  <si>
    <t>レリックの持ち替え、レリックのダメージ属性の変更、マイナーアクションのアーツを使用ができる。アーツは組み合わせて使用できる。</t>
    <rPh sb="5" eb="6">
      <t>モ</t>
    </rPh>
    <rPh sb="7" eb="8">
      <t>カ</t>
    </rPh>
    <rPh sb="19" eb="21">
      <t>ゾクセイ</t>
    </rPh>
    <rPh sb="22" eb="24">
      <t>ヘンコウ</t>
    </rPh>
    <rPh sb="39" eb="41">
      <t>シヨウ</t>
    </rPh>
    <rPh sb="50" eb="51">
      <t>ク</t>
    </rPh>
    <rPh sb="52" eb="53">
      <t>ア</t>
    </rPh>
    <rPh sb="56" eb="58">
      <t>シヨウ</t>
    </rPh>
    <phoneticPr fontId="7"/>
  </si>
  <si>
    <t>ﾌﾟﾚﾛｰﾙｱｸｼｮﾝ</t>
    <phoneticPr fontId="6"/>
  </si>
  <si>
    <t>ﾎﾟｽﾄﾛｰﾙｱｸｼｮﾝ</t>
    <phoneticPr fontId="7"/>
  </si>
  <si>
    <t>ﾎﾟｽﾄﾛｰﾙｱｸｼｮﾝ</t>
    <phoneticPr fontId="7"/>
  </si>
  <si>
    <t>斬装甲値が最大値の半分、減少しているとしてダメージを計算する（端数切捨）。</t>
    <rPh sb="0" eb="1">
      <t>ザン</t>
    </rPh>
    <rPh sb="5" eb="8">
      <t>サイダイチ</t>
    </rPh>
    <rPh sb="9" eb="11">
      <t>ハンブン</t>
    </rPh>
    <rPh sb="12" eb="14">
      <t>ゲンショウ</t>
    </rPh>
    <phoneticPr fontId="7"/>
  </si>
  <si>
    <t>魂魄経験点</t>
    <rPh sb="0" eb="2">
      <t>コンパク</t>
    </rPh>
    <rPh sb="2" eb="4">
      <t>ケイケン</t>
    </rPh>
    <rPh sb="4" eb="5">
      <t>テン</t>
    </rPh>
    <phoneticPr fontId="6"/>
  </si>
  <si>
    <t>3i</t>
    <phoneticPr fontId="7"/>
  </si>
  <si>
    <t>∴巡命(フォーチュン・グラス)∴</t>
    <rPh sb="1" eb="2">
      <t>ジュン</t>
    </rPh>
    <rPh sb="2" eb="3">
      <t>メイ</t>
    </rPh>
    <phoneticPr fontId="7"/>
  </si>
  <si>
    <t>∴浄化の光(ピュリファイア)∴</t>
    <rPh sb="1" eb="3">
      <t>ジョウカ</t>
    </rPh>
    <rPh sb="4" eb="5">
      <t>ヒカリ</t>
    </rPh>
    <phoneticPr fontId="7"/>
  </si>
  <si>
    <t>∴星に願いを(ウィッシュ・スター)∴</t>
    <rPh sb="1" eb="2">
      <t>ホシ</t>
    </rPh>
    <rPh sb="3" eb="4">
      <t>ネガ</t>
    </rPh>
    <phoneticPr fontId="7"/>
  </si>
  <si>
    <t>17i</t>
    <phoneticPr fontId="6"/>
  </si>
  <si>
    <t>∴月下の瞳∴</t>
    <rPh sb="1" eb="3">
      <t>ゲッカ</t>
    </rPh>
    <rPh sb="4" eb="5">
      <t>ヒトミ</t>
    </rPh>
    <phoneticPr fontId="7"/>
  </si>
  <si>
    <t>∴煉獄の火∴</t>
    <rPh sb="1" eb="3">
      <t>レンゴク</t>
    </rPh>
    <rPh sb="4" eb="5">
      <t>ヒ</t>
    </rPh>
    <phoneticPr fontId="6"/>
  </si>
  <si>
    <t>スティレット</t>
    <phoneticPr fontId="6"/>
  </si>
  <si>
    <t>メイス</t>
    <phoneticPr fontId="6"/>
  </si>
  <si>
    <t>ダーツ</t>
    <phoneticPr fontId="6"/>
  </si>
  <si>
    <t>チャクラム</t>
    <phoneticPr fontId="6"/>
  </si>
  <si>
    <t>シーヴズブレイド</t>
    <phoneticPr fontId="6"/>
  </si>
  <si>
    <t>カタール</t>
    <phoneticPr fontId="6"/>
  </si>
  <si>
    <t>仕込みナイフ</t>
    <rPh sb="0" eb="2">
      <t>シコ</t>
    </rPh>
    <phoneticPr fontId="6"/>
  </si>
  <si>
    <t>ナックルダスター</t>
    <phoneticPr fontId="6"/>
  </si>
  <si>
    <t>ショートソード</t>
    <phoneticPr fontId="6"/>
  </si>
  <si>
    <t>ブロードソード</t>
    <phoneticPr fontId="6"/>
  </si>
  <si>
    <t>バトルアックス</t>
    <phoneticPr fontId="6"/>
  </si>
  <si>
    <t>グレートアックス</t>
    <phoneticPr fontId="6"/>
  </si>
  <si>
    <t>トライデント</t>
    <phoneticPr fontId="6"/>
  </si>
  <si>
    <t>ハルバード</t>
    <phoneticPr fontId="6"/>
  </si>
  <si>
    <t>ソードブレイカー</t>
    <phoneticPr fontId="6"/>
  </si>
  <si>
    <t>ファルシオン</t>
    <phoneticPr fontId="6"/>
  </si>
  <si>
    <t>フランベルジュ</t>
    <phoneticPr fontId="6"/>
  </si>
  <si>
    <t>バックラー</t>
    <phoneticPr fontId="6"/>
  </si>
  <si>
    <t>ラウンドシールド</t>
    <phoneticPr fontId="6"/>
  </si>
  <si>
    <t>タワーシールド</t>
    <phoneticPr fontId="6"/>
  </si>
  <si>
    <t>忍刀</t>
    <rPh sb="0" eb="1">
      <t>シノブ</t>
    </rPh>
    <rPh sb="1" eb="2">
      <t>カタナ</t>
    </rPh>
    <phoneticPr fontId="6"/>
  </si>
  <si>
    <t>風魔手裏剣</t>
    <rPh sb="0" eb="2">
      <t>フウマ</t>
    </rPh>
    <rPh sb="2" eb="5">
      <t>シュリケン</t>
    </rPh>
    <phoneticPr fontId="6"/>
  </si>
  <si>
    <t>八方手裏剣</t>
    <rPh sb="0" eb="2">
      <t>ハッポウ</t>
    </rPh>
    <rPh sb="2" eb="5">
      <t>シュリケン</t>
    </rPh>
    <phoneticPr fontId="6"/>
  </si>
  <si>
    <t>手甲鉤</t>
    <rPh sb="0" eb="1">
      <t>テ</t>
    </rPh>
    <rPh sb="1" eb="2">
      <t>コウ</t>
    </rPh>
    <rPh sb="2" eb="3">
      <t>カギ</t>
    </rPh>
    <phoneticPr fontId="6"/>
  </si>
  <si>
    <t>烏子</t>
    <rPh sb="0" eb="1">
      <t>カラス</t>
    </rPh>
    <rPh sb="1" eb="2">
      <t>コ</t>
    </rPh>
    <phoneticPr fontId="6"/>
  </si>
  <si>
    <t>渇鋼糸</t>
    <rPh sb="0" eb="1">
      <t>カワ</t>
    </rPh>
    <rPh sb="1" eb="2">
      <t>ハガネ</t>
    </rPh>
    <rPh sb="2" eb="3">
      <t>イト</t>
    </rPh>
    <phoneticPr fontId="6"/>
  </si>
  <si>
    <t>霧雨針</t>
    <rPh sb="0" eb="2">
      <t>キリサメ</t>
    </rPh>
    <rPh sb="2" eb="3">
      <t>ハリ</t>
    </rPh>
    <phoneticPr fontId="6"/>
  </si>
  <si>
    <t>斬甲刀</t>
    <rPh sb="0" eb="1">
      <t>ザン</t>
    </rPh>
    <rPh sb="1" eb="2">
      <t>コウ</t>
    </rPh>
    <rPh sb="2" eb="3">
      <t>トウ</t>
    </rPh>
    <phoneticPr fontId="6"/>
  </si>
  <si>
    <t>深壊晶</t>
    <rPh sb="0" eb="1">
      <t>フカ</t>
    </rPh>
    <rPh sb="1" eb="2">
      <t>コワ</t>
    </rPh>
    <rPh sb="2" eb="3">
      <t>ショウ</t>
    </rPh>
    <phoneticPr fontId="6"/>
  </si>
  <si>
    <t>朱き舌</t>
    <rPh sb="0" eb="1">
      <t>アカ</t>
    </rPh>
    <rPh sb="2" eb="3">
      <t>シタ</t>
    </rPh>
    <phoneticPr fontId="6"/>
  </si>
  <si>
    <t>アカシアの杖</t>
    <rPh sb="5" eb="6">
      <t>ツエ</t>
    </rPh>
    <phoneticPr fontId="6"/>
  </si>
  <si>
    <t>フロギストンケイジ</t>
    <phoneticPr fontId="6"/>
  </si>
  <si>
    <t>信念を貫いた</t>
    <phoneticPr fontId="29"/>
  </si>
  <si>
    <t>値段</t>
    <rPh sb="0" eb="2">
      <t>ネダン</t>
    </rPh>
    <phoneticPr fontId="6"/>
  </si>
  <si>
    <t>肉体</t>
    <rPh sb="0" eb="2">
      <t>ニクタイ</t>
    </rPh>
    <phoneticPr fontId="6"/>
  </si>
  <si>
    <t>〔格〕</t>
    <rPh sb="1" eb="2">
      <t>カク</t>
    </rPh>
    <phoneticPr fontId="6"/>
  </si>
  <si>
    <t>丈夫な朱麻で作られたコート。旅人の必需品。</t>
    <rPh sb="0" eb="2">
      <t>ジョウブ</t>
    </rPh>
    <rPh sb="3" eb="4">
      <t>シュ</t>
    </rPh>
    <rPh sb="4" eb="5">
      <t>アサ</t>
    </rPh>
    <rPh sb="6" eb="7">
      <t>ツク</t>
    </rPh>
    <rPh sb="14" eb="16">
      <t>タビビト</t>
    </rPh>
    <rPh sb="17" eb="20">
      <t>ヒツジュヒン</t>
    </rPh>
    <phoneticPr fontId="6"/>
  </si>
  <si>
    <t>綿の入った防寒具。</t>
    <rPh sb="0" eb="1">
      <t>メン</t>
    </rPh>
    <rPh sb="2" eb="3">
      <t>ハイ</t>
    </rPh>
    <rPh sb="5" eb="7">
      <t>ボウカン</t>
    </rPh>
    <rPh sb="7" eb="8">
      <t>グ</t>
    </rPh>
    <phoneticPr fontId="6"/>
  </si>
  <si>
    <t>動物のなめし革で作られた革鎧。</t>
    <rPh sb="0" eb="2">
      <t>ドウブツ</t>
    </rPh>
    <rPh sb="6" eb="7">
      <t>カワ</t>
    </rPh>
    <rPh sb="8" eb="9">
      <t>ツク</t>
    </rPh>
    <rPh sb="12" eb="13">
      <t>カワ</t>
    </rPh>
    <rPh sb="13" eb="14">
      <t>ヨロイ</t>
    </rPh>
    <phoneticPr fontId="6"/>
  </si>
  <si>
    <t>細かい金輪でできた、俗にいう鎖帷子。</t>
    <rPh sb="0" eb="1">
      <t>コマ</t>
    </rPh>
    <rPh sb="3" eb="4">
      <t>カナ</t>
    </rPh>
    <rPh sb="4" eb="5">
      <t>ワ</t>
    </rPh>
    <rPh sb="10" eb="11">
      <t>ゾク</t>
    </rPh>
    <rPh sb="14" eb="17">
      <t>クサリカタビラ</t>
    </rPh>
    <phoneticPr fontId="6"/>
  </si>
  <si>
    <t>大きな金属板を繋ぎ合わせた立派な鎧。</t>
    <rPh sb="0" eb="1">
      <t>オオ</t>
    </rPh>
    <rPh sb="3" eb="6">
      <t>キンゾクバン</t>
    </rPh>
    <rPh sb="7" eb="8">
      <t>ツナ</t>
    </rPh>
    <rPh sb="9" eb="10">
      <t>ア</t>
    </rPh>
    <rPh sb="13" eb="15">
      <t>リッパ</t>
    </rPh>
    <rPh sb="16" eb="17">
      <t>ヨロイ</t>
    </rPh>
    <phoneticPr fontId="6"/>
  </si>
  <si>
    <t>全身を覆う鎧。オーダーメイドのため他人のものは着られない。着るのに数時間かかる。</t>
    <rPh sb="0" eb="2">
      <t>ゼンシン</t>
    </rPh>
    <rPh sb="3" eb="4">
      <t>オオ</t>
    </rPh>
    <rPh sb="5" eb="6">
      <t>ヨロイ</t>
    </rPh>
    <rPh sb="17" eb="19">
      <t>タニン</t>
    </rPh>
    <rPh sb="23" eb="24">
      <t>キ</t>
    </rPh>
    <rPh sb="29" eb="30">
      <t>キ</t>
    </rPh>
    <rPh sb="33" eb="36">
      <t>スウジカン</t>
    </rPh>
    <phoneticPr fontId="6"/>
  </si>
  <si>
    <t>修験者の身分を表す道着。</t>
    <rPh sb="0" eb="2">
      <t>シュゲン</t>
    </rPh>
    <rPh sb="2" eb="3">
      <t>シャ</t>
    </rPh>
    <rPh sb="4" eb="6">
      <t>ミブン</t>
    </rPh>
    <rPh sb="7" eb="8">
      <t>アラワ</t>
    </rPh>
    <rPh sb="9" eb="11">
      <t>ドウギ</t>
    </rPh>
    <phoneticPr fontId="6"/>
  </si>
  <si>
    <t>ラチェルが自身の鱗を細かく発達させたもの。刺突に弱い。</t>
    <rPh sb="5" eb="7">
      <t>ジシン</t>
    </rPh>
    <rPh sb="8" eb="9">
      <t>ウロコ</t>
    </rPh>
    <rPh sb="10" eb="11">
      <t>コマ</t>
    </rPh>
    <rPh sb="13" eb="15">
      <t>ハッタツ</t>
    </rPh>
    <rPh sb="21" eb="23">
      <t>シトツ</t>
    </rPh>
    <rPh sb="24" eb="25">
      <t>ヨワ</t>
    </rPh>
    <phoneticPr fontId="6"/>
  </si>
  <si>
    <t>ラチェルが自身の鱗を大型に発達硬化させたもの。衝撃に弱い。</t>
    <rPh sb="5" eb="7">
      <t>ジシン</t>
    </rPh>
    <rPh sb="8" eb="9">
      <t>ウロコ</t>
    </rPh>
    <rPh sb="10" eb="12">
      <t>オオガタ</t>
    </rPh>
    <rPh sb="13" eb="15">
      <t>ハッタツ</t>
    </rPh>
    <rPh sb="15" eb="17">
      <t>コウカ</t>
    </rPh>
    <rPh sb="23" eb="25">
      <t>ショウゲキ</t>
    </rPh>
    <rPh sb="26" eb="27">
      <t>ヨワ</t>
    </rPh>
    <phoneticPr fontId="6"/>
  </si>
  <si>
    <t>ラチェルの鱗が瘴気を蓄える構造に発達したもの。</t>
    <rPh sb="5" eb="6">
      <t>ウロコ</t>
    </rPh>
    <rPh sb="7" eb="9">
      <t>ショウキ</t>
    </rPh>
    <rPh sb="10" eb="11">
      <t>タクワ</t>
    </rPh>
    <rPh sb="13" eb="15">
      <t>コウゾウ</t>
    </rPh>
    <rPh sb="16" eb="18">
      <t>ハッタツ</t>
    </rPh>
    <phoneticPr fontId="6"/>
  </si>
  <si>
    <t>ディスペルの呪文を帯びたローブ。</t>
    <rPh sb="6" eb="8">
      <t>ジュモン</t>
    </rPh>
    <rPh sb="9" eb="10">
      <t>オ</t>
    </rPh>
    <phoneticPr fontId="6"/>
  </si>
  <si>
    <t>局部と胸のみを覆う、布製の鎧。一般人には裸同然過ぎて着られない。</t>
    <rPh sb="0" eb="1">
      <t>キョク</t>
    </rPh>
    <rPh sb="1" eb="2">
      <t>ブ</t>
    </rPh>
    <rPh sb="3" eb="4">
      <t>ムネ</t>
    </rPh>
    <rPh sb="7" eb="8">
      <t>オオ</t>
    </rPh>
    <rPh sb="10" eb="12">
      <t>ヌノセイ</t>
    </rPh>
    <rPh sb="13" eb="14">
      <t>ヨロイ</t>
    </rPh>
    <rPh sb="15" eb="17">
      <t>イッパン</t>
    </rPh>
    <rPh sb="17" eb="18">
      <t>ジン</t>
    </rPh>
    <rPh sb="20" eb="21">
      <t>ハダカ</t>
    </rPh>
    <rPh sb="21" eb="23">
      <t>ドウゼン</t>
    </rPh>
    <rPh sb="23" eb="24">
      <t>ス</t>
    </rPh>
    <rPh sb="26" eb="27">
      <t>キ</t>
    </rPh>
    <phoneticPr fontId="6"/>
  </si>
  <si>
    <t>犠牲の鎧</t>
    <rPh sb="0" eb="2">
      <t>ギセイ</t>
    </rPh>
    <rPh sb="3" eb="4">
      <t>ヨロイ</t>
    </rPh>
    <phoneticPr fontId="7"/>
  </si>
  <si>
    <t>コッソの騎士の中でも誉れ高い者に贈られる鎧。</t>
    <rPh sb="4" eb="6">
      <t>キシ</t>
    </rPh>
    <rPh sb="7" eb="8">
      <t>ナカ</t>
    </rPh>
    <rPh sb="10" eb="11">
      <t>ホマ</t>
    </rPh>
    <rPh sb="12" eb="13">
      <t>タカ</t>
    </rPh>
    <rPh sb="14" eb="15">
      <t>モノ</t>
    </rPh>
    <rPh sb="16" eb="17">
      <t>オク</t>
    </rPh>
    <rPh sb="20" eb="21">
      <t>ヨロイ</t>
    </rPh>
    <phoneticPr fontId="6"/>
  </si>
  <si>
    <t>戦場へ向かうマオの戦士のためにラメンターが生命を分け与えた鎧。</t>
    <rPh sb="0" eb="2">
      <t>センジョウ</t>
    </rPh>
    <rPh sb="3" eb="4">
      <t>ム</t>
    </rPh>
    <rPh sb="9" eb="11">
      <t>センシ</t>
    </rPh>
    <rPh sb="21" eb="23">
      <t>セイメイ</t>
    </rPh>
    <rPh sb="24" eb="25">
      <t>ワ</t>
    </rPh>
    <rPh sb="26" eb="27">
      <t>アタ</t>
    </rPh>
    <rPh sb="29" eb="30">
      <t>ヨロイ</t>
    </rPh>
    <phoneticPr fontId="6"/>
  </si>
  <si>
    <t>様々な試薬、炸薬があらゆる場所に仕込まれたコート。</t>
    <rPh sb="0" eb="2">
      <t>サマザマ</t>
    </rPh>
    <rPh sb="3" eb="5">
      <t>シヤク</t>
    </rPh>
    <rPh sb="6" eb="8">
      <t>サクヤク</t>
    </rPh>
    <rPh sb="13" eb="15">
      <t>バショ</t>
    </rPh>
    <rPh sb="16" eb="18">
      <t>シコ</t>
    </rPh>
    <phoneticPr fontId="6"/>
  </si>
  <si>
    <t>フレスベルグに命を捧げる覚悟をし、フィーリッドの平和のために戦う“シノビ”の身分を表す装束。</t>
    <rPh sb="7" eb="8">
      <t>イノチ</t>
    </rPh>
    <rPh sb="9" eb="10">
      <t>ササ</t>
    </rPh>
    <rPh sb="12" eb="14">
      <t>カクゴ</t>
    </rPh>
    <rPh sb="24" eb="26">
      <t>ヘイワ</t>
    </rPh>
    <rPh sb="30" eb="31">
      <t>タタカ</t>
    </rPh>
    <rPh sb="38" eb="40">
      <t>ミブン</t>
    </rPh>
    <rPh sb="41" eb="42">
      <t>アラワ</t>
    </rPh>
    <rPh sb="43" eb="45">
      <t>ショウゾク</t>
    </rPh>
    <phoneticPr fontId="6"/>
  </si>
  <si>
    <t>勇猛なラチェルの戦士の遺体を用いて作られた鎧。同族以外を拒絶する。</t>
    <rPh sb="0" eb="2">
      <t>ユウモウ</t>
    </rPh>
    <rPh sb="8" eb="10">
      <t>センシ</t>
    </rPh>
    <rPh sb="11" eb="13">
      <t>イタイ</t>
    </rPh>
    <rPh sb="14" eb="15">
      <t>モチ</t>
    </rPh>
    <rPh sb="17" eb="18">
      <t>ツク</t>
    </rPh>
    <rPh sb="21" eb="22">
      <t>ヨロイ</t>
    </rPh>
    <rPh sb="23" eb="25">
      <t>ドウゾク</t>
    </rPh>
    <rPh sb="25" eb="27">
      <t>イガイ</t>
    </rPh>
    <rPh sb="28" eb="30">
      <t>キョゼツ</t>
    </rPh>
    <phoneticPr fontId="6"/>
  </si>
  <si>
    <t>血赤の鉢金</t>
    <rPh sb="0" eb="1">
      <t>チ</t>
    </rPh>
    <rPh sb="1" eb="2">
      <t>カ</t>
    </rPh>
    <rPh sb="3" eb="4">
      <t>ハチ</t>
    </rPh>
    <rPh sb="4" eb="5">
      <t>ガネ</t>
    </rPh>
    <phoneticPr fontId="7"/>
  </si>
  <si>
    <t>リボン</t>
    <phoneticPr fontId="6"/>
  </si>
  <si>
    <t>布</t>
    <rPh sb="0" eb="1">
      <t>ヌノ</t>
    </rPh>
    <phoneticPr fontId="6"/>
  </si>
  <si>
    <t>それぞれの種族で特異な紋様が発達している。頭を覆うように結ぶ。</t>
    <rPh sb="5" eb="7">
      <t>シュゾク</t>
    </rPh>
    <rPh sb="8" eb="10">
      <t>トクイ</t>
    </rPh>
    <rPh sb="11" eb="13">
      <t>モンヨウ</t>
    </rPh>
    <rPh sb="14" eb="16">
      <t>ハッタツ</t>
    </rPh>
    <rPh sb="21" eb="22">
      <t>アタマ</t>
    </rPh>
    <rPh sb="23" eb="24">
      <t>オオ</t>
    </rPh>
    <rPh sb="28" eb="29">
      <t>ムス</t>
    </rPh>
    <phoneticPr fontId="6"/>
  </si>
  <si>
    <t>髪を結び、装飾品としても美麗なリボン。</t>
    <rPh sb="0" eb="1">
      <t>カミ</t>
    </rPh>
    <rPh sb="2" eb="3">
      <t>ムス</t>
    </rPh>
    <rPh sb="5" eb="8">
      <t>ソウショクヒン</t>
    </rPh>
    <rPh sb="12" eb="14">
      <t>ビレイ</t>
    </rPh>
    <phoneticPr fontId="6"/>
  </si>
  <si>
    <t>目立たない、日除けのための帽子。</t>
    <rPh sb="0" eb="2">
      <t>メダ</t>
    </rPh>
    <rPh sb="6" eb="8">
      <t>ヒヨ</t>
    </rPh>
    <rPh sb="13" eb="15">
      <t>ボウシ</t>
    </rPh>
    <phoneticPr fontId="6"/>
  </si>
  <si>
    <t>血のように赤い布に、額に当たる部分に金属を仕込んだ鉢巻。</t>
    <rPh sb="0" eb="1">
      <t>チ</t>
    </rPh>
    <rPh sb="5" eb="6">
      <t>アカ</t>
    </rPh>
    <rPh sb="7" eb="8">
      <t>ヌノ</t>
    </rPh>
    <rPh sb="10" eb="11">
      <t>ヒタイ</t>
    </rPh>
    <rPh sb="12" eb="13">
      <t>ア</t>
    </rPh>
    <rPh sb="15" eb="17">
      <t>ブブン</t>
    </rPh>
    <rPh sb="18" eb="20">
      <t>キンゾク</t>
    </rPh>
    <rPh sb="21" eb="23">
      <t>シコ</t>
    </rPh>
    <rPh sb="25" eb="27">
      <t>ハチマキ</t>
    </rPh>
    <phoneticPr fontId="6"/>
  </si>
  <si>
    <t>金属製の小さな冠。ラメンターの他にも聖職者が好んで被る。</t>
    <rPh sb="0" eb="3">
      <t>キンゾクセイ</t>
    </rPh>
    <rPh sb="4" eb="5">
      <t>チイ</t>
    </rPh>
    <rPh sb="7" eb="8">
      <t>カンムリ</t>
    </rPh>
    <rPh sb="15" eb="16">
      <t>ホカ</t>
    </rPh>
    <rPh sb="18" eb="21">
      <t>セイショクシャ</t>
    </rPh>
    <rPh sb="22" eb="23">
      <t>コノ</t>
    </rPh>
    <rPh sb="25" eb="26">
      <t>カブ</t>
    </rPh>
    <phoneticPr fontId="6"/>
  </si>
  <si>
    <t>聖職者が祈りを込めた冠。</t>
    <rPh sb="0" eb="3">
      <t>セイショクシャ</t>
    </rPh>
    <rPh sb="4" eb="5">
      <t>イノ</t>
    </rPh>
    <rPh sb="7" eb="8">
      <t>コ</t>
    </rPh>
    <rPh sb="10" eb="11">
      <t>カンムリ</t>
    </rPh>
    <phoneticPr fontId="6"/>
  </si>
  <si>
    <t>ラチェルの耳鱗を生かす形状をした兜。</t>
    <rPh sb="5" eb="6">
      <t>ミミ</t>
    </rPh>
    <rPh sb="6" eb="7">
      <t>ウロコ</t>
    </rPh>
    <rPh sb="8" eb="9">
      <t>イ</t>
    </rPh>
    <rPh sb="11" eb="13">
      <t>ケイジョウ</t>
    </rPh>
    <rPh sb="16" eb="17">
      <t>カブト</t>
    </rPh>
    <phoneticPr fontId="6"/>
  </si>
  <si>
    <t>オープンヘルム</t>
    <phoneticPr fontId="6"/>
  </si>
  <si>
    <t>金属</t>
    <rPh sb="0" eb="2">
      <t>キンゾク</t>
    </rPh>
    <phoneticPr fontId="6"/>
  </si>
  <si>
    <t>顔が見える形状の金属製の兜。</t>
    <rPh sb="0" eb="1">
      <t>カオ</t>
    </rPh>
    <rPh sb="2" eb="3">
      <t>ミ</t>
    </rPh>
    <rPh sb="5" eb="7">
      <t>ケイジョウ</t>
    </rPh>
    <rPh sb="8" eb="11">
      <t>キンゾクセイ</t>
    </rPh>
    <rPh sb="12" eb="13">
      <t>カブト</t>
    </rPh>
    <phoneticPr fontId="6"/>
  </si>
  <si>
    <t>顔をすっぽり覆うバケツ状の兜。</t>
    <rPh sb="0" eb="1">
      <t>カオ</t>
    </rPh>
    <rPh sb="6" eb="7">
      <t>オオ</t>
    </rPh>
    <rPh sb="11" eb="12">
      <t>ジョウ</t>
    </rPh>
    <rPh sb="13" eb="14">
      <t>カブト</t>
    </rPh>
    <phoneticPr fontId="6"/>
  </si>
  <si>
    <t>グレスが被れば、長時間緑の葉を保つ。ヘイズルーンが好んで用いたという伝承がある。</t>
    <rPh sb="4" eb="5">
      <t>カブ</t>
    </rPh>
    <rPh sb="8" eb="11">
      <t>チョウジカン</t>
    </rPh>
    <rPh sb="11" eb="12">
      <t>ミドリ</t>
    </rPh>
    <rPh sb="13" eb="14">
      <t>ハ</t>
    </rPh>
    <rPh sb="15" eb="16">
      <t>タモ</t>
    </rPh>
    <rPh sb="25" eb="26">
      <t>コノ</t>
    </rPh>
    <rPh sb="28" eb="29">
      <t>モチ</t>
    </rPh>
    <rPh sb="34" eb="36">
      <t>デンショウ</t>
    </rPh>
    <phoneticPr fontId="6"/>
  </si>
  <si>
    <t>ワルムの中でも聖者として列聖された者の羽をあしらった、真教徒であることを表す帽子。</t>
    <rPh sb="4" eb="5">
      <t>ナカ</t>
    </rPh>
    <rPh sb="7" eb="9">
      <t>セイジャ</t>
    </rPh>
    <rPh sb="12" eb="14">
      <t>レッセイ</t>
    </rPh>
    <rPh sb="17" eb="18">
      <t>モノ</t>
    </rPh>
    <rPh sb="19" eb="20">
      <t>ハネ</t>
    </rPh>
    <rPh sb="27" eb="28">
      <t>シン</t>
    </rPh>
    <rPh sb="28" eb="30">
      <t>キョウト</t>
    </rPh>
    <rPh sb="36" eb="37">
      <t>アラワ</t>
    </rPh>
    <rPh sb="38" eb="40">
      <t>ボウシ</t>
    </rPh>
    <phoneticPr fontId="6"/>
  </si>
  <si>
    <t>軽作業などから手を守る手袋。</t>
    <rPh sb="0" eb="3">
      <t>ケイサギョウ</t>
    </rPh>
    <rPh sb="7" eb="8">
      <t>テ</t>
    </rPh>
    <rPh sb="9" eb="10">
      <t>マモ</t>
    </rPh>
    <rPh sb="11" eb="13">
      <t>テブクロ</t>
    </rPh>
    <phoneticPr fontId="6"/>
  </si>
  <si>
    <t>動物の鱗をあしらった籠手。</t>
    <rPh sb="0" eb="2">
      <t>ドウブツ</t>
    </rPh>
    <rPh sb="3" eb="4">
      <t>ウロコ</t>
    </rPh>
    <rPh sb="10" eb="12">
      <t>コテ</t>
    </rPh>
    <phoneticPr fontId="6"/>
  </si>
  <si>
    <t>すっぽりと手を覆う金属製の籠手。</t>
    <rPh sb="5" eb="6">
      <t>テ</t>
    </rPh>
    <rPh sb="7" eb="8">
      <t>オオ</t>
    </rPh>
    <rPh sb="9" eb="12">
      <t>キンゾクセイ</t>
    </rPh>
    <rPh sb="13" eb="15">
      <t>コテ</t>
    </rPh>
    <phoneticPr fontId="6"/>
  </si>
  <si>
    <t>一瞬気を込めることで、拳を強化できるようになる腕輪。</t>
    <rPh sb="0" eb="2">
      <t>イッシュン</t>
    </rPh>
    <rPh sb="2" eb="3">
      <t>キ</t>
    </rPh>
    <rPh sb="4" eb="5">
      <t>コ</t>
    </rPh>
    <rPh sb="11" eb="12">
      <t>コブシ</t>
    </rPh>
    <rPh sb="13" eb="15">
      <t>キョウカ</t>
    </rPh>
    <rPh sb="23" eb="25">
      <t>ウデワ</t>
    </rPh>
    <phoneticPr fontId="6"/>
  </si>
  <si>
    <t>癒し手の手袋</t>
    <rPh sb="0" eb="1">
      <t>イヤ</t>
    </rPh>
    <rPh sb="2" eb="3">
      <t>テ</t>
    </rPh>
    <rPh sb="4" eb="6">
      <t>テブクロ</t>
    </rPh>
    <phoneticPr fontId="7"/>
  </si>
  <si>
    <t>応急処置をしやすいよう細部に細工がされた手袋。</t>
    <rPh sb="0" eb="4">
      <t>オウキュウショチ</t>
    </rPh>
    <rPh sb="11" eb="13">
      <t>サイブ</t>
    </rPh>
    <rPh sb="14" eb="16">
      <t>サイク</t>
    </rPh>
    <rPh sb="20" eb="22">
      <t>テブクロ</t>
    </rPh>
    <phoneticPr fontId="6"/>
  </si>
  <si>
    <t>仇成す者からの害意を弾く魔術を施された腕輪。</t>
    <rPh sb="0" eb="1">
      <t>アダ</t>
    </rPh>
    <rPh sb="1" eb="2">
      <t>ナ</t>
    </rPh>
    <rPh sb="3" eb="4">
      <t>モノ</t>
    </rPh>
    <rPh sb="7" eb="9">
      <t>ガイイ</t>
    </rPh>
    <rPh sb="10" eb="11">
      <t>ハジ</t>
    </rPh>
    <rPh sb="12" eb="14">
      <t>マジュツ</t>
    </rPh>
    <rPh sb="15" eb="16">
      <t>ホドコ</t>
    </rPh>
    <rPh sb="19" eb="21">
      <t>ウデワ</t>
    </rPh>
    <phoneticPr fontId="6"/>
  </si>
  <si>
    <t>スケイルスリーブ</t>
    <phoneticPr fontId="7"/>
  </si>
  <si>
    <t>旅人のための、摩耗しにくい靴。</t>
    <rPh sb="0" eb="2">
      <t>タビビト</t>
    </rPh>
    <rPh sb="7" eb="9">
      <t>マモウ</t>
    </rPh>
    <rPh sb="13" eb="14">
      <t>クツ</t>
    </rPh>
    <phoneticPr fontId="6"/>
  </si>
  <si>
    <t>金属製の脚甲。金属製の鎧と共に好んで用いられる。</t>
    <rPh sb="0" eb="3">
      <t>キンゾクセイ</t>
    </rPh>
    <rPh sb="4" eb="5">
      <t>アシ</t>
    </rPh>
    <rPh sb="5" eb="6">
      <t>コウ</t>
    </rPh>
    <rPh sb="7" eb="10">
      <t>キンゾクセイ</t>
    </rPh>
    <rPh sb="11" eb="12">
      <t>ヨロイ</t>
    </rPh>
    <rPh sb="13" eb="14">
      <t>トモ</t>
    </rPh>
    <rPh sb="15" eb="16">
      <t>コノ</t>
    </rPh>
    <rPh sb="18" eb="19">
      <t>モチ</t>
    </rPh>
    <phoneticPr fontId="6"/>
  </si>
  <si>
    <t>重い金属製の足輪。奴隷に用いることもあるが、己を鍛える者や誰かを守護する者も好んで用いる。</t>
    <rPh sb="0" eb="1">
      <t>オモ</t>
    </rPh>
    <rPh sb="2" eb="5">
      <t>キンゾクセイ</t>
    </rPh>
    <rPh sb="6" eb="8">
      <t>アシワ</t>
    </rPh>
    <rPh sb="9" eb="11">
      <t>ドレイ</t>
    </rPh>
    <rPh sb="12" eb="13">
      <t>モチ</t>
    </rPh>
    <rPh sb="22" eb="23">
      <t>オノレ</t>
    </rPh>
    <rPh sb="24" eb="25">
      <t>キタ</t>
    </rPh>
    <rPh sb="27" eb="28">
      <t>モノ</t>
    </rPh>
    <rPh sb="29" eb="30">
      <t>ダレ</t>
    </rPh>
    <rPh sb="32" eb="34">
      <t>シュゴ</t>
    </rPh>
    <rPh sb="36" eb="37">
      <t>モノ</t>
    </rPh>
    <rPh sb="38" eb="39">
      <t>コノ</t>
    </rPh>
    <rPh sb="41" eb="42">
      <t>モチ</t>
    </rPh>
    <phoneticPr fontId="6"/>
  </si>
  <si>
    <t>デュルフの脚となる魔術を封じられた靴。衝撃によって壊れやすいが、その際封じられた魔術が一挙に解放される。</t>
    <rPh sb="5" eb="6">
      <t>アシ</t>
    </rPh>
    <rPh sb="9" eb="11">
      <t>マジュツ</t>
    </rPh>
    <rPh sb="12" eb="13">
      <t>フウ</t>
    </rPh>
    <rPh sb="17" eb="18">
      <t>クツ</t>
    </rPh>
    <rPh sb="19" eb="21">
      <t>ショウゲキ</t>
    </rPh>
    <rPh sb="25" eb="26">
      <t>コワ</t>
    </rPh>
    <rPh sb="34" eb="35">
      <t>サイ</t>
    </rPh>
    <rPh sb="35" eb="36">
      <t>フウ</t>
    </rPh>
    <rPh sb="40" eb="42">
      <t>マジュツ</t>
    </rPh>
    <rPh sb="43" eb="45">
      <t>イッキョ</t>
    </rPh>
    <rPh sb="46" eb="48">
      <t>カイホウ</t>
    </rPh>
    <phoneticPr fontId="6"/>
  </si>
  <si>
    <t>魂に安らぎを与える指輪。</t>
    <rPh sb="0" eb="1">
      <t>タマシイ</t>
    </rPh>
    <rPh sb="2" eb="3">
      <t>ヤス</t>
    </rPh>
    <rPh sb="6" eb="7">
      <t>アタ</t>
    </rPh>
    <rPh sb="9" eb="11">
      <t>ユビワ</t>
    </rPh>
    <phoneticPr fontId="6"/>
  </si>
  <si>
    <t>安らぎの指輪</t>
    <rPh sb="0" eb="1">
      <t>ヤス</t>
    </rPh>
    <rPh sb="4" eb="6">
      <t>ユビワ</t>
    </rPh>
    <phoneticPr fontId="7"/>
  </si>
  <si>
    <t>加護の指輪</t>
    <rPh sb="0" eb="2">
      <t>カゴ</t>
    </rPh>
    <rPh sb="3" eb="5">
      <t>ユビワ</t>
    </rPh>
    <phoneticPr fontId="7"/>
  </si>
  <si>
    <t>致命傷を避ける祈りが込められた指輪。</t>
    <rPh sb="0" eb="3">
      <t>チメイショウ</t>
    </rPh>
    <rPh sb="4" eb="5">
      <t>サ</t>
    </rPh>
    <rPh sb="7" eb="8">
      <t>イノ</t>
    </rPh>
    <rPh sb="10" eb="11">
      <t>コ</t>
    </rPh>
    <rPh sb="15" eb="17">
      <t>ユビワ</t>
    </rPh>
    <phoneticPr fontId="6"/>
  </si>
  <si>
    <t>魂を安定させ、冷静さを維持させる香が入った指輪。</t>
    <rPh sb="0" eb="1">
      <t>タマシイ</t>
    </rPh>
    <rPh sb="2" eb="4">
      <t>アンテイ</t>
    </rPh>
    <rPh sb="7" eb="9">
      <t>レイセイ</t>
    </rPh>
    <rPh sb="11" eb="13">
      <t>イジ</t>
    </rPh>
    <rPh sb="16" eb="17">
      <t>コウ</t>
    </rPh>
    <rPh sb="18" eb="19">
      <t>ハイ</t>
    </rPh>
    <rPh sb="21" eb="23">
      <t>ユビワ</t>
    </rPh>
    <phoneticPr fontId="6"/>
  </si>
  <si>
    <t>自身の受ける傷を認めず、自らに幻術をかけることで士気を維持する指輪。</t>
    <rPh sb="0" eb="2">
      <t>ジシン</t>
    </rPh>
    <rPh sb="3" eb="4">
      <t>ウ</t>
    </rPh>
    <rPh sb="6" eb="7">
      <t>キズ</t>
    </rPh>
    <rPh sb="8" eb="9">
      <t>ミト</t>
    </rPh>
    <rPh sb="12" eb="13">
      <t>ミズカ</t>
    </rPh>
    <rPh sb="15" eb="17">
      <t>ゲンジュツ</t>
    </rPh>
    <rPh sb="24" eb="26">
      <t>シキ</t>
    </rPh>
    <rPh sb="27" eb="29">
      <t>イジ</t>
    </rPh>
    <rPh sb="31" eb="33">
      <t>ユビワ</t>
    </rPh>
    <phoneticPr fontId="6"/>
  </si>
  <si>
    <t>マナの結晶の欠片を用いたペンダント。マナそのものに触れると魂は穢れてしまう。</t>
    <rPh sb="3" eb="5">
      <t>ケッショウ</t>
    </rPh>
    <rPh sb="6" eb="8">
      <t>カケラ</t>
    </rPh>
    <rPh sb="9" eb="10">
      <t>モチ</t>
    </rPh>
    <rPh sb="25" eb="26">
      <t>フ</t>
    </rPh>
    <rPh sb="29" eb="30">
      <t>タマシイ</t>
    </rPh>
    <rPh sb="31" eb="32">
      <t>ケガ</t>
    </rPh>
    <phoneticPr fontId="6"/>
  </si>
  <si>
    <t>獣性を引き出し、荒神が如き力を生み出す呪符。</t>
    <rPh sb="0" eb="2">
      <t>ジュウセイ</t>
    </rPh>
    <rPh sb="3" eb="4">
      <t>ヒ</t>
    </rPh>
    <rPh sb="5" eb="6">
      <t>ダ</t>
    </rPh>
    <rPh sb="8" eb="10">
      <t>アラガミ</t>
    </rPh>
    <rPh sb="11" eb="12">
      <t>ゴト</t>
    </rPh>
    <rPh sb="13" eb="14">
      <t>チカラ</t>
    </rPh>
    <rPh sb="15" eb="16">
      <t>ウ</t>
    </rPh>
    <rPh sb="17" eb="18">
      <t>ダ</t>
    </rPh>
    <rPh sb="19" eb="21">
      <t>ジュフ</t>
    </rPh>
    <phoneticPr fontId="6"/>
  </si>
  <si>
    <t>瘴気に汚染されたまま脈動する、フルワイの卵。無尽蔵にテネブリスに瘴気を供給する。</t>
    <rPh sb="0" eb="2">
      <t>ショウキ</t>
    </rPh>
    <rPh sb="3" eb="5">
      <t>オセン</t>
    </rPh>
    <rPh sb="10" eb="12">
      <t>ミャクドウ</t>
    </rPh>
    <rPh sb="20" eb="21">
      <t>タマゴ</t>
    </rPh>
    <rPh sb="22" eb="25">
      <t>ムジンゾウ</t>
    </rPh>
    <rPh sb="32" eb="34">
      <t>ショウキ</t>
    </rPh>
    <rPh sb="35" eb="37">
      <t>キョウキュウ</t>
    </rPh>
    <phoneticPr fontId="6"/>
  </si>
  <si>
    <t>盗賊の極意が刻まれた指輪。一瞬だが相手の視界から消えることができる。</t>
    <rPh sb="0" eb="2">
      <t>トウゾク</t>
    </rPh>
    <rPh sb="3" eb="5">
      <t>ゴクイ</t>
    </rPh>
    <rPh sb="6" eb="7">
      <t>キザ</t>
    </rPh>
    <rPh sb="10" eb="12">
      <t>ユビワ</t>
    </rPh>
    <rPh sb="13" eb="15">
      <t>イッシュン</t>
    </rPh>
    <rPh sb="17" eb="19">
      <t>アイテ</t>
    </rPh>
    <rPh sb="20" eb="22">
      <t>シカイ</t>
    </rPh>
    <rPh sb="24" eb="25">
      <t>キ</t>
    </rPh>
    <phoneticPr fontId="6"/>
  </si>
  <si>
    <t>琥珀をあしらった、おしゃれな首輪。</t>
    <rPh sb="0" eb="2">
      <t>コハク</t>
    </rPh>
    <rPh sb="14" eb="16">
      <t>クビワ</t>
    </rPh>
    <phoneticPr fontId="6"/>
  </si>
  <si>
    <t>贖罪を成す聖職者であることを示す、自戒の意志のこもった首輪。</t>
    <rPh sb="0" eb="2">
      <t>ショクザイ</t>
    </rPh>
    <rPh sb="3" eb="4">
      <t>ナ</t>
    </rPh>
    <rPh sb="5" eb="8">
      <t>セイショクシャ</t>
    </rPh>
    <rPh sb="14" eb="15">
      <t>シメ</t>
    </rPh>
    <rPh sb="17" eb="19">
      <t>ジカイ</t>
    </rPh>
    <rPh sb="20" eb="22">
      <t>イシ</t>
    </rPh>
    <rPh sb="27" eb="29">
      <t>クビワ</t>
    </rPh>
    <phoneticPr fontId="6"/>
  </si>
  <si>
    <t>腐石を加工した、外套のように瘴気を纏う魔石。瘴気は目視できないが、その硫黄臭は感じられる。</t>
    <rPh sb="0" eb="1">
      <t>フ</t>
    </rPh>
    <rPh sb="1" eb="2">
      <t>セキ</t>
    </rPh>
    <rPh sb="3" eb="5">
      <t>カコウ</t>
    </rPh>
    <rPh sb="8" eb="10">
      <t>ガイトウ</t>
    </rPh>
    <rPh sb="14" eb="16">
      <t>ショウキ</t>
    </rPh>
    <rPh sb="17" eb="18">
      <t>マト</t>
    </rPh>
    <rPh sb="19" eb="21">
      <t>マセキ</t>
    </rPh>
    <rPh sb="22" eb="24">
      <t>ショウキ</t>
    </rPh>
    <rPh sb="25" eb="27">
      <t>モクシ</t>
    </rPh>
    <rPh sb="35" eb="37">
      <t>イオウ</t>
    </rPh>
    <rPh sb="37" eb="38">
      <t>シュウ</t>
    </rPh>
    <rPh sb="39" eb="40">
      <t>カン</t>
    </rPh>
    <phoneticPr fontId="6"/>
  </si>
  <si>
    <t>殴+0</t>
    <rPh sb="0" eb="1">
      <t>ナグ</t>
    </rPh>
    <phoneticPr fontId="6"/>
  </si>
  <si>
    <t>至近</t>
    <rPh sb="0" eb="2">
      <t>シキン</t>
    </rPh>
    <phoneticPr fontId="6"/>
  </si>
  <si>
    <t>なし</t>
    <phoneticPr fontId="6"/>
  </si>
  <si>
    <t>城壁の盾</t>
    <rPh sb="0" eb="2">
      <t>ジョウヘキ</t>
    </rPh>
    <rPh sb="3" eb="4">
      <t>タテ</t>
    </rPh>
    <phoneticPr fontId="6"/>
  </si>
  <si>
    <t>刺+3</t>
    <rPh sb="0" eb="1">
      <t>サ</t>
    </rPh>
    <phoneticPr fontId="6"/>
  </si>
  <si>
    <t>〔白〕</t>
    <rPh sb="1" eb="2">
      <t>ハク</t>
    </rPh>
    <phoneticPr fontId="6"/>
  </si>
  <si>
    <t>剣</t>
    <rPh sb="0" eb="1">
      <t>ケン</t>
    </rPh>
    <phoneticPr fontId="6"/>
  </si>
  <si>
    <t>槌</t>
    <rPh sb="0" eb="1">
      <t>ツチ</t>
    </rPh>
    <phoneticPr fontId="6"/>
  </si>
  <si>
    <t>スリング</t>
    <phoneticPr fontId="6"/>
  </si>
  <si>
    <t>〔射〕</t>
    <rPh sb="1" eb="2">
      <t>シャ</t>
    </rPh>
    <phoneticPr fontId="6"/>
  </si>
  <si>
    <t>-</t>
    <phoneticPr fontId="6"/>
  </si>
  <si>
    <t>-</t>
    <phoneticPr fontId="6"/>
  </si>
  <si>
    <t>殴+4</t>
    <rPh sb="0" eb="1">
      <t>ナグ</t>
    </rPh>
    <phoneticPr fontId="6"/>
  </si>
  <si>
    <t>刺+3</t>
    <rPh sb="0" eb="1">
      <t>トゲ</t>
    </rPh>
    <phoneticPr fontId="6"/>
  </si>
  <si>
    <t>殴+2</t>
    <rPh sb="0" eb="1">
      <t>ナグ</t>
    </rPh>
    <phoneticPr fontId="6"/>
  </si>
  <si>
    <t>靴先などに仕込み、格闘中に斬りつけることができる。</t>
    <rPh sb="0" eb="1">
      <t>クツ</t>
    </rPh>
    <rPh sb="1" eb="2">
      <t>サキ</t>
    </rPh>
    <rPh sb="5" eb="7">
      <t>シコ</t>
    </rPh>
    <rPh sb="9" eb="11">
      <t>カクトウ</t>
    </rPh>
    <rPh sb="11" eb="12">
      <t>チュウ</t>
    </rPh>
    <rPh sb="13" eb="14">
      <t>キ</t>
    </rPh>
    <phoneticPr fontId="6"/>
  </si>
  <si>
    <t>斧</t>
    <rPh sb="0" eb="1">
      <t>オノ</t>
    </rPh>
    <phoneticPr fontId="6"/>
  </si>
  <si>
    <t>槍</t>
    <rPh sb="0" eb="1">
      <t>ヤリ</t>
    </rPh>
    <phoneticPr fontId="6"/>
  </si>
  <si>
    <t>盾</t>
    <rPh sb="0" eb="1">
      <t>タテ</t>
    </rPh>
    <phoneticPr fontId="6"/>
  </si>
  <si>
    <t>杖</t>
    <rPh sb="0" eb="1">
      <t>ツエ</t>
    </rPh>
    <phoneticPr fontId="6"/>
  </si>
  <si>
    <t>灯</t>
    <rPh sb="0" eb="1">
      <t>アカリ</t>
    </rPh>
    <phoneticPr fontId="6"/>
  </si>
  <si>
    <t>忍具、剣</t>
    <rPh sb="0" eb="1">
      <t>ニン</t>
    </rPh>
    <rPh sb="1" eb="2">
      <t>グ</t>
    </rPh>
    <rPh sb="3" eb="4">
      <t>ケン</t>
    </rPh>
    <phoneticPr fontId="6"/>
  </si>
  <si>
    <t>忍具、投擲</t>
    <rPh sb="0" eb="1">
      <t>ニン</t>
    </rPh>
    <rPh sb="1" eb="2">
      <t>グ</t>
    </rPh>
    <rPh sb="3" eb="5">
      <t>トウテキ</t>
    </rPh>
    <phoneticPr fontId="6"/>
  </si>
  <si>
    <t>ショートボウ</t>
    <phoneticPr fontId="6"/>
  </si>
  <si>
    <t>ロングボウ</t>
    <phoneticPr fontId="6"/>
  </si>
  <si>
    <t>クロスボウ</t>
    <phoneticPr fontId="6"/>
  </si>
  <si>
    <t>ウォーハンマー</t>
    <phoneticPr fontId="6"/>
  </si>
  <si>
    <t>鎖鎌</t>
    <rPh sb="0" eb="2">
      <t>クサリガマ</t>
    </rPh>
    <phoneticPr fontId="6"/>
  </si>
  <si>
    <t>工学、投擲</t>
    <rPh sb="0" eb="2">
      <t>コウガク</t>
    </rPh>
    <rPh sb="3" eb="5">
      <t>トウテキ</t>
    </rPh>
    <phoneticPr fontId="6"/>
  </si>
  <si>
    <t>次のメジャーアクションでのSPの代償を-2点する（最低0）。</t>
    <rPh sb="0" eb="1">
      <t>ツギ</t>
    </rPh>
    <rPh sb="16" eb="18">
      <t>ダイショウ</t>
    </rPh>
    <rPh sb="21" eb="22">
      <t>テン</t>
    </rPh>
    <rPh sb="25" eb="27">
      <t>サイテイ</t>
    </rPh>
    <phoneticPr fontId="7"/>
  </si>
  <si>
    <t>次のメジャーアクションでのHPの代償を-2点する（最低0）。</t>
    <rPh sb="0" eb="1">
      <t>ツギ</t>
    </rPh>
    <rPh sb="16" eb="18">
      <t>ダイショウ</t>
    </rPh>
    <rPh sb="21" eb="22">
      <t>テン</t>
    </rPh>
    <rPh sb="25" eb="27">
      <t>サイテイ</t>
    </rPh>
    <phoneticPr fontId="7"/>
  </si>
  <si>
    <t>戦闘中、自身の武器(レリック含む)1つの防御値と抵抗値を+2する。</t>
    <rPh sb="0" eb="3">
      <t>セントウチュウ</t>
    </rPh>
    <rPh sb="4" eb="6">
      <t>ジシン</t>
    </rPh>
    <rPh sb="7" eb="9">
      <t>ブキ</t>
    </rPh>
    <rPh sb="14" eb="15">
      <t>フク</t>
    </rPh>
    <rPh sb="20" eb="22">
      <t>ボウギョ</t>
    </rPh>
    <rPh sb="22" eb="23">
      <t>チ</t>
    </rPh>
    <rPh sb="24" eb="27">
      <t>テイコウチ</t>
    </rPh>
    <phoneticPr fontId="7"/>
  </si>
  <si>
    <t>装着した武器(レリック含む)を準備する。武器1つに対して1つ必要。消耗しない。</t>
    <rPh sb="0" eb="2">
      <t>ソウチャク</t>
    </rPh>
    <rPh sb="4" eb="6">
      <t>ブキ</t>
    </rPh>
    <rPh sb="11" eb="12">
      <t>フク</t>
    </rPh>
    <rPh sb="15" eb="17">
      <t>ジュンビ</t>
    </rPh>
    <rPh sb="20" eb="22">
      <t>ブキ</t>
    </rPh>
    <rPh sb="25" eb="26">
      <t>タイ</t>
    </rPh>
    <rPh sb="30" eb="32">
      <t>ヒツヨウ</t>
    </rPh>
    <rPh sb="33" eb="35">
      <t>ショウモウ</t>
    </rPh>
    <phoneticPr fontId="7"/>
  </si>
  <si>
    <t>対象に情報を伝えた後、燃えて完全になくなる手紙。伝書バトが付随している。</t>
    <rPh sb="0" eb="2">
      <t>タイショウ</t>
    </rPh>
    <rPh sb="3" eb="5">
      <t>ジョウホウ</t>
    </rPh>
    <rPh sb="6" eb="7">
      <t>ツタ</t>
    </rPh>
    <rPh sb="9" eb="10">
      <t>アト</t>
    </rPh>
    <rPh sb="11" eb="12">
      <t>モ</t>
    </rPh>
    <rPh sb="14" eb="16">
      <t>カンゼン</t>
    </rPh>
    <rPh sb="21" eb="23">
      <t>テガミ</t>
    </rPh>
    <rPh sb="24" eb="26">
      <t>デンショ</t>
    </rPh>
    <rPh sb="29" eb="31">
      <t>フズイ</t>
    </rPh>
    <phoneticPr fontId="7"/>
  </si>
  <si>
    <t>武器</t>
    <rPh sb="0" eb="2">
      <t>ブキ</t>
    </rPh>
    <phoneticPr fontId="7"/>
  </si>
  <si>
    <t>豹牙の矢</t>
    <rPh sb="0" eb="1">
      <t>ヒョウ</t>
    </rPh>
    <rPh sb="1" eb="2">
      <t>キバ</t>
    </rPh>
    <rPh sb="3" eb="4">
      <t>ヤ</t>
    </rPh>
    <phoneticPr fontId="6"/>
  </si>
  <si>
    <t>武器</t>
    <rPh sb="0" eb="2">
      <t>ブキ</t>
    </rPh>
    <phoneticPr fontId="6"/>
  </si>
  <si>
    <t>-</t>
    <phoneticPr fontId="6"/>
  </si>
  <si>
    <t>マオ族はマダラ族の切歯を用いて作られた矢尻。それを用いた矢の傷は引き裂くようだと言われる。</t>
    <rPh sb="2" eb="3">
      <t>ゾク</t>
    </rPh>
    <rPh sb="7" eb="8">
      <t>ゾク</t>
    </rPh>
    <rPh sb="9" eb="11">
      <t>セッシ</t>
    </rPh>
    <rPh sb="12" eb="13">
      <t>モチ</t>
    </rPh>
    <rPh sb="15" eb="16">
      <t>ツク</t>
    </rPh>
    <rPh sb="19" eb="21">
      <t>ヤジリ</t>
    </rPh>
    <rPh sb="25" eb="26">
      <t>モチ</t>
    </rPh>
    <rPh sb="28" eb="29">
      <t>ヤ</t>
    </rPh>
    <rPh sb="30" eb="31">
      <t>キズ</t>
    </rPh>
    <rPh sb="32" eb="33">
      <t>ヒ</t>
    </rPh>
    <rPh sb="34" eb="35">
      <t>サ</t>
    </rPh>
    <rPh sb="40" eb="41">
      <t>イ</t>
    </rPh>
    <phoneticPr fontId="6"/>
  </si>
  <si>
    <t>対象のレリックの魔力を、戦闘中+1D10÷2点(端数切り上げ）する。消耗しない。</t>
    <rPh sb="0" eb="2">
      <t>タイショウ</t>
    </rPh>
    <rPh sb="8" eb="10">
      <t>マリョク</t>
    </rPh>
    <rPh sb="12" eb="15">
      <t>セントウチュウ</t>
    </rPh>
    <rPh sb="22" eb="23">
      <t>テン</t>
    </rPh>
    <rPh sb="24" eb="26">
      <t>ハスウ</t>
    </rPh>
    <rPh sb="26" eb="27">
      <t>キ</t>
    </rPh>
    <rPh sb="28" eb="29">
      <t>ア</t>
    </rPh>
    <rPh sb="34" eb="36">
      <t>ショウモウ</t>
    </rPh>
    <phoneticPr fontId="7"/>
  </si>
  <si>
    <t>ムーブ</t>
    <phoneticPr fontId="7"/>
  </si>
  <si>
    <t>受けるダメージを自身の[【知性】÷5](端数切捨て)だけ減少させる。</t>
    <rPh sb="0" eb="1">
      <t>ウ</t>
    </rPh>
    <rPh sb="8" eb="10">
      <t>ジシン</t>
    </rPh>
    <rPh sb="13" eb="15">
      <t>チセイ</t>
    </rPh>
    <rPh sb="20" eb="22">
      <t>ハスウ</t>
    </rPh>
    <rPh sb="22" eb="24">
      <t>キリス</t>
    </rPh>
    <rPh sb="28" eb="30">
      <t>ゲンショウ</t>
    </rPh>
    <phoneticPr fontId="7"/>
  </si>
  <si>
    <t>斬+5</t>
    <rPh sb="0" eb="1">
      <t>ザン</t>
    </rPh>
    <phoneticPr fontId="6"/>
  </si>
  <si>
    <t>バスタードソード(片手)</t>
    <rPh sb="9" eb="11">
      <t>カタテ</t>
    </rPh>
    <phoneticPr fontId="6"/>
  </si>
  <si>
    <t>バスタードソード(両手)</t>
    <rPh sb="9" eb="11">
      <t>リョウテ</t>
    </rPh>
    <phoneticPr fontId="6"/>
  </si>
  <si>
    <t>斬+8</t>
    <rPh sb="0" eb="1">
      <t>ザン</t>
    </rPh>
    <phoneticPr fontId="6"/>
  </si>
  <si>
    <t>斬+10</t>
    <rPh sb="0" eb="1">
      <t>ザン</t>
    </rPh>
    <phoneticPr fontId="6"/>
  </si>
  <si>
    <t>刺+5</t>
    <rPh sb="0" eb="1">
      <t>サ</t>
    </rPh>
    <phoneticPr fontId="6"/>
  </si>
  <si>
    <t>レイピア</t>
    <phoneticPr fontId="6"/>
  </si>
  <si>
    <t>刺+7</t>
    <rPh sb="0" eb="1">
      <t>サ</t>
    </rPh>
    <phoneticPr fontId="6"/>
  </si>
  <si>
    <t>エストック</t>
    <phoneticPr fontId="6"/>
  </si>
  <si>
    <t>刃渡り85cm前後の突剣。</t>
    <rPh sb="0" eb="2">
      <t>ハワタ</t>
    </rPh>
    <rPh sb="7" eb="9">
      <t>ゼンゴ</t>
    </rPh>
    <rPh sb="10" eb="11">
      <t>トツ</t>
    </rPh>
    <rPh sb="11" eb="12">
      <t>ケン</t>
    </rPh>
    <phoneticPr fontId="6"/>
  </si>
  <si>
    <t>刃渡り120cmを超えることもある突剣。</t>
    <rPh sb="0" eb="2">
      <t>ハワタ</t>
    </rPh>
    <rPh sb="9" eb="10">
      <t>コ</t>
    </rPh>
    <rPh sb="17" eb="18">
      <t>トツ</t>
    </rPh>
    <rPh sb="18" eb="19">
      <t>ケン</t>
    </rPh>
    <phoneticPr fontId="6"/>
  </si>
  <si>
    <t>クレイモア</t>
    <phoneticPr fontId="6"/>
  </si>
  <si>
    <t>刃渡り2mにも迫る、4kgを超す巨大な大剣。</t>
    <rPh sb="0" eb="2">
      <t>ハワタ</t>
    </rPh>
    <rPh sb="7" eb="8">
      <t>セマ</t>
    </rPh>
    <rPh sb="14" eb="15">
      <t>コ</t>
    </rPh>
    <rPh sb="16" eb="18">
      <t>キョダイ</t>
    </rPh>
    <rPh sb="19" eb="21">
      <t>タイケン</t>
    </rPh>
    <phoneticPr fontId="6"/>
  </si>
  <si>
    <t>シャムシール</t>
    <phoneticPr fontId="6"/>
  </si>
  <si>
    <t>異国の曲刀。振り下ろすことに主眼を置いている。その名はライオンの尾を意味する。</t>
    <rPh sb="0" eb="2">
      <t>イコク</t>
    </rPh>
    <rPh sb="3" eb="5">
      <t>キョクトウ</t>
    </rPh>
    <rPh sb="6" eb="7">
      <t>フ</t>
    </rPh>
    <rPh sb="8" eb="9">
      <t>オ</t>
    </rPh>
    <rPh sb="14" eb="16">
      <t>シュガン</t>
    </rPh>
    <rPh sb="17" eb="18">
      <t>オ</t>
    </rPh>
    <rPh sb="25" eb="26">
      <t>ナ</t>
    </rPh>
    <rPh sb="32" eb="33">
      <t>オ</t>
    </rPh>
    <rPh sb="34" eb="36">
      <t>イミ</t>
    </rPh>
    <phoneticPr fontId="6"/>
  </si>
  <si>
    <t>刃渡り120cmを超す直剣。3kg弱。片手で用いる場合、斬り合いに向いている。</t>
    <rPh sb="0" eb="2">
      <t>ハワタ</t>
    </rPh>
    <rPh sb="9" eb="10">
      <t>コ</t>
    </rPh>
    <rPh sb="11" eb="12">
      <t>チョク</t>
    </rPh>
    <rPh sb="12" eb="13">
      <t>ケン</t>
    </rPh>
    <rPh sb="17" eb="18">
      <t>ジャク</t>
    </rPh>
    <rPh sb="19" eb="21">
      <t>カタテ</t>
    </rPh>
    <rPh sb="22" eb="23">
      <t>モチ</t>
    </rPh>
    <rPh sb="25" eb="27">
      <t>バアイ</t>
    </rPh>
    <rPh sb="28" eb="29">
      <t>キ</t>
    </rPh>
    <rPh sb="30" eb="31">
      <t>ア</t>
    </rPh>
    <rPh sb="33" eb="34">
      <t>ム</t>
    </rPh>
    <phoneticPr fontId="6"/>
  </si>
  <si>
    <t>両手で用いる場合、突き刺すように用いる。</t>
    <rPh sb="0" eb="2">
      <t>リョウテ</t>
    </rPh>
    <rPh sb="3" eb="4">
      <t>モチ</t>
    </rPh>
    <rPh sb="6" eb="8">
      <t>バアイ</t>
    </rPh>
    <rPh sb="9" eb="10">
      <t>ツ</t>
    </rPh>
    <rPh sb="11" eb="12">
      <t>サ</t>
    </rPh>
    <rPh sb="16" eb="17">
      <t>モチ</t>
    </rPh>
    <phoneticPr fontId="6"/>
  </si>
  <si>
    <t>刃渡り80cm。古代の剣で、切っ先の方が幅広になっている。</t>
    <rPh sb="0" eb="2">
      <t>ハワタ</t>
    </rPh>
    <rPh sb="8" eb="10">
      <t>コダイ</t>
    </rPh>
    <rPh sb="11" eb="12">
      <t>ケン</t>
    </rPh>
    <rPh sb="14" eb="15">
      <t>キ</t>
    </rPh>
    <rPh sb="16" eb="17">
      <t>サキ</t>
    </rPh>
    <rPh sb="18" eb="19">
      <t>ホウ</t>
    </rPh>
    <rPh sb="20" eb="22">
      <t>ハバヒロ</t>
    </rPh>
    <phoneticPr fontId="6"/>
  </si>
  <si>
    <t>刃渡り140cm程度。火炎剣とも呼ばれる、うねる刃を持つ剣。刻まれる傷は無惨。</t>
    <rPh sb="0" eb="2">
      <t>ハワタ</t>
    </rPh>
    <rPh sb="8" eb="10">
      <t>テイド</t>
    </rPh>
    <rPh sb="11" eb="13">
      <t>カエン</t>
    </rPh>
    <rPh sb="13" eb="14">
      <t>ケン</t>
    </rPh>
    <rPh sb="16" eb="17">
      <t>ヨ</t>
    </rPh>
    <rPh sb="24" eb="25">
      <t>ヤイバ</t>
    </rPh>
    <rPh sb="26" eb="27">
      <t>モ</t>
    </rPh>
    <rPh sb="28" eb="29">
      <t>ケン</t>
    </rPh>
    <rPh sb="30" eb="31">
      <t>キザ</t>
    </rPh>
    <rPh sb="34" eb="35">
      <t>キズ</t>
    </rPh>
    <rPh sb="36" eb="38">
      <t>ムザン</t>
    </rPh>
    <phoneticPr fontId="6"/>
  </si>
  <si>
    <t>刃渡り80cm。幅広な刃を持つ。</t>
    <rPh sb="0" eb="2">
      <t>ハワタ</t>
    </rPh>
    <rPh sb="8" eb="10">
      <t>ハバヒロ</t>
    </rPh>
    <rPh sb="11" eb="12">
      <t>ヤイバ</t>
    </rPh>
    <rPh sb="13" eb="14">
      <t>モ</t>
    </rPh>
    <phoneticPr fontId="6"/>
  </si>
  <si>
    <t>パンチング・ダガーとも呼ばれる特殊な刃物。刃渡り50cm前後の、突くことに特化した短剣。ジャマダハルともいう。</t>
    <rPh sb="11" eb="12">
      <t>ヨ</t>
    </rPh>
    <rPh sb="15" eb="17">
      <t>トクシュ</t>
    </rPh>
    <rPh sb="18" eb="20">
      <t>ハモノ</t>
    </rPh>
    <rPh sb="21" eb="23">
      <t>ハワタ</t>
    </rPh>
    <rPh sb="28" eb="30">
      <t>ゼンゴ</t>
    </rPh>
    <rPh sb="32" eb="33">
      <t>ツ</t>
    </rPh>
    <rPh sb="37" eb="39">
      <t>トッカ</t>
    </rPh>
    <rPh sb="41" eb="43">
      <t>タンケン</t>
    </rPh>
    <phoneticPr fontId="6"/>
  </si>
  <si>
    <t>刃渡り30cm程度の、ごく一般的な刃物。</t>
    <rPh sb="0" eb="2">
      <t>ハワタ</t>
    </rPh>
    <rPh sb="7" eb="9">
      <t>テイド</t>
    </rPh>
    <rPh sb="13" eb="16">
      <t>イッパンテキ</t>
    </rPh>
    <rPh sb="17" eb="19">
      <t>ハモノ</t>
    </rPh>
    <phoneticPr fontId="6"/>
  </si>
  <si>
    <t>刃渡り20cm程度の儀礼的な短剣。投げることも、手に持って戦うこともできる。</t>
    <rPh sb="0" eb="2">
      <t>ハワタ</t>
    </rPh>
    <rPh sb="7" eb="9">
      <t>テイド</t>
    </rPh>
    <rPh sb="10" eb="13">
      <t>ギレイテキ</t>
    </rPh>
    <rPh sb="14" eb="16">
      <t>タンケン</t>
    </rPh>
    <rPh sb="17" eb="18">
      <t>ナ</t>
    </rPh>
    <rPh sb="24" eb="25">
      <t>テ</t>
    </rPh>
    <rPh sb="26" eb="27">
      <t>モ</t>
    </rPh>
    <rPh sb="29" eb="30">
      <t>タタカ</t>
    </rPh>
    <phoneticPr fontId="6"/>
  </si>
  <si>
    <t>刃渡り35cm前後。刃先が3つに分かれる、パリーに特化した短剣。</t>
    <rPh sb="0" eb="2">
      <t>ハワタ</t>
    </rPh>
    <rPh sb="7" eb="9">
      <t>ゼンゴ</t>
    </rPh>
    <rPh sb="10" eb="12">
      <t>ハサキ</t>
    </rPh>
    <rPh sb="16" eb="17">
      <t>ワ</t>
    </rPh>
    <rPh sb="25" eb="27">
      <t>トッカ</t>
    </rPh>
    <rPh sb="29" eb="31">
      <t>タンケン</t>
    </rPh>
    <phoneticPr fontId="6"/>
  </si>
  <si>
    <t>ミセリコルデ(慈悲の短剣)とも。刃渡り30cm程度の、鎖帷子を通し相手に止めを刺すための武器。</t>
    <rPh sb="7" eb="9">
      <t>ジヒ</t>
    </rPh>
    <rPh sb="10" eb="12">
      <t>タンケン</t>
    </rPh>
    <rPh sb="16" eb="18">
      <t>ハワタ</t>
    </rPh>
    <rPh sb="23" eb="25">
      <t>テイド</t>
    </rPh>
    <rPh sb="27" eb="30">
      <t>クサリカタビラ</t>
    </rPh>
    <rPh sb="31" eb="32">
      <t>トオ</t>
    </rPh>
    <rPh sb="33" eb="35">
      <t>アイテ</t>
    </rPh>
    <rPh sb="36" eb="37">
      <t>トド</t>
    </rPh>
    <rPh sb="39" eb="40">
      <t>サ</t>
    </rPh>
    <rPh sb="44" eb="46">
      <t>ブキ</t>
    </rPh>
    <phoneticPr fontId="6"/>
  </si>
  <si>
    <t>マインゴーシュとも。峰の部分が櫛状になった、相手の剣を折るための短剣。普通、利き手ではない方に補助で持つ。</t>
    <rPh sb="10" eb="11">
      <t>ミネ</t>
    </rPh>
    <rPh sb="12" eb="14">
      <t>ブブン</t>
    </rPh>
    <rPh sb="15" eb="16">
      <t>クシ</t>
    </rPh>
    <rPh sb="16" eb="17">
      <t>ジョウ</t>
    </rPh>
    <rPh sb="22" eb="24">
      <t>アイテ</t>
    </rPh>
    <rPh sb="25" eb="26">
      <t>ケン</t>
    </rPh>
    <rPh sb="27" eb="28">
      <t>オ</t>
    </rPh>
    <rPh sb="32" eb="34">
      <t>タンケン</t>
    </rPh>
    <rPh sb="35" eb="37">
      <t>フツウ</t>
    </rPh>
    <rPh sb="38" eb="39">
      <t>キ</t>
    </rPh>
    <rPh sb="40" eb="41">
      <t>テ</t>
    </rPh>
    <rPh sb="45" eb="46">
      <t>ホウ</t>
    </rPh>
    <rPh sb="47" eb="49">
      <t>ホジョ</t>
    </rPh>
    <rPh sb="50" eb="51">
      <t>モ</t>
    </rPh>
    <phoneticPr fontId="6"/>
  </si>
  <si>
    <t>サイズ</t>
    <phoneticPr fontId="6"/>
  </si>
  <si>
    <t>槍、鎌</t>
    <rPh sb="0" eb="1">
      <t>ヤリ</t>
    </rPh>
    <rPh sb="2" eb="3">
      <t>カマ</t>
    </rPh>
    <phoneticPr fontId="6"/>
  </si>
  <si>
    <t>全長2m以上。農民が用いる、草などを刈るための鎌。</t>
    <rPh sb="0" eb="2">
      <t>ゼンチョウ</t>
    </rPh>
    <rPh sb="4" eb="6">
      <t>イジョウ</t>
    </rPh>
    <rPh sb="7" eb="9">
      <t>ノウミン</t>
    </rPh>
    <rPh sb="10" eb="11">
      <t>モチ</t>
    </rPh>
    <rPh sb="14" eb="15">
      <t>クサ</t>
    </rPh>
    <rPh sb="18" eb="19">
      <t>カ</t>
    </rPh>
    <rPh sb="23" eb="24">
      <t>カマ</t>
    </rPh>
    <phoneticPr fontId="6"/>
  </si>
  <si>
    <t>全長2m弱。フォークに似た形状の、穂先が3つある槍。</t>
    <rPh sb="0" eb="2">
      <t>ゼンチョウ</t>
    </rPh>
    <rPh sb="4" eb="5">
      <t>ジャク</t>
    </rPh>
    <rPh sb="11" eb="12">
      <t>ニ</t>
    </rPh>
    <rPh sb="13" eb="15">
      <t>ケイジョウ</t>
    </rPh>
    <rPh sb="17" eb="19">
      <t>ホサキ</t>
    </rPh>
    <rPh sb="24" eb="25">
      <t>ヤリ</t>
    </rPh>
    <phoneticPr fontId="6"/>
  </si>
  <si>
    <t>パルチザン</t>
    <phoneticPr fontId="6"/>
  </si>
  <si>
    <t>全長1.6m前後の槍。かつてのコッソの帝国の正式装備だった。</t>
    <rPh sb="0" eb="2">
      <t>ゼンチョウ</t>
    </rPh>
    <rPh sb="6" eb="8">
      <t>ゼンゴ</t>
    </rPh>
    <rPh sb="9" eb="10">
      <t>ヤリ</t>
    </rPh>
    <rPh sb="19" eb="21">
      <t>テイコク</t>
    </rPh>
    <rPh sb="22" eb="24">
      <t>セイシキ</t>
    </rPh>
    <rPh sb="24" eb="26">
      <t>ソウビ</t>
    </rPh>
    <phoneticPr fontId="6"/>
  </si>
  <si>
    <t>全長3m前後。槍状の頭部、基部に斧状の幅広の刃、反対側に鉤状の突起がある。</t>
    <rPh sb="0" eb="2">
      <t>ゼンチョウ</t>
    </rPh>
    <rPh sb="4" eb="6">
      <t>ゼンゴ</t>
    </rPh>
    <rPh sb="7" eb="8">
      <t>ヤリ</t>
    </rPh>
    <rPh sb="8" eb="9">
      <t>ジョウ</t>
    </rPh>
    <rPh sb="10" eb="12">
      <t>トウブ</t>
    </rPh>
    <rPh sb="13" eb="15">
      <t>キブ</t>
    </rPh>
    <rPh sb="16" eb="17">
      <t>オノ</t>
    </rPh>
    <rPh sb="17" eb="18">
      <t>ジョウ</t>
    </rPh>
    <rPh sb="19" eb="21">
      <t>ハバヒロ</t>
    </rPh>
    <rPh sb="22" eb="23">
      <t>ヤイバ</t>
    </rPh>
    <rPh sb="24" eb="26">
      <t>ハンタイ</t>
    </rPh>
    <rPh sb="26" eb="27">
      <t>ガワ</t>
    </rPh>
    <rPh sb="28" eb="29">
      <t>カギ</t>
    </rPh>
    <rPh sb="29" eb="30">
      <t>ジョウ</t>
    </rPh>
    <rPh sb="31" eb="33">
      <t>トッキ</t>
    </rPh>
    <phoneticPr fontId="6"/>
  </si>
  <si>
    <t>金槌の反対側に鉤を取りつけたもの。鎧に対しても十分な効力を持つ。</t>
    <rPh sb="0" eb="2">
      <t>カナヅチ</t>
    </rPh>
    <rPh sb="3" eb="5">
      <t>ハンタイ</t>
    </rPh>
    <rPh sb="5" eb="6">
      <t>ガワ</t>
    </rPh>
    <rPh sb="7" eb="8">
      <t>カギ</t>
    </rPh>
    <rPh sb="9" eb="10">
      <t>ト</t>
    </rPh>
    <rPh sb="17" eb="18">
      <t>ヨロイ</t>
    </rPh>
    <rPh sb="19" eb="20">
      <t>タイ</t>
    </rPh>
    <rPh sb="23" eb="25">
      <t>ジュウブン</t>
    </rPh>
    <rPh sb="26" eb="28">
      <t>コウリョク</t>
    </rPh>
    <rPh sb="29" eb="30">
      <t>モ</t>
    </rPh>
    <phoneticPr fontId="6"/>
  </si>
  <si>
    <t>長さは様々。戦闘用に両方に刃を持った戦斧。</t>
    <rPh sb="0" eb="1">
      <t>ナガ</t>
    </rPh>
    <rPh sb="3" eb="5">
      <t>サマザマ</t>
    </rPh>
    <rPh sb="6" eb="9">
      <t>セントウヨウ</t>
    </rPh>
    <rPh sb="10" eb="12">
      <t>リョウホウ</t>
    </rPh>
    <rPh sb="13" eb="14">
      <t>ヤイバ</t>
    </rPh>
    <rPh sb="15" eb="16">
      <t>モ</t>
    </rPh>
    <rPh sb="18" eb="20">
      <t>センプ</t>
    </rPh>
    <phoneticPr fontId="6"/>
  </si>
  <si>
    <t>モーニングスター</t>
    <phoneticPr fontId="6"/>
  </si>
  <si>
    <t>フレイルの先を棘付鉄球にしたもの。小型かつ素早い攻撃ができるが、重量は2倍。</t>
    <rPh sb="5" eb="6">
      <t>サキ</t>
    </rPh>
    <rPh sb="7" eb="8">
      <t>トゲ</t>
    </rPh>
    <rPh sb="8" eb="9">
      <t>ツキ</t>
    </rPh>
    <rPh sb="9" eb="11">
      <t>テッキュウ</t>
    </rPh>
    <rPh sb="17" eb="19">
      <t>コガタ</t>
    </rPh>
    <rPh sb="21" eb="23">
      <t>スバヤ</t>
    </rPh>
    <rPh sb="24" eb="26">
      <t>コウゲキ</t>
    </rPh>
    <rPh sb="32" eb="34">
      <t>ジュウリョウ</t>
    </rPh>
    <rPh sb="36" eb="37">
      <t>バイ</t>
    </rPh>
    <phoneticPr fontId="6"/>
  </si>
  <si>
    <t>全長50cm前後。同じ形状の鉄片を放射線状に組み合わせたものや、棘付鉄球を付けたものがある。</t>
    <rPh sb="0" eb="2">
      <t>ゼンチョウ</t>
    </rPh>
    <rPh sb="6" eb="8">
      <t>ゼンゴ</t>
    </rPh>
    <rPh sb="9" eb="10">
      <t>オナ</t>
    </rPh>
    <rPh sb="11" eb="13">
      <t>ケイジョウ</t>
    </rPh>
    <rPh sb="14" eb="15">
      <t>テツ</t>
    </rPh>
    <rPh sb="15" eb="16">
      <t>ヘン</t>
    </rPh>
    <rPh sb="17" eb="19">
      <t>ホウシャ</t>
    </rPh>
    <rPh sb="19" eb="21">
      <t>センジョウ</t>
    </rPh>
    <rPh sb="22" eb="23">
      <t>ク</t>
    </rPh>
    <rPh sb="24" eb="25">
      <t>ア</t>
    </rPh>
    <rPh sb="32" eb="33">
      <t>トゲ</t>
    </rPh>
    <rPh sb="33" eb="34">
      <t>ツキ</t>
    </rPh>
    <rPh sb="34" eb="36">
      <t>テッキュウ</t>
    </rPh>
    <rPh sb="37" eb="38">
      <t>ツ</t>
    </rPh>
    <phoneticPr fontId="6"/>
  </si>
  <si>
    <t>全長1m以下、幅60cm前後、8kg前後。強力な矢を簡単に放てるが、再度弓を弾くためには時間がかかる。</t>
    <rPh sb="0" eb="2">
      <t>ゼンチョウ</t>
    </rPh>
    <rPh sb="4" eb="6">
      <t>イカ</t>
    </rPh>
    <rPh sb="7" eb="8">
      <t>ハバ</t>
    </rPh>
    <rPh sb="12" eb="14">
      <t>ゼンゴ</t>
    </rPh>
    <rPh sb="18" eb="20">
      <t>ゼンゴ</t>
    </rPh>
    <rPh sb="21" eb="23">
      <t>キョウリョク</t>
    </rPh>
    <rPh sb="24" eb="25">
      <t>ヤ</t>
    </rPh>
    <rPh sb="26" eb="28">
      <t>カンタン</t>
    </rPh>
    <rPh sb="29" eb="30">
      <t>ハナ</t>
    </rPh>
    <rPh sb="34" eb="36">
      <t>サイド</t>
    </rPh>
    <rPh sb="36" eb="37">
      <t>ユミ</t>
    </rPh>
    <rPh sb="38" eb="39">
      <t>ヒ</t>
    </rPh>
    <rPh sb="44" eb="46">
      <t>ジカン</t>
    </rPh>
    <phoneticPr fontId="6"/>
  </si>
  <si>
    <t>ラップドボウ</t>
    <phoneticPr fontId="6"/>
  </si>
  <si>
    <t>1m前後。動物の腱や革を用いた複合弓(コンポジットボウ)の一種。</t>
    <rPh sb="2" eb="4">
      <t>ゼンゴ</t>
    </rPh>
    <rPh sb="5" eb="7">
      <t>ドウブツ</t>
    </rPh>
    <rPh sb="8" eb="9">
      <t>ケン</t>
    </rPh>
    <rPh sb="10" eb="11">
      <t>カワ</t>
    </rPh>
    <rPh sb="12" eb="13">
      <t>モチ</t>
    </rPh>
    <rPh sb="15" eb="17">
      <t>フクゴウ</t>
    </rPh>
    <rPh sb="17" eb="18">
      <t>ユミ</t>
    </rPh>
    <rPh sb="29" eb="31">
      <t>イッシュ</t>
    </rPh>
    <phoneticPr fontId="6"/>
  </si>
  <si>
    <t>1m以下の、軽い弓。簡便に用いることができる。</t>
    <rPh sb="2" eb="4">
      <t>イカ</t>
    </rPh>
    <rPh sb="6" eb="7">
      <t>カル</t>
    </rPh>
    <rPh sb="8" eb="9">
      <t>ユミ</t>
    </rPh>
    <rPh sb="10" eb="12">
      <t>カンベン</t>
    </rPh>
    <rPh sb="13" eb="14">
      <t>モチ</t>
    </rPh>
    <phoneticPr fontId="6"/>
  </si>
  <si>
    <t>1.5m以上の大きな弓。使用には相当の練度を要する。熟練の射手は6秒に1本の矢を射たという。</t>
    <rPh sb="4" eb="6">
      <t>イジョウ</t>
    </rPh>
    <rPh sb="7" eb="8">
      <t>オオ</t>
    </rPh>
    <rPh sb="10" eb="11">
      <t>ユミ</t>
    </rPh>
    <rPh sb="12" eb="14">
      <t>シヨウ</t>
    </rPh>
    <rPh sb="16" eb="18">
      <t>ソウトウ</t>
    </rPh>
    <rPh sb="19" eb="21">
      <t>レンド</t>
    </rPh>
    <rPh sb="22" eb="23">
      <t>ヨウ</t>
    </rPh>
    <rPh sb="26" eb="28">
      <t>ジュクレン</t>
    </rPh>
    <rPh sb="29" eb="31">
      <t>シャシュ</t>
    </rPh>
    <rPh sb="33" eb="34">
      <t>ビョウ</t>
    </rPh>
    <rPh sb="36" eb="37">
      <t>ホン</t>
    </rPh>
    <rPh sb="38" eb="39">
      <t>ヤ</t>
    </rPh>
    <rPh sb="40" eb="41">
      <t>イ</t>
    </rPh>
    <phoneticPr fontId="6"/>
  </si>
  <si>
    <t>1m以下、1kg以下の投槍。</t>
    <rPh sb="2" eb="4">
      <t>イカ</t>
    </rPh>
    <rPh sb="8" eb="10">
      <t>イカ</t>
    </rPh>
    <rPh sb="11" eb="13">
      <t>ナゲヤリ</t>
    </rPh>
    <phoneticPr fontId="6"/>
  </si>
  <si>
    <t>うねりのある十字手裏剣。投擲は刃を持ち回転を与えて行う。</t>
    <rPh sb="6" eb="8">
      <t>ジュウジ</t>
    </rPh>
    <rPh sb="8" eb="11">
      <t>シュリケン</t>
    </rPh>
    <rPh sb="12" eb="14">
      <t>トウテキ</t>
    </rPh>
    <rPh sb="15" eb="16">
      <t>ヤイバ</t>
    </rPh>
    <rPh sb="17" eb="18">
      <t>モ</t>
    </rPh>
    <rPh sb="19" eb="21">
      <t>カイテン</t>
    </rPh>
    <rPh sb="22" eb="23">
      <t>アタ</t>
    </rPh>
    <rPh sb="25" eb="26">
      <t>オコナ</t>
    </rPh>
    <phoneticPr fontId="6"/>
  </si>
  <si>
    <t>刃を浅く、数を増した手裏剣。浅くとも確実に傷を与えられるため、毒を塗ることが多い。</t>
    <rPh sb="0" eb="1">
      <t>ヤイバ</t>
    </rPh>
    <rPh sb="2" eb="3">
      <t>アサ</t>
    </rPh>
    <rPh sb="5" eb="6">
      <t>カズ</t>
    </rPh>
    <rPh sb="7" eb="8">
      <t>マ</t>
    </rPh>
    <rPh sb="10" eb="13">
      <t>シュリケン</t>
    </rPh>
    <rPh sb="14" eb="15">
      <t>アサ</t>
    </rPh>
    <rPh sb="18" eb="20">
      <t>カクジツ</t>
    </rPh>
    <rPh sb="21" eb="22">
      <t>キズ</t>
    </rPh>
    <rPh sb="23" eb="24">
      <t>アタ</t>
    </rPh>
    <rPh sb="31" eb="32">
      <t>ドク</t>
    </rPh>
    <rPh sb="33" eb="34">
      <t>ヌ</t>
    </rPh>
    <rPh sb="38" eb="39">
      <t>オオ</t>
    </rPh>
    <phoneticPr fontId="6"/>
  </si>
  <si>
    <t>眼帯のような形状をした、石や鉛玉を投擲するための道具。命中させづらい。</t>
    <rPh sb="0" eb="2">
      <t>ガンタイ</t>
    </rPh>
    <rPh sb="6" eb="8">
      <t>ケイジョウ</t>
    </rPh>
    <rPh sb="12" eb="13">
      <t>イシ</t>
    </rPh>
    <rPh sb="14" eb="15">
      <t>ナマリ</t>
    </rPh>
    <rPh sb="15" eb="16">
      <t>ダマ</t>
    </rPh>
    <rPh sb="17" eb="19">
      <t>トウテキ</t>
    </rPh>
    <rPh sb="24" eb="26">
      <t>ドウグ</t>
    </rPh>
    <rPh sb="27" eb="29">
      <t>メイチュウ</t>
    </rPh>
    <phoneticPr fontId="6"/>
  </si>
  <si>
    <t>30cm以下の、短い矢のような形状の投擲武器。殺傷力は低いが、手軽に持ち運べる。</t>
    <rPh sb="4" eb="6">
      <t>イカ</t>
    </rPh>
    <rPh sb="8" eb="9">
      <t>ミジカ</t>
    </rPh>
    <rPh sb="10" eb="11">
      <t>ヤ</t>
    </rPh>
    <rPh sb="15" eb="17">
      <t>ケイジョウ</t>
    </rPh>
    <rPh sb="18" eb="20">
      <t>トウテキ</t>
    </rPh>
    <rPh sb="20" eb="22">
      <t>ブキ</t>
    </rPh>
    <rPh sb="23" eb="26">
      <t>サッショウリョク</t>
    </rPh>
    <rPh sb="27" eb="28">
      <t>ヒク</t>
    </rPh>
    <rPh sb="31" eb="33">
      <t>テガル</t>
    </rPh>
    <rPh sb="34" eb="35">
      <t>モ</t>
    </rPh>
    <rPh sb="36" eb="37">
      <t>ハコ</t>
    </rPh>
    <phoneticPr fontId="6"/>
  </si>
  <si>
    <t>直径20cm前後、重さ0.5kg以下の平たい金属の輪。外周に刃がついており、斬ることができる。</t>
    <rPh sb="0" eb="2">
      <t>チョッケイ</t>
    </rPh>
    <rPh sb="6" eb="8">
      <t>ゼンゴ</t>
    </rPh>
    <rPh sb="9" eb="10">
      <t>オモ</t>
    </rPh>
    <rPh sb="16" eb="18">
      <t>イカ</t>
    </rPh>
    <rPh sb="19" eb="20">
      <t>ヒラ</t>
    </rPh>
    <rPh sb="22" eb="24">
      <t>キンゾク</t>
    </rPh>
    <rPh sb="25" eb="26">
      <t>ワ</t>
    </rPh>
    <rPh sb="27" eb="29">
      <t>ガイシュウ</t>
    </rPh>
    <rPh sb="30" eb="31">
      <t>ヤイバ</t>
    </rPh>
    <rPh sb="38" eb="39">
      <t>キ</t>
    </rPh>
    <phoneticPr fontId="6"/>
  </si>
  <si>
    <t>長さ50cm前後。投擲もできる手斧。</t>
    <rPh sb="0" eb="1">
      <t>ナガ</t>
    </rPh>
    <rPh sb="6" eb="8">
      <t>ゼンゴ</t>
    </rPh>
    <rPh sb="9" eb="11">
      <t>トウテキ</t>
    </rPh>
    <rPh sb="15" eb="17">
      <t>テオノ</t>
    </rPh>
    <phoneticPr fontId="6"/>
  </si>
  <si>
    <t>アダーガ</t>
    <phoneticPr fontId="6"/>
  </si>
  <si>
    <t>革製の丸盾の両端に槍状の柄と穂先、盾の正面に短剣を取り付けたもの。</t>
    <rPh sb="0" eb="2">
      <t>カワセイ</t>
    </rPh>
    <rPh sb="3" eb="4">
      <t>マル</t>
    </rPh>
    <rPh sb="4" eb="5">
      <t>タテ</t>
    </rPh>
    <rPh sb="6" eb="8">
      <t>リョウタン</t>
    </rPh>
    <rPh sb="9" eb="10">
      <t>ヤリ</t>
    </rPh>
    <rPh sb="10" eb="11">
      <t>ジョウ</t>
    </rPh>
    <rPh sb="12" eb="13">
      <t>エ</t>
    </rPh>
    <rPh sb="14" eb="16">
      <t>ホサキ</t>
    </rPh>
    <rPh sb="17" eb="18">
      <t>タテ</t>
    </rPh>
    <rPh sb="19" eb="21">
      <t>ショウメン</t>
    </rPh>
    <rPh sb="22" eb="24">
      <t>タンケン</t>
    </rPh>
    <rPh sb="25" eb="26">
      <t>ト</t>
    </rPh>
    <rPh sb="27" eb="28">
      <t>ツ</t>
    </rPh>
    <phoneticPr fontId="6"/>
  </si>
  <si>
    <t>60cm前後の鎌に3m前後の鎖、その先に分銅を付けたもの。分銅で相手をからめとり、鎌で切る。……鎌は投げない。</t>
    <rPh sb="4" eb="6">
      <t>ゼンゴ</t>
    </rPh>
    <rPh sb="7" eb="8">
      <t>カマ</t>
    </rPh>
    <rPh sb="11" eb="13">
      <t>ゼンゴ</t>
    </rPh>
    <rPh sb="14" eb="15">
      <t>クサリ</t>
    </rPh>
    <rPh sb="18" eb="19">
      <t>サキ</t>
    </rPh>
    <rPh sb="20" eb="22">
      <t>フンドウ</t>
    </rPh>
    <rPh sb="23" eb="24">
      <t>ツ</t>
    </rPh>
    <rPh sb="29" eb="31">
      <t>フンドウ</t>
    </rPh>
    <rPh sb="32" eb="34">
      <t>アイテ</t>
    </rPh>
    <rPh sb="41" eb="42">
      <t>カマ</t>
    </rPh>
    <rPh sb="43" eb="44">
      <t>キ</t>
    </rPh>
    <rPh sb="48" eb="49">
      <t>カマ</t>
    </rPh>
    <rPh sb="50" eb="51">
      <t>ナ</t>
    </rPh>
    <phoneticPr fontId="6"/>
  </si>
  <si>
    <t>金属片を埋め込んだ革で、拳を守ると同時に打撃力を上げる。拳を鍛え上げるよりも手っ取り早く威力を増す。</t>
    <rPh sb="0" eb="3">
      <t>キンゾクヘン</t>
    </rPh>
    <rPh sb="4" eb="5">
      <t>ウ</t>
    </rPh>
    <rPh sb="6" eb="7">
      <t>コ</t>
    </rPh>
    <rPh sb="9" eb="10">
      <t>カワ</t>
    </rPh>
    <rPh sb="12" eb="13">
      <t>コブシ</t>
    </rPh>
    <rPh sb="14" eb="15">
      <t>マモ</t>
    </rPh>
    <rPh sb="17" eb="19">
      <t>ドウジ</t>
    </rPh>
    <rPh sb="20" eb="23">
      <t>ダゲキリョク</t>
    </rPh>
    <rPh sb="24" eb="25">
      <t>ア</t>
    </rPh>
    <rPh sb="28" eb="29">
      <t>コブシ</t>
    </rPh>
    <rPh sb="30" eb="31">
      <t>キタ</t>
    </rPh>
    <rPh sb="32" eb="33">
      <t>ア</t>
    </rPh>
    <rPh sb="38" eb="39">
      <t>テ</t>
    </rPh>
    <rPh sb="40" eb="41">
      <t>ト</t>
    </rPh>
    <rPh sb="42" eb="43">
      <t>バヤ</t>
    </rPh>
    <rPh sb="44" eb="46">
      <t>イリョク</t>
    </rPh>
    <rPh sb="47" eb="48">
      <t>マ</t>
    </rPh>
    <phoneticPr fontId="6"/>
  </si>
  <si>
    <t>マインゴーシュ</t>
    <phoneticPr fontId="6"/>
  </si>
  <si>
    <t>片手</t>
    <rPh sb="0" eb="2">
      <t>カタテ</t>
    </rPh>
    <phoneticPr fontId="6"/>
  </si>
  <si>
    <t>刺+4</t>
    <rPh sb="0" eb="1">
      <t>サ</t>
    </rPh>
    <phoneticPr fontId="6"/>
  </si>
  <si>
    <t>-</t>
    <phoneticPr fontId="6"/>
  </si>
  <si>
    <t>捕縛</t>
    <rPh sb="0" eb="2">
      <t>ホバク</t>
    </rPh>
    <phoneticPr fontId="6"/>
  </si>
  <si>
    <t>槍、投擲</t>
    <rPh sb="0" eb="1">
      <t>ヤリ</t>
    </rPh>
    <rPh sb="2" eb="4">
      <t>トウテキ</t>
    </rPh>
    <phoneticPr fontId="6"/>
  </si>
  <si>
    <t>刺+2</t>
    <rPh sb="0" eb="1">
      <t>サ</t>
    </rPh>
    <phoneticPr fontId="6"/>
  </si>
  <si>
    <t>全長1.5cm程度の両端に剣を付けた武器。扱いに相当な熟練がいる。</t>
    <rPh sb="0" eb="2">
      <t>ゼンチョウ</t>
    </rPh>
    <rPh sb="7" eb="9">
      <t>テイド</t>
    </rPh>
    <rPh sb="10" eb="12">
      <t>リョウタン</t>
    </rPh>
    <rPh sb="13" eb="14">
      <t>ケン</t>
    </rPh>
    <rPh sb="15" eb="16">
      <t>ツ</t>
    </rPh>
    <rPh sb="18" eb="20">
      <t>ブキ</t>
    </rPh>
    <rPh sb="21" eb="22">
      <t>アツカ</t>
    </rPh>
    <rPh sb="24" eb="26">
      <t>ソウトウ</t>
    </rPh>
    <rPh sb="27" eb="29">
      <t>ジュクレン</t>
    </rPh>
    <phoneticPr fontId="6"/>
  </si>
  <si>
    <t>弓</t>
    <rPh sb="0" eb="1">
      <t>ユミ</t>
    </rPh>
    <phoneticPr fontId="6"/>
  </si>
  <si>
    <t>転換許可証</t>
    <rPh sb="0" eb="2">
      <t>テンカン</t>
    </rPh>
    <rPh sb="2" eb="5">
      <t>キョカショウ</t>
    </rPh>
    <phoneticPr fontId="6"/>
  </si>
  <si>
    <t>効果参照</t>
    <rPh sb="0" eb="2">
      <t>コウカ</t>
    </rPh>
    <rPh sb="2" eb="4">
      <t>サンショウ</t>
    </rPh>
    <phoneticPr fontId="6"/>
  </si>
  <si>
    <t>-</t>
    <phoneticPr fontId="6"/>
  </si>
  <si>
    <t>“ρ”の管理する転換装置を使用できる。</t>
    <rPh sb="4" eb="6">
      <t>カンリ</t>
    </rPh>
    <rPh sb="8" eb="10">
      <t>テンカン</t>
    </rPh>
    <rPh sb="10" eb="12">
      <t>ソウチ</t>
    </rPh>
    <rPh sb="13" eb="15">
      <t>シヨウ</t>
    </rPh>
    <phoneticPr fontId="6"/>
  </si>
  <si>
    <t>-</t>
    <phoneticPr fontId="6"/>
  </si>
  <si>
    <t>-</t>
    <phoneticPr fontId="6"/>
  </si>
  <si>
    <t>-</t>
    <phoneticPr fontId="6"/>
  </si>
  <si>
    <t>両手</t>
    <rPh sb="0" eb="2">
      <t>リョウテ</t>
    </rPh>
    <phoneticPr fontId="6"/>
  </si>
  <si>
    <t>殴+7</t>
    <rPh sb="0" eb="1">
      <t>ナグ</t>
    </rPh>
    <phoneticPr fontId="6"/>
  </si>
  <si>
    <t>刺+9</t>
    <rPh sb="0" eb="1">
      <t>サ</t>
    </rPh>
    <phoneticPr fontId="6"/>
  </si>
  <si>
    <t>片手</t>
    <rPh sb="0" eb="2">
      <t>カタテ</t>
    </rPh>
    <phoneticPr fontId="6"/>
  </si>
  <si>
    <t>近</t>
    <rPh sb="0" eb="1">
      <t>キン</t>
    </rPh>
    <phoneticPr fontId="6"/>
  </si>
  <si>
    <t>至近</t>
    <rPh sb="0" eb="2">
      <t>シキン</t>
    </rPh>
    <phoneticPr fontId="6"/>
  </si>
  <si>
    <t>斬+8</t>
    <rPh sb="0" eb="1">
      <t>ザン</t>
    </rPh>
    <phoneticPr fontId="6"/>
  </si>
  <si>
    <t>斬+5</t>
    <rPh sb="0" eb="1">
      <t>ザン</t>
    </rPh>
    <phoneticPr fontId="6"/>
  </si>
  <si>
    <t>斬+3</t>
    <rPh sb="0" eb="1">
      <t>ザン</t>
    </rPh>
    <phoneticPr fontId="6"/>
  </si>
  <si>
    <t>〔白〕</t>
    <rPh sb="1" eb="2">
      <t>ハク</t>
    </rPh>
    <phoneticPr fontId="6"/>
  </si>
  <si>
    <t>忍具</t>
    <rPh sb="0" eb="1">
      <t>ニン</t>
    </rPh>
    <rPh sb="1" eb="2">
      <t>グ</t>
    </rPh>
    <phoneticPr fontId="6"/>
  </si>
  <si>
    <t>盾、槍</t>
    <rPh sb="0" eb="1">
      <t>タテ</t>
    </rPh>
    <rPh sb="2" eb="3">
      <t>ヤリ</t>
    </rPh>
    <phoneticPr fontId="6"/>
  </si>
  <si>
    <t>剣、暗器</t>
    <rPh sb="0" eb="1">
      <t>ケン</t>
    </rPh>
    <rPh sb="2" eb="4">
      <t>アンキ</t>
    </rPh>
    <phoneticPr fontId="6"/>
  </si>
  <si>
    <t>剣、投擲、暗器</t>
    <rPh sb="0" eb="1">
      <t>ケン</t>
    </rPh>
    <rPh sb="2" eb="4">
      <t>トウテキ</t>
    </rPh>
    <rPh sb="5" eb="7">
      <t>アンキ</t>
    </rPh>
    <phoneticPr fontId="6"/>
  </si>
  <si>
    <t>槌、暗器</t>
    <rPh sb="0" eb="1">
      <t>ツチ</t>
    </rPh>
    <rPh sb="2" eb="4">
      <t>アンキ</t>
    </rPh>
    <phoneticPr fontId="6"/>
  </si>
  <si>
    <t>投擲、暗器</t>
    <rPh sb="0" eb="2">
      <t>トウテキ</t>
    </rPh>
    <rPh sb="3" eb="5">
      <t>アンキ</t>
    </rPh>
    <phoneticPr fontId="6"/>
  </si>
  <si>
    <t>〔射〕〔隠〕</t>
    <rPh sb="1" eb="2">
      <t>シャ</t>
    </rPh>
    <rPh sb="4" eb="5">
      <t>カク</t>
    </rPh>
    <phoneticPr fontId="6"/>
  </si>
  <si>
    <t>〔白〕〔隠〕</t>
    <rPh sb="1" eb="2">
      <t>ハク</t>
    </rPh>
    <rPh sb="4" eb="5">
      <t>カク</t>
    </rPh>
    <phoneticPr fontId="6"/>
  </si>
  <si>
    <t>〔白〕〔隠〕</t>
    <rPh sb="1" eb="2">
      <t>シロ</t>
    </rPh>
    <rPh sb="4" eb="5">
      <t>カク</t>
    </rPh>
    <phoneticPr fontId="6"/>
  </si>
  <si>
    <t>刃渡り60cm。小振りだが十分な性能を持つ。</t>
    <rPh sb="0" eb="2">
      <t>ハワタ</t>
    </rPh>
    <rPh sb="8" eb="10">
      <t>コブ</t>
    </rPh>
    <rPh sb="13" eb="15">
      <t>ジュウブン</t>
    </rPh>
    <rPh sb="16" eb="18">
      <t>セイノウ</t>
    </rPh>
    <rPh sb="19" eb="20">
      <t>モ</t>
    </rPh>
    <phoneticPr fontId="6"/>
  </si>
  <si>
    <t>斬+6</t>
    <rPh sb="0" eb="1">
      <t>ザン</t>
    </rPh>
    <phoneticPr fontId="6"/>
  </si>
  <si>
    <t>-</t>
    <phoneticPr fontId="6"/>
  </si>
  <si>
    <t>斬+6</t>
    <rPh sb="0" eb="1">
      <t>ザン</t>
    </rPh>
    <phoneticPr fontId="6"/>
  </si>
  <si>
    <t>斬+8</t>
    <rPh sb="0" eb="1">
      <t>ザン</t>
    </rPh>
    <phoneticPr fontId="6"/>
  </si>
  <si>
    <t>斬+10</t>
    <rPh sb="0" eb="1">
      <t>ザン</t>
    </rPh>
    <phoneticPr fontId="6"/>
  </si>
  <si>
    <t>ダガーナイフ(白兵)</t>
    <rPh sb="7" eb="9">
      <t>ハクヘイ</t>
    </rPh>
    <phoneticPr fontId="6"/>
  </si>
  <si>
    <t>ダガーナイフ(投擲)</t>
    <rPh sb="7" eb="9">
      <t>トウテキ</t>
    </rPh>
    <phoneticPr fontId="6"/>
  </si>
  <si>
    <t>ダーク(投擲)</t>
    <rPh sb="4" eb="6">
      <t>トウテキ</t>
    </rPh>
    <phoneticPr fontId="6"/>
  </si>
  <si>
    <t>ダーク(白兵)</t>
    <rPh sb="4" eb="6">
      <t>ハクヘイ</t>
    </rPh>
    <phoneticPr fontId="6"/>
  </si>
  <si>
    <t>〔射〕〔隠〕</t>
    <rPh sb="1" eb="2">
      <t>シャ</t>
    </rPh>
    <rPh sb="4" eb="5">
      <t>イン</t>
    </rPh>
    <phoneticPr fontId="6"/>
  </si>
  <si>
    <t>〔白〕〔隠〕</t>
    <rPh sb="1" eb="2">
      <t>シロ</t>
    </rPh>
    <rPh sb="4" eb="5">
      <t>イン</t>
    </rPh>
    <phoneticPr fontId="6"/>
  </si>
  <si>
    <t>苦無(投擲)</t>
    <rPh sb="0" eb="2">
      <t>クナイ</t>
    </rPh>
    <rPh sb="3" eb="5">
      <t>トウテキ</t>
    </rPh>
    <phoneticPr fontId="6"/>
  </si>
  <si>
    <t>苦無(白兵)</t>
    <rPh sb="0" eb="1">
      <t>クル</t>
    </rPh>
    <rPh sb="1" eb="2">
      <t>ナシ</t>
    </rPh>
    <rPh sb="3" eb="5">
      <t>ハクヘイ</t>
    </rPh>
    <phoneticPr fontId="6"/>
  </si>
  <si>
    <t>-</t>
    <phoneticPr fontId="6"/>
  </si>
  <si>
    <t>トマホーク(白兵)</t>
    <rPh sb="6" eb="8">
      <t>ハクヘイ</t>
    </rPh>
    <phoneticPr fontId="6"/>
  </si>
  <si>
    <t>トマホーク(投擲)</t>
    <rPh sb="6" eb="8">
      <t>トウテキ</t>
    </rPh>
    <phoneticPr fontId="6"/>
  </si>
  <si>
    <t>斧、投擲</t>
    <rPh sb="0" eb="1">
      <t>オノ</t>
    </rPh>
    <rPh sb="2" eb="4">
      <t>トウテキ</t>
    </rPh>
    <phoneticPr fontId="6"/>
  </si>
  <si>
    <t>〔射〕</t>
    <rPh sb="1" eb="2">
      <t>シャ</t>
    </rPh>
    <phoneticPr fontId="6"/>
  </si>
  <si>
    <t>斬+7</t>
    <rPh sb="0" eb="1">
      <t>ザン</t>
    </rPh>
    <phoneticPr fontId="6"/>
  </si>
  <si>
    <t>近</t>
    <rPh sb="0" eb="1">
      <t>キン</t>
    </rPh>
    <phoneticPr fontId="6"/>
  </si>
  <si>
    <t>ルーンアックス</t>
    <phoneticPr fontId="6"/>
  </si>
  <si>
    <t>斧</t>
    <rPh sb="0" eb="1">
      <t>オノ</t>
    </rPh>
    <phoneticPr fontId="6"/>
  </si>
  <si>
    <t>クーンの用いる神聖文字で呪言を刻んだ斧。相手の急所に吸い込まれるように斬撃を加える。</t>
    <rPh sb="4" eb="5">
      <t>モチ</t>
    </rPh>
    <rPh sb="7" eb="9">
      <t>シンセイ</t>
    </rPh>
    <rPh sb="9" eb="11">
      <t>モジ</t>
    </rPh>
    <rPh sb="12" eb="13">
      <t>ジュ</t>
    </rPh>
    <rPh sb="13" eb="14">
      <t>ゴン</t>
    </rPh>
    <rPh sb="15" eb="16">
      <t>キザ</t>
    </rPh>
    <rPh sb="18" eb="19">
      <t>オノ</t>
    </rPh>
    <rPh sb="20" eb="22">
      <t>アイテ</t>
    </rPh>
    <rPh sb="23" eb="25">
      <t>キュウショ</t>
    </rPh>
    <rPh sb="26" eb="27">
      <t>ス</t>
    </rPh>
    <rPh sb="28" eb="29">
      <t>コ</t>
    </rPh>
    <rPh sb="35" eb="37">
      <t>ザンゲキ</t>
    </rPh>
    <rPh sb="38" eb="39">
      <t>クワ</t>
    </rPh>
    <phoneticPr fontId="6"/>
  </si>
  <si>
    <t>全長2m前後の長大な斧。威力は絶大でも、格式を重んじるコッソは戦斧を忌み嫌う。</t>
    <rPh sb="0" eb="2">
      <t>ゼンチョウ</t>
    </rPh>
    <rPh sb="4" eb="6">
      <t>ゼンゴ</t>
    </rPh>
    <rPh sb="7" eb="9">
      <t>チョウダイ</t>
    </rPh>
    <rPh sb="10" eb="11">
      <t>オノ</t>
    </rPh>
    <rPh sb="12" eb="14">
      <t>イリョク</t>
    </rPh>
    <rPh sb="15" eb="17">
      <t>ゼツダイ</t>
    </rPh>
    <rPh sb="20" eb="22">
      <t>カクシキ</t>
    </rPh>
    <rPh sb="23" eb="24">
      <t>オモ</t>
    </rPh>
    <rPh sb="31" eb="33">
      <t>センプ</t>
    </rPh>
    <rPh sb="34" eb="35">
      <t>イ</t>
    </rPh>
    <rPh sb="36" eb="37">
      <t>キラ</t>
    </rPh>
    <phoneticPr fontId="6"/>
  </si>
  <si>
    <t>槍</t>
    <rPh sb="0" eb="1">
      <t>ヤリ</t>
    </rPh>
    <phoneticPr fontId="6"/>
  </si>
  <si>
    <t>刺+5</t>
    <rPh sb="0" eb="1">
      <t>サ</t>
    </rPh>
    <phoneticPr fontId="6"/>
  </si>
  <si>
    <t>ジャベリン(投擲)</t>
    <rPh sb="6" eb="8">
      <t>トウテキ</t>
    </rPh>
    <phoneticPr fontId="6"/>
  </si>
  <si>
    <t>コッソ族が好んで用いた量産しやすい軽量の槍。</t>
    <rPh sb="3" eb="4">
      <t>ゾク</t>
    </rPh>
    <rPh sb="5" eb="6">
      <t>コノ</t>
    </rPh>
    <rPh sb="8" eb="9">
      <t>モチ</t>
    </rPh>
    <rPh sb="11" eb="13">
      <t>リョウサン</t>
    </rPh>
    <rPh sb="17" eb="19">
      <t>ケイリョウ</t>
    </rPh>
    <rPh sb="20" eb="21">
      <t>ヤリ</t>
    </rPh>
    <phoneticPr fontId="6"/>
  </si>
  <si>
    <t>刺+6</t>
    <rPh sb="0" eb="1">
      <t>サ</t>
    </rPh>
    <phoneticPr fontId="6"/>
  </si>
  <si>
    <t>刺+8</t>
    <rPh sb="0" eb="1">
      <t>サ</t>
    </rPh>
    <phoneticPr fontId="6"/>
  </si>
  <si>
    <t>殴+0</t>
    <rPh sb="0" eb="1">
      <t>ナグ</t>
    </rPh>
    <phoneticPr fontId="6"/>
  </si>
  <si>
    <t>手首などに固定する、直径30cm程度の小型の盾。騎士にとって最後の生命線となる。</t>
    <rPh sb="0" eb="2">
      <t>テクビ</t>
    </rPh>
    <rPh sb="5" eb="7">
      <t>コテイ</t>
    </rPh>
    <rPh sb="10" eb="12">
      <t>チョッケイ</t>
    </rPh>
    <rPh sb="16" eb="18">
      <t>テイド</t>
    </rPh>
    <rPh sb="19" eb="21">
      <t>コガタ</t>
    </rPh>
    <rPh sb="22" eb="23">
      <t>タテ</t>
    </rPh>
    <rPh sb="24" eb="26">
      <t>キシ</t>
    </rPh>
    <rPh sb="30" eb="32">
      <t>サイゴ</t>
    </rPh>
    <rPh sb="33" eb="36">
      <t>セイメイセン</t>
    </rPh>
    <phoneticPr fontId="6"/>
  </si>
  <si>
    <t>直径60cm程度の円形の盾。</t>
    <rPh sb="0" eb="2">
      <t>チョッケイ</t>
    </rPh>
    <rPh sb="6" eb="8">
      <t>テイド</t>
    </rPh>
    <rPh sb="9" eb="11">
      <t>エンケイ</t>
    </rPh>
    <rPh sb="12" eb="13">
      <t>タテ</t>
    </rPh>
    <phoneticPr fontId="6"/>
  </si>
  <si>
    <t>殴+4</t>
    <rPh sb="0" eb="1">
      <t>ナグ</t>
    </rPh>
    <phoneticPr fontId="6"/>
  </si>
  <si>
    <t>-</t>
    <phoneticPr fontId="6"/>
  </si>
  <si>
    <t>長辺1.5mを超す長大な盾。守りを重視する重歩兵が用いる。</t>
    <rPh sb="0" eb="2">
      <t>チョウヘン</t>
    </rPh>
    <rPh sb="7" eb="8">
      <t>コ</t>
    </rPh>
    <rPh sb="9" eb="11">
      <t>チョウダイ</t>
    </rPh>
    <rPh sb="12" eb="13">
      <t>タテ</t>
    </rPh>
    <rPh sb="14" eb="15">
      <t>マモ</t>
    </rPh>
    <rPh sb="17" eb="19">
      <t>ジュウシ</t>
    </rPh>
    <rPh sb="21" eb="22">
      <t>ジュウ</t>
    </rPh>
    <rPh sb="22" eb="24">
      <t>ホヘイ</t>
    </rPh>
    <rPh sb="25" eb="26">
      <t>モチ</t>
    </rPh>
    <phoneticPr fontId="6"/>
  </si>
  <si>
    <t>殴+6</t>
    <rPh sb="0" eb="1">
      <t>ナグ</t>
    </rPh>
    <phoneticPr fontId="6"/>
  </si>
  <si>
    <t>両手で用いる重厚すぎる盾。攻めを捨てるため、実戦では用いられなかった。</t>
    <rPh sb="0" eb="2">
      <t>リョウテ</t>
    </rPh>
    <rPh sb="3" eb="4">
      <t>モチ</t>
    </rPh>
    <rPh sb="6" eb="8">
      <t>ジュウコウ</t>
    </rPh>
    <rPh sb="11" eb="12">
      <t>タテ</t>
    </rPh>
    <rPh sb="13" eb="14">
      <t>セ</t>
    </rPh>
    <rPh sb="16" eb="17">
      <t>ス</t>
    </rPh>
    <rPh sb="22" eb="24">
      <t>ジッセン</t>
    </rPh>
    <rPh sb="26" eb="27">
      <t>モチ</t>
    </rPh>
    <phoneticPr fontId="6"/>
  </si>
  <si>
    <t>サーコート</t>
    <phoneticPr fontId="6"/>
  </si>
  <si>
    <t>ハーフアーマー</t>
    <phoneticPr fontId="6"/>
  </si>
  <si>
    <t>部位</t>
    <rPh sb="0" eb="2">
      <t>ブイ</t>
    </rPh>
    <phoneticPr fontId="6"/>
  </si>
  <si>
    <t>胴</t>
    <rPh sb="0" eb="1">
      <t>ドウ</t>
    </rPh>
    <phoneticPr fontId="6"/>
  </si>
  <si>
    <t>[常時]篭手、靴の部位が使用不可になる。</t>
    <rPh sb="1" eb="3">
      <t>ジョウジ</t>
    </rPh>
    <phoneticPr fontId="6"/>
  </si>
  <si>
    <t>頭</t>
    <rPh sb="0" eb="1">
      <t>アタマ</t>
    </rPh>
    <phoneticPr fontId="6"/>
  </si>
  <si>
    <t>籠手</t>
    <rPh sb="0" eb="2">
      <t>コテ</t>
    </rPh>
    <phoneticPr fontId="6"/>
  </si>
  <si>
    <t>コッソ専用。[常時]〔白兵〕攻撃のダメージロールに+3する。</t>
    <rPh sb="3" eb="5">
      <t>センヨウ</t>
    </rPh>
    <rPh sb="11" eb="13">
      <t>ハクヘイ</t>
    </rPh>
    <rPh sb="14" eb="16">
      <t>コウゲキ</t>
    </rPh>
    <phoneticPr fontId="7"/>
  </si>
  <si>
    <t>ラチェル専用。[常時]『邪毒』、『汚染』、『浄化』を受けない。</t>
    <rPh sb="4" eb="6">
      <t>センヨウ</t>
    </rPh>
    <phoneticPr fontId="7"/>
  </si>
  <si>
    <t>[常時]プレアクト時に所持する武器から1つを選択する。その武器の防御値か抵抗値に+2する。</t>
    <rPh sb="9" eb="10">
      <t>ジ</t>
    </rPh>
    <rPh sb="11" eb="13">
      <t>ショジ</t>
    </rPh>
    <rPh sb="15" eb="17">
      <t>ブキ</t>
    </rPh>
    <rPh sb="22" eb="24">
      <t>センタク</t>
    </rPh>
    <rPh sb="29" eb="31">
      <t>ブキ</t>
    </rPh>
    <rPh sb="32" eb="34">
      <t>ボウギョ</t>
    </rPh>
    <rPh sb="34" eb="35">
      <t>チ</t>
    </rPh>
    <rPh sb="36" eb="39">
      <t>テイコウチ</t>
    </rPh>
    <phoneticPr fontId="6"/>
  </si>
  <si>
    <t>挺身者の腕輪</t>
    <rPh sb="0" eb="2">
      <t>テイシン</t>
    </rPh>
    <rPh sb="2" eb="3">
      <t>シャ</t>
    </rPh>
    <rPh sb="4" eb="6">
      <t>ウデワ</t>
    </rPh>
    <phoneticPr fontId="6"/>
  </si>
  <si>
    <t>[常時]自分の受ける物理攻撃のダメージを-3する。</t>
    <rPh sb="4" eb="6">
      <t>ジブン</t>
    </rPh>
    <rPh sb="7" eb="8">
      <t>ウ</t>
    </rPh>
    <rPh sb="10" eb="12">
      <t>ブツリ</t>
    </rPh>
    <rPh sb="12" eb="14">
      <t>コウゲキ</t>
    </rPh>
    <phoneticPr fontId="7"/>
  </si>
  <si>
    <t>[マイナー]次のメジャーアクション終了まで、「隠密」状態になる。自身のSPが2点消費する。</t>
    <rPh sb="6" eb="7">
      <t>ツギ</t>
    </rPh>
    <rPh sb="17" eb="19">
      <t>シュウリョウ</t>
    </rPh>
    <rPh sb="23" eb="25">
      <t>オンミツ</t>
    </rPh>
    <rPh sb="26" eb="28">
      <t>ジョウタイ</t>
    </rPh>
    <rPh sb="32" eb="34">
      <t>ジシン</t>
    </rPh>
    <rPh sb="39" eb="40">
      <t>テン</t>
    </rPh>
    <rPh sb="40" eb="42">
      <t>ショウヒ</t>
    </rPh>
    <phoneticPr fontId="7"/>
  </si>
  <si>
    <t>[マイナー]次に行う〔手当〕判定の回復量に+1D10する。</t>
    <rPh sb="6" eb="7">
      <t>ツギ</t>
    </rPh>
    <rPh sb="8" eb="9">
      <t>オコナ</t>
    </rPh>
    <rPh sb="11" eb="13">
      <t>テアテ</t>
    </rPh>
    <rPh sb="14" eb="16">
      <t>ハンテイ</t>
    </rPh>
    <rPh sb="17" eb="19">
      <t>カイフク</t>
    </rPh>
    <rPh sb="19" eb="20">
      <t>リョウ</t>
    </rPh>
    <phoneticPr fontId="7"/>
  </si>
  <si>
    <t>靴</t>
    <rPh sb="0" eb="1">
      <t>クツ</t>
    </rPh>
    <phoneticPr fontId="6"/>
  </si>
  <si>
    <t>装飾</t>
    <rPh sb="0" eb="2">
      <t>ソウショク</t>
    </rPh>
    <phoneticPr fontId="6"/>
  </si>
  <si>
    <t>No.</t>
    <phoneticPr fontId="6"/>
  </si>
  <si>
    <t>布</t>
    <rPh sb="0" eb="1">
      <t>ヌノ</t>
    </rPh>
    <phoneticPr fontId="6"/>
  </si>
  <si>
    <t>マジックローブ</t>
    <phoneticPr fontId="7"/>
  </si>
  <si>
    <t>耐熱寒ローブ</t>
    <rPh sb="0" eb="2">
      <t>タイネツ</t>
    </rPh>
    <rPh sb="2" eb="3">
      <t>サム</t>
    </rPh>
    <phoneticPr fontId="6"/>
  </si>
  <si>
    <t>「部位：胴」に他の装備と重複して装備できる。</t>
    <rPh sb="1" eb="3">
      <t>ブイ</t>
    </rPh>
    <rPh sb="4" eb="5">
      <t>ドウ</t>
    </rPh>
    <rPh sb="7" eb="8">
      <t>ホカ</t>
    </rPh>
    <rPh sb="9" eb="11">
      <t>ソウビ</t>
    </rPh>
    <rPh sb="12" eb="14">
      <t>ジュウフク</t>
    </rPh>
    <rPh sb="16" eb="18">
      <t>ソウビ</t>
    </rPh>
    <phoneticPr fontId="6"/>
  </si>
  <si>
    <t>騎士が好んで身に着ける、家系を表す紋章を織り込むコート。</t>
    <rPh sb="0" eb="2">
      <t>キシ</t>
    </rPh>
    <rPh sb="3" eb="4">
      <t>コノ</t>
    </rPh>
    <rPh sb="6" eb="7">
      <t>ミ</t>
    </rPh>
    <rPh sb="8" eb="9">
      <t>ツ</t>
    </rPh>
    <rPh sb="12" eb="14">
      <t>カケイ</t>
    </rPh>
    <rPh sb="15" eb="16">
      <t>アラワ</t>
    </rPh>
    <rPh sb="17" eb="19">
      <t>モンショウ</t>
    </rPh>
    <rPh sb="20" eb="21">
      <t>オ</t>
    </rPh>
    <rPh sb="22" eb="23">
      <t>コ</t>
    </rPh>
    <phoneticPr fontId="6"/>
  </si>
  <si>
    <t>上半身だけを覆う簡素な鎧。</t>
    <rPh sb="0" eb="3">
      <t>ジョウハンシン</t>
    </rPh>
    <rPh sb="6" eb="7">
      <t>オオ</t>
    </rPh>
    <rPh sb="8" eb="10">
      <t>カンソ</t>
    </rPh>
    <rPh sb="11" eb="12">
      <t>ヨロイ</t>
    </rPh>
    <phoneticPr fontId="6"/>
  </si>
  <si>
    <t>アイアンサイド</t>
    <phoneticPr fontId="6"/>
  </si>
  <si>
    <t>胸だけを覆う、簡素な鎧。動きやすさを重視する者に好まれる。</t>
    <rPh sb="0" eb="1">
      <t>ムネ</t>
    </rPh>
    <rPh sb="4" eb="5">
      <t>オオ</t>
    </rPh>
    <rPh sb="7" eb="9">
      <t>カンソ</t>
    </rPh>
    <rPh sb="10" eb="11">
      <t>ヨロイ</t>
    </rPh>
    <rPh sb="12" eb="13">
      <t>ウゴ</t>
    </rPh>
    <rPh sb="18" eb="20">
      <t>ジュウシ</t>
    </rPh>
    <rPh sb="22" eb="23">
      <t>モノ</t>
    </rPh>
    <rPh sb="24" eb="25">
      <t>コノ</t>
    </rPh>
    <phoneticPr fontId="6"/>
  </si>
  <si>
    <t>[常時]アウグストスのクラスがある場合、「癒装甲値：-2」に変更する。</t>
    <rPh sb="17" eb="19">
      <t>バアイ</t>
    </rPh>
    <rPh sb="21" eb="22">
      <t>ユ</t>
    </rPh>
    <rPh sb="22" eb="24">
      <t>ソウコウ</t>
    </rPh>
    <rPh sb="24" eb="25">
      <t>チ</t>
    </rPh>
    <rPh sb="30" eb="32">
      <t>ヘンコウ</t>
    </rPh>
    <phoneticPr fontId="7"/>
  </si>
  <si>
    <t>燃えにくい素材でできたローブ。火山や雪山を探索する者が好んで用いる。</t>
    <rPh sb="0" eb="1">
      <t>モ</t>
    </rPh>
    <rPh sb="5" eb="7">
      <t>ソザイ</t>
    </rPh>
    <rPh sb="15" eb="17">
      <t>カザン</t>
    </rPh>
    <rPh sb="18" eb="20">
      <t>ユキヤマ</t>
    </rPh>
    <rPh sb="21" eb="23">
      <t>タンサク</t>
    </rPh>
    <rPh sb="25" eb="26">
      <t>モノ</t>
    </rPh>
    <rPh sb="27" eb="28">
      <t>コノ</t>
    </rPh>
    <rPh sb="30" eb="31">
      <t>モチ</t>
    </rPh>
    <phoneticPr fontId="6"/>
  </si>
  <si>
    <t>分類</t>
    <rPh sb="0" eb="2">
      <t>ブンルイ</t>
    </rPh>
    <phoneticPr fontId="6"/>
  </si>
  <si>
    <t>フレーバー</t>
    <phoneticPr fontId="6"/>
  </si>
  <si>
    <t>No.</t>
    <phoneticPr fontId="6"/>
  </si>
  <si>
    <t>タイミング</t>
    <phoneticPr fontId="7"/>
  </si>
  <si>
    <t>対象のHPを1点回復する。1シーンに1個までしか使用できない。【知性】が60以上であれば、射程：至近、対象：範囲（強制）、殴+3D10のダメージを与える特殊攻撃を行える。使用技能は【知性】。</t>
    <rPh sb="0" eb="2">
      <t>タイショウ</t>
    </rPh>
    <rPh sb="7" eb="8">
      <t>テン</t>
    </rPh>
    <rPh sb="8" eb="10">
      <t>カイフク</t>
    </rPh>
    <rPh sb="19" eb="20">
      <t>コ</t>
    </rPh>
    <rPh sb="24" eb="26">
      <t>シヨウ</t>
    </rPh>
    <rPh sb="32" eb="34">
      <t>チセイ</t>
    </rPh>
    <rPh sb="38" eb="40">
      <t>イジョウ</t>
    </rPh>
    <rPh sb="45" eb="47">
      <t>シャテイ</t>
    </rPh>
    <rPh sb="48" eb="50">
      <t>シキン</t>
    </rPh>
    <rPh sb="51" eb="53">
      <t>タイショウ</t>
    </rPh>
    <rPh sb="54" eb="56">
      <t>ハンイ</t>
    </rPh>
    <rPh sb="57" eb="59">
      <t>キョウセイ</t>
    </rPh>
    <rPh sb="61" eb="62">
      <t>ナグ</t>
    </rPh>
    <rPh sb="73" eb="74">
      <t>アタ</t>
    </rPh>
    <rPh sb="76" eb="78">
      <t>トクシュ</t>
    </rPh>
    <rPh sb="78" eb="80">
      <t>コウゲキ</t>
    </rPh>
    <rPh sb="81" eb="82">
      <t>オコナ</t>
    </rPh>
    <rPh sb="85" eb="87">
      <t>シヨウ</t>
    </rPh>
    <rPh sb="87" eb="89">
      <t>ギノウ</t>
    </rPh>
    <rPh sb="91" eb="93">
      <t>チセイ</t>
    </rPh>
    <phoneticPr fontId="6"/>
  </si>
  <si>
    <t>搭載、剣</t>
    <rPh sb="0" eb="2">
      <t>トウサイ</t>
    </rPh>
    <rPh sb="3" eb="4">
      <t>ケン</t>
    </rPh>
    <phoneticPr fontId="6"/>
  </si>
  <si>
    <t>搭載、杖</t>
    <rPh sb="0" eb="2">
      <t>トウサイ</t>
    </rPh>
    <rPh sb="3" eb="4">
      <t>ツエ</t>
    </rPh>
    <phoneticPr fontId="6"/>
  </si>
  <si>
    <t>イチイの杖</t>
    <rPh sb="4" eb="5">
      <t>ツエ</t>
    </rPh>
    <phoneticPr fontId="6"/>
  </si>
  <si>
    <t>ウツギの杖</t>
    <rPh sb="4" eb="5">
      <t>ツエ</t>
    </rPh>
    <phoneticPr fontId="6"/>
  </si>
  <si>
    <t>仕込み杖</t>
    <rPh sb="0" eb="2">
      <t>シコ</t>
    </rPh>
    <rPh sb="3" eb="4">
      <t>ツエ</t>
    </rPh>
    <phoneticPr fontId="6"/>
  </si>
  <si>
    <t>忍具、杖、剣</t>
    <rPh sb="0" eb="1">
      <t>ニン</t>
    </rPh>
    <rPh sb="1" eb="2">
      <t>グ</t>
    </rPh>
    <rPh sb="3" eb="4">
      <t>ツエ</t>
    </rPh>
    <rPh sb="5" eb="6">
      <t>ケン</t>
    </rPh>
    <phoneticPr fontId="6"/>
  </si>
  <si>
    <t>〔白〕</t>
    <rPh sb="1" eb="2">
      <t>シロ</t>
    </rPh>
    <phoneticPr fontId="6"/>
  </si>
  <si>
    <t>殴+0</t>
    <rPh sb="0" eb="1">
      <t>ナグ</t>
    </rPh>
    <phoneticPr fontId="6"/>
  </si>
  <si>
    <t>エンジュの杖</t>
    <rPh sb="5" eb="6">
      <t>ツエ</t>
    </rPh>
    <phoneticPr fontId="6"/>
  </si>
  <si>
    <t>温かい土地で生育する樹木。黄色く細かい花が咲く。</t>
    <rPh sb="0" eb="1">
      <t>アタタ</t>
    </rPh>
    <rPh sb="3" eb="5">
      <t>トチ</t>
    </rPh>
    <rPh sb="6" eb="8">
      <t>セイイク</t>
    </rPh>
    <rPh sb="10" eb="12">
      <t>ジュモク</t>
    </rPh>
    <rPh sb="13" eb="15">
      <t>キイロ</t>
    </rPh>
    <rPh sb="16" eb="17">
      <t>コマ</t>
    </rPh>
    <rPh sb="19" eb="20">
      <t>ハナ</t>
    </rPh>
    <rPh sb="21" eb="22">
      <t>サ</t>
    </rPh>
    <phoneticPr fontId="6"/>
  </si>
  <si>
    <t>白く下垂する花が甘い香りをばらまく。他方、硬く加工しにくく、有毒な樹木でもある。</t>
    <rPh sb="0" eb="1">
      <t>シロ</t>
    </rPh>
    <rPh sb="2" eb="4">
      <t>カスイ</t>
    </rPh>
    <rPh sb="6" eb="7">
      <t>ハナ</t>
    </rPh>
    <rPh sb="8" eb="9">
      <t>アマ</t>
    </rPh>
    <rPh sb="10" eb="11">
      <t>カオ</t>
    </rPh>
    <rPh sb="18" eb="20">
      <t>タホウ</t>
    </rPh>
    <rPh sb="21" eb="22">
      <t>カタ</t>
    </rPh>
    <rPh sb="23" eb="25">
      <t>カコウ</t>
    </rPh>
    <rPh sb="30" eb="32">
      <t>ユウドク</t>
    </rPh>
    <rPh sb="33" eb="35">
      <t>ジュモク</t>
    </rPh>
    <phoneticPr fontId="6"/>
  </si>
  <si>
    <t>寒さに強く加工しやすい樹木。赤く甘い果実が実る。しかし、果肉以外は全て有毒である。</t>
    <rPh sb="0" eb="1">
      <t>サム</t>
    </rPh>
    <rPh sb="3" eb="4">
      <t>ツヨ</t>
    </rPh>
    <rPh sb="5" eb="7">
      <t>カコウ</t>
    </rPh>
    <rPh sb="11" eb="13">
      <t>ジュモク</t>
    </rPh>
    <rPh sb="14" eb="15">
      <t>アカ</t>
    </rPh>
    <rPh sb="16" eb="17">
      <t>アマ</t>
    </rPh>
    <rPh sb="18" eb="20">
      <t>カジツ</t>
    </rPh>
    <rPh sb="21" eb="22">
      <t>ミノル</t>
    </rPh>
    <rPh sb="28" eb="30">
      <t>カニク</t>
    </rPh>
    <rPh sb="30" eb="32">
      <t>イガイ</t>
    </rPh>
    <rPh sb="33" eb="34">
      <t>スベ</t>
    </rPh>
    <rPh sb="35" eb="37">
      <t>ユウドク</t>
    </rPh>
    <phoneticPr fontId="6"/>
  </si>
  <si>
    <t>白く可憐な花が咲く、4mに至ることもある草。その茎は中空で、材木にはならない。</t>
    <rPh sb="0" eb="1">
      <t>シロ</t>
    </rPh>
    <rPh sb="2" eb="4">
      <t>カレン</t>
    </rPh>
    <rPh sb="5" eb="6">
      <t>ハナ</t>
    </rPh>
    <rPh sb="7" eb="8">
      <t>サ</t>
    </rPh>
    <rPh sb="13" eb="14">
      <t>イタ</t>
    </rPh>
    <rPh sb="20" eb="21">
      <t>クサ</t>
    </rPh>
    <rPh sb="24" eb="25">
      <t>クキ</t>
    </rPh>
    <rPh sb="26" eb="28">
      <t>チュウクウ</t>
    </rPh>
    <rPh sb="30" eb="32">
      <t>ザイモク</t>
    </rPh>
    <phoneticPr fontId="6"/>
  </si>
  <si>
    <t>至近</t>
    <rPh sb="0" eb="2">
      <t>シキン</t>
    </rPh>
    <phoneticPr fontId="6"/>
  </si>
  <si>
    <t>バリスタ</t>
    <phoneticPr fontId="6"/>
  </si>
  <si>
    <t>〔独〕</t>
    <rPh sb="1" eb="2">
      <t>ドク</t>
    </rPh>
    <phoneticPr fontId="6"/>
  </si>
  <si>
    <t>無+0</t>
    <rPh sb="0" eb="1">
      <t>ム</t>
    </rPh>
    <phoneticPr fontId="6"/>
  </si>
  <si>
    <t>-</t>
    <phoneticPr fontId="6"/>
  </si>
  <si>
    <t>片手</t>
    <rPh sb="0" eb="2">
      <t>カタテ</t>
    </rPh>
    <phoneticPr fontId="6"/>
  </si>
  <si>
    <t>近</t>
    <rPh sb="0" eb="1">
      <t>シキン</t>
    </rPh>
    <phoneticPr fontId="6"/>
  </si>
  <si>
    <t>殴+4</t>
    <rPh sb="0" eb="1">
      <t>ナグ</t>
    </rPh>
    <phoneticPr fontId="6"/>
  </si>
  <si>
    <t>バロメッツの杖</t>
    <rPh sb="6" eb="7">
      <t>ツエ</t>
    </rPh>
    <phoneticPr fontId="6"/>
  </si>
  <si>
    <t>魔物の樹を削り、肥料を兼ねて腐石を据えた杖。グレスに似た顔があり、「ぅめー」と鳴く。</t>
    <rPh sb="0" eb="2">
      <t>マモノ</t>
    </rPh>
    <rPh sb="3" eb="4">
      <t>キ</t>
    </rPh>
    <rPh sb="5" eb="6">
      <t>ケズ</t>
    </rPh>
    <rPh sb="8" eb="10">
      <t>ヒリョウ</t>
    </rPh>
    <rPh sb="11" eb="12">
      <t>カ</t>
    </rPh>
    <rPh sb="14" eb="15">
      <t>フ</t>
    </rPh>
    <rPh sb="15" eb="16">
      <t>セキ</t>
    </rPh>
    <rPh sb="17" eb="18">
      <t>ス</t>
    </rPh>
    <rPh sb="20" eb="21">
      <t>ツエ</t>
    </rPh>
    <rPh sb="26" eb="27">
      <t>ニ</t>
    </rPh>
    <rPh sb="28" eb="29">
      <t>カオ</t>
    </rPh>
    <rPh sb="39" eb="40">
      <t>ナ</t>
    </rPh>
    <phoneticPr fontId="6"/>
  </si>
  <si>
    <t>刺+4</t>
    <rPh sb="0" eb="1">
      <t>トゲ</t>
    </rPh>
    <phoneticPr fontId="6"/>
  </si>
  <si>
    <t>〔製〕</t>
    <rPh sb="1" eb="2">
      <t>セイ</t>
    </rPh>
    <phoneticPr fontId="6"/>
  </si>
  <si>
    <t>癒+3</t>
    <rPh sb="0" eb="1">
      <t>イヤ</t>
    </rPh>
    <phoneticPr fontId="6"/>
  </si>
  <si>
    <t>〔射〕</t>
    <rPh sb="1" eb="2">
      <t>イ</t>
    </rPh>
    <phoneticPr fontId="6"/>
  </si>
  <si>
    <t>〔射〕</t>
    <rPh sb="1" eb="2">
      <t>シャ</t>
    </rPh>
    <phoneticPr fontId="6"/>
  </si>
  <si>
    <t>刺+6</t>
    <rPh sb="0" eb="1">
      <t>サ</t>
    </rPh>
    <phoneticPr fontId="6"/>
  </si>
  <si>
    <t>近～中</t>
    <rPh sb="0" eb="1">
      <t>キン</t>
    </rPh>
    <rPh sb="2" eb="3">
      <t>チュウ</t>
    </rPh>
    <phoneticPr fontId="6"/>
  </si>
  <si>
    <t>両手</t>
    <rPh sb="0" eb="2">
      <t>リョウテ</t>
    </rPh>
    <phoneticPr fontId="6"/>
  </si>
  <si>
    <t>刺+8</t>
    <rPh sb="0" eb="1">
      <t>サ</t>
    </rPh>
    <phoneticPr fontId="6"/>
  </si>
  <si>
    <t>刺+11</t>
    <rPh sb="0" eb="1">
      <t>サ</t>
    </rPh>
    <phoneticPr fontId="6"/>
  </si>
  <si>
    <t>-</t>
    <phoneticPr fontId="6"/>
  </si>
  <si>
    <t>刺+9</t>
    <rPh sb="0" eb="1">
      <t>サ</t>
    </rPh>
    <phoneticPr fontId="6"/>
  </si>
  <si>
    <t>近～遠</t>
    <rPh sb="0" eb="1">
      <t>キン</t>
    </rPh>
    <rPh sb="2" eb="3">
      <t>エン</t>
    </rPh>
    <phoneticPr fontId="6"/>
  </si>
  <si>
    <t>近</t>
    <rPh sb="0" eb="1">
      <t>キン</t>
    </rPh>
    <phoneticPr fontId="6"/>
  </si>
  <si>
    <t>刺+14</t>
    <rPh sb="0" eb="1">
      <t>サ</t>
    </rPh>
    <phoneticPr fontId="6"/>
  </si>
  <si>
    <t>中～超遠</t>
    <rPh sb="0" eb="1">
      <t>チュウ</t>
    </rPh>
    <rPh sb="2" eb="3">
      <t>チョウ</t>
    </rPh>
    <rPh sb="3" eb="4">
      <t>エン</t>
    </rPh>
    <phoneticPr fontId="6"/>
  </si>
  <si>
    <t>大きいもので2m、100kgを超す固定機械弓。これはそれを携行できるように改造したもの。</t>
    <rPh sb="0" eb="1">
      <t>オオ</t>
    </rPh>
    <rPh sb="15" eb="16">
      <t>コ</t>
    </rPh>
    <rPh sb="17" eb="19">
      <t>コテイ</t>
    </rPh>
    <rPh sb="19" eb="21">
      <t>キカイ</t>
    </rPh>
    <rPh sb="21" eb="22">
      <t>ユミ</t>
    </rPh>
    <rPh sb="29" eb="31">
      <t>ケイコウ</t>
    </rPh>
    <rPh sb="37" eb="39">
      <t>カイゾウ</t>
    </rPh>
    <phoneticPr fontId="6"/>
  </si>
  <si>
    <t>人工的に精製したマナの結晶を用いたランタン。日常生活にも浸透した、ソフィアの発明品のひとつ。</t>
    <rPh sb="0" eb="3">
      <t>ジンコウテキ</t>
    </rPh>
    <rPh sb="4" eb="6">
      <t>セイセイ</t>
    </rPh>
    <rPh sb="11" eb="13">
      <t>ケッショウ</t>
    </rPh>
    <rPh sb="14" eb="15">
      <t>モチ</t>
    </rPh>
    <rPh sb="22" eb="24">
      <t>ニチジョウ</t>
    </rPh>
    <rPh sb="24" eb="26">
      <t>セイカツ</t>
    </rPh>
    <rPh sb="28" eb="30">
      <t>シントウ</t>
    </rPh>
    <rPh sb="38" eb="41">
      <t>ハツメイヒン</t>
    </rPh>
    <phoneticPr fontId="6"/>
  </si>
  <si>
    <t>不可</t>
    <rPh sb="0" eb="2">
      <t>フカ</t>
    </rPh>
    <phoneticPr fontId="6"/>
  </si>
  <si>
    <t>50cm前後の刀。帯は長く、様々な使用法が想定されている。クーンの秘術が込められた品でもある。</t>
    <rPh sb="4" eb="6">
      <t>ゼンゴ</t>
    </rPh>
    <rPh sb="7" eb="8">
      <t>カタナ</t>
    </rPh>
    <rPh sb="9" eb="10">
      <t>オビ</t>
    </rPh>
    <rPh sb="11" eb="12">
      <t>ナガ</t>
    </rPh>
    <rPh sb="14" eb="16">
      <t>サマザマ</t>
    </rPh>
    <rPh sb="17" eb="20">
      <t>シヨウホウ</t>
    </rPh>
    <rPh sb="21" eb="23">
      <t>ソウテイ</t>
    </rPh>
    <rPh sb="33" eb="35">
      <t>ヒジュツ</t>
    </rPh>
    <rPh sb="36" eb="37">
      <t>コ</t>
    </rPh>
    <rPh sb="41" eb="42">
      <t>シナ</t>
    </rPh>
    <phoneticPr fontId="6"/>
  </si>
  <si>
    <t>斬+8</t>
    <rPh sb="0" eb="1">
      <t>ザン</t>
    </rPh>
    <phoneticPr fontId="6"/>
  </si>
  <si>
    <t>1.5m程度の杖に刀剣を仕込んだもの。奇襲性が高い。</t>
    <rPh sb="4" eb="6">
      <t>テイド</t>
    </rPh>
    <rPh sb="7" eb="8">
      <t>ツエ</t>
    </rPh>
    <rPh sb="9" eb="11">
      <t>トウケン</t>
    </rPh>
    <rPh sb="12" eb="14">
      <t>シコ</t>
    </rPh>
    <rPh sb="19" eb="21">
      <t>キシュウ</t>
    </rPh>
    <rPh sb="21" eb="22">
      <t>セイ</t>
    </rPh>
    <rPh sb="23" eb="24">
      <t>タカ</t>
    </rPh>
    <phoneticPr fontId="6"/>
  </si>
  <si>
    <t>-</t>
    <phoneticPr fontId="6"/>
  </si>
  <si>
    <t>斬+5</t>
    <rPh sb="0" eb="1">
      <t>ザン</t>
    </rPh>
    <phoneticPr fontId="6"/>
  </si>
  <si>
    <t>刺+4</t>
    <rPh sb="0" eb="1">
      <t>サ</t>
    </rPh>
    <phoneticPr fontId="6"/>
  </si>
  <si>
    <t>-</t>
    <phoneticPr fontId="6"/>
  </si>
  <si>
    <t>刺+3</t>
    <rPh sb="0" eb="1">
      <t>サ</t>
    </rPh>
    <phoneticPr fontId="6"/>
  </si>
  <si>
    <t>斬+7</t>
    <rPh sb="0" eb="1">
      <t>ザン</t>
    </rPh>
    <phoneticPr fontId="6"/>
  </si>
  <si>
    <t>〔格〕〔隠〕</t>
    <rPh sb="1" eb="2">
      <t>カク</t>
    </rPh>
    <rPh sb="4" eb="5">
      <t>カク</t>
    </rPh>
    <phoneticPr fontId="6"/>
  </si>
  <si>
    <t>-</t>
    <phoneticPr fontId="6"/>
  </si>
  <si>
    <t>刃渡り20cm程度の独特な短刀。爪牙の延長線として用いやすい。秘儀魔法による加護も刻まれている。</t>
    <rPh sb="0" eb="2">
      <t>ハワタ</t>
    </rPh>
    <rPh sb="7" eb="9">
      <t>テイド</t>
    </rPh>
    <rPh sb="10" eb="12">
      <t>ドクトク</t>
    </rPh>
    <rPh sb="13" eb="15">
      <t>タントウ</t>
    </rPh>
    <rPh sb="16" eb="18">
      <t>ソウガ</t>
    </rPh>
    <rPh sb="19" eb="21">
      <t>エンチョウ</t>
    </rPh>
    <rPh sb="25" eb="26">
      <t>モチ</t>
    </rPh>
    <rPh sb="31" eb="33">
      <t>ヒギ</t>
    </rPh>
    <rPh sb="33" eb="35">
      <t>マホウ</t>
    </rPh>
    <rPh sb="38" eb="40">
      <t>カゴ</t>
    </rPh>
    <rPh sb="41" eb="42">
      <t>キザ</t>
    </rPh>
    <phoneticPr fontId="6"/>
  </si>
  <si>
    <t>30cm以下の鉤が付いた手甲。簡易の盾としても機能する。</t>
    <rPh sb="4" eb="6">
      <t>イカ</t>
    </rPh>
    <rPh sb="7" eb="8">
      <t>カギ</t>
    </rPh>
    <rPh sb="9" eb="10">
      <t>ツ</t>
    </rPh>
    <rPh sb="12" eb="13">
      <t>テ</t>
    </rPh>
    <rPh sb="13" eb="14">
      <t>コウ</t>
    </rPh>
    <rPh sb="15" eb="17">
      <t>カンイ</t>
    </rPh>
    <rPh sb="18" eb="19">
      <t>タテ</t>
    </rPh>
    <rPh sb="23" eb="25">
      <t>キノウ</t>
    </rPh>
    <phoneticPr fontId="6"/>
  </si>
  <si>
    <t>殴+3</t>
    <rPh sb="0" eb="1">
      <t>ナグ</t>
    </rPh>
    <phoneticPr fontId="6"/>
  </si>
  <si>
    <t>黒色火薬と鉄片を張子に充填した、シノビの手榴弾。</t>
    <rPh sb="0" eb="2">
      <t>コクショク</t>
    </rPh>
    <rPh sb="2" eb="4">
      <t>カヤク</t>
    </rPh>
    <rPh sb="5" eb="7">
      <t>テッペン</t>
    </rPh>
    <rPh sb="8" eb="10">
      <t>ハリコ</t>
    </rPh>
    <rPh sb="11" eb="13">
      <t>ジュウテン</t>
    </rPh>
    <rPh sb="20" eb="23">
      <t>シュリュウダン</t>
    </rPh>
    <phoneticPr fontId="6"/>
  </si>
  <si>
    <t>〔擬〕</t>
    <rPh sb="1" eb="2">
      <t>ギ</t>
    </rPh>
    <phoneticPr fontId="6"/>
  </si>
  <si>
    <t>〔白〕〔格〕</t>
    <rPh sb="1" eb="2">
      <t>ハク</t>
    </rPh>
    <rPh sb="4" eb="5">
      <t>カク</t>
    </rPh>
    <phoneticPr fontId="6"/>
  </si>
  <si>
    <t>忍具、鎌</t>
    <rPh sb="0" eb="1">
      <t>ニン</t>
    </rPh>
    <rPh sb="1" eb="2">
      <t>グ</t>
    </rPh>
    <rPh sb="3" eb="4">
      <t>カマ</t>
    </rPh>
    <phoneticPr fontId="6"/>
  </si>
  <si>
    <t>搭載、肉体、暗器</t>
    <rPh sb="0" eb="2">
      <t>トウサイ</t>
    </rPh>
    <rPh sb="3" eb="5">
      <t>ニクタイ</t>
    </rPh>
    <rPh sb="6" eb="8">
      <t>アンキ</t>
    </rPh>
    <phoneticPr fontId="6"/>
  </si>
  <si>
    <t>無+2</t>
    <rPh sb="0" eb="1">
      <t>ム</t>
    </rPh>
    <phoneticPr fontId="6"/>
  </si>
  <si>
    <t>単分子でできた不可視のワイヤー。そのため、使用者にさえ危害を及ぼす可能性がある。</t>
    <rPh sb="0" eb="3">
      <t>タンブンシ</t>
    </rPh>
    <rPh sb="7" eb="10">
      <t>フカシ</t>
    </rPh>
    <rPh sb="21" eb="24">
      <t>シヨウシャ</t>
    </rPh>
    <rPh sb="27" eb="29">
      <t>キガイ</t>
    </rPh>
    <rPh sb="30" eb="31">
      <t>オヨ</t>
    </rPh>
    <rPh sb="33" eb="36">
      <t>カノウセイ</t>
    </rPh>
    <phoneticPr fontId="6"/>
  </si>
  <si>
    <t>[常時]この武器を用いたガード判定にスペシャルで成功すると、攻撃に用いた武器を「破壊」する。</t>
    <rPh sb="1" eb="3">
      <t>ジョウジ</t>
    </rPh>
    <rPh sb="6" eb="8">
      <t>ブキ</t>
    </rPh>
    <rPh sb="9" eb="10">
      <t>モチ</t>
    </rPh>
    <rPh sb="15" eb="17">
      <t>ハンテイ</t>
    </rPh>
    <rPh sb="24" eb="26">
      <t>セイコウ</t>
    </rPh>
    <rPh sb="30" eb="32">
      <t>コウゲキ</t>
    </rPh>
    <rPh sb="33" eb="34">
      <t>モチ</t>
    </rPh>
    <rPh sb="36" eb="38">
      <t>ブキ</t>
    </rPh>
    <rPh sb="40" eb="42">
      <t>ハカイ</t>
    </rPh>
    <phoneticPr fontId="6"/>
  </si>
  <si>
    <t>[常時]この武器を用いたガード判定にスペシャルで成功すると、攻撃に用いた武器を「捕縛」する。</t>
    <rPh sb="1" eb="3">
      <t>ジョウジ</t>
    </rPh>
    <rPh sb="40" eb="42">
      <t>ホバク</t>
    </rPh>
    <phoneticPr fontId="6"/>
  </si>
  <si>
    <t>斬+9</t>
    <rPh sb="0" eb="1">
      <t>ザン</t>
    </rPh>
    <phoneticPr fontId="6"/>
  </si>
  <si>
    <t>効果</t>
    <rPh sb="0" eb="2">
      <t>コウカ</t>
    </rPh>
    <phoneticPr fontId="6"/>
  </si>
  <si>
    <t>非常に微細な金属針を打ち出す銃。視認しづらいその弾丸は、気づいた時には着弾している。</t>
    <rPh sb="0" eb="2">
      <t>ヒジョウ</t>
    </rPh>
    <rPh sb="3" eb="5">
      <t>ビサイ</t>
    </rPh>
    <rPh sb="6" eb="8">
      <t>キンゾク</t>
    </rPh>
    <rPh sb="8" eb="9">
      <t>ハリ</t>
    </rPh>
    <rPh sb="10" eb="11">
      <t>ウ</t>
    </rPh>
    <rPh sb="12" eb="13">
      <t>ダ</t>
    </rPh>
    <rPh sb="14" eb="15">
      <t>ジュウ</t>
    </rPh>
    <rPh sb="16" eb="18">
      <t>シニン</t>
    </rPh>
    <rPh sb="24" eb="26">
      <t>ダンガン</t>
    </rPh>
    <rPh sb="28" eb="29">
      <t>キ</t>
    </rPh>
    <rPh sb="32" eb="33">
      <t>トキ</t>
    </rPh>
    <rPh sb="35" eb="37">
      <t>チャクダン</t>
    </rPh>
    <phoneticPr fontId="6"/>
  </si>
  <si>
    <t>怨痕者と化したラメンターに宿っていたマナの手を精製した結晶。五又状で、暗い輝きを湛えている。</t>
    <rPh sb="0" eb="2">
      <t>エンコン</t>
    </rPh>
    <rPh sb="2" eb="3">
      <t>シャ</t>
    </rPh>
    <rPh sb="4" eb="5">
      <t>カ</t>
    </rPh>
    <rPh sb="13" eb="14">
      <t>ヤド</t>
    </rPh>
    <rPh sb="21" eb="22">
      <t>テ</t>
    </rPh>
    <rPh sb="23" eb="25">
      <t>セイセイ</t>
    </rPh>
    <rPh sb="27" eb="29">
      <t>ケッショウ</t>
    </rPh>
    <rPh sb="30" eb="31">
      <t>ゴ</t>
    </rPh>
    <rPh sb="31" eb="32">
      <t>マタ</t>
    </rPh>
    <rPh sb="32" eb="33">
      <t>ジョウ</t>
    </rPh>
    <rPh sb="35" eb="36">
      <t>クラ</t>
    </rPh>
    <rPh sb="37" eb="38">
      <t>カガヤ</t>
    </rPh>
    <rPh sb="40" eb="41">
      <t>タタ</t>
    </rPh>
    <phoneticPr fontId="6"/>
  </si>
  <si>
    <t>弓、銃</t>
    <rPh sb="0" eb="1">
      <t>ユミ</t>
    </rPh>
    <rPh sb="2" eb="3">
      <t>ジュウ</t>
    </rPh>
    <phoneticPr fontId="6"/>
  </si>
  <si>
    <t>工学、銃</t>
    <rPh sb="0" eb="2">
      <t>コウガク</t>
    </rPh>
    <rPh sb="3" eb="4">
      <t>ジュウ</t>
    </rPh>
    <phoneticPr fontId="6"/>
  </si>
  <si>
    <t>〔射〕〔製〕</t>
    <rPh sb="1" eb="2">
      <t>シャ</t>
    </rPh>
    <rPh sb="4" eb="5">
      <t>セイ</t>
    </rPh>
    <phoneticPr fontId="6"/>
  </si>
  <si>
    <t>殴+6</t>
    <rPh sb="0" eb="1">
      <t>ナグ</t>
    </rPh>
    <phoneticPr fontId="6"/>
  </si>
  <si>
    <t>黄色火薬と赤い子榴弾を充填した手榴弾。爆発力に優れる。</t>
    <rPh sb="0" eb="2">
      <t>オウショク</t>
    </rPh>
    <rPh sb="2" eb="4">
      <t>カヤク</t>
    </rPh>
    <rPh sb="5" eb="6">
      <t>アカ</t>
    </rPh>
    <rPh sb="7" eb="8">
      <t>コ</t>
    </rPh>
    <rPh sb="8" eb="10">
      <t>リュウダン</t>
    </rPh>
    <rPh sb="11" eb="13">
      <t>ジュウテン</t>
    </rPh>
    <rPh sb="15" eb="18">
      <t>シュリュウダン</t>
    </rPh>
    <rPh sb="19" eb="22">
      <t>バクハツリョク</t>
    </rPh>
    <rPh sb="23" eb="24">
      <t>スグ</t>
    </rPh>
    <phoneticPr fontId="6"/>
  </si>
  <si>
    <t>閃光銀を用いた手榴弾。傷は負わせないが、無力化させるのに役立つ。</t>
    <rPh sb="0" eb="2">
      <t>センコウ</t>
    </rPh>
    <rPh sb="2" eb="3">
      <t>ギン</t>
    </rPh>
    <rPh sb="4" eb="5">
      <t>モチ</t>
    </rPh>
    <rPh sb="7" eb="10">
      <t>シュリュウダン</t>
    </rPh>
    <rPh sb="11" eb="12">
      <t>キズ</t>
    </rPh>
    <rPh sb="13" eb="14">
      <t>オ</t>
    </rPh>
    <rPh sb="20" eb="23">
      <t>ムリョクカ</t>
    </rPh>
    <rPh sb="28" eb="30">
      <t>ヤクダ</t>
    </rPh>
    <phoneticPr fontId="6"/>
  </si>
  <si>
    <t>シーン</t>
    <phoneticPr fontId="6"/>
  </si>
  <si>
    <t>螺旋炉で得られた不安定物質の塊2つを炸薬で合体させ、連鎖分裂によって臨界爆発を起こさせる。</t>
    <rPh sb="0" eb="2">
      <t>ラセン</t>
    </rPh>
    <rPh sb="2" eb="3">
      <t>ロ</t>
    </rPh>
    <rPh sb="4" eb="5">
      <t>エ</t>
    </rPh>
    <rPh sb="8" eb="11">
      <t>フアンテイ</t>
    </rPh>
    <rPh sb="11" eb="13">
      <t>ブッシツ</t>
    </rPh>
    <rPh sb="14" eb="15">
      <t>カタマリ</t>
    </rPh>
    <rPh sb="18" eb="20">
      <t>サクヤク</t>
    </rPh>
    <rPh sb="21" eb="23">
      <t>ガッタイ</t>
    </rPh>
    <rPh sb="26" eb="28">
      <t>レンサ</t>
    </rPh>
    <rPh sb="28" eb="30">
      <t>ブンレツ</t>
    </rPh>
    <rPh sb="34" eb="36">
      <t>リンカイ</t>
    </rPh>
    <rPh sb="36" eb="38">
      <t>バクハツ</t>
    </rPh>
    <rPh sb="39" eb="40">
      <t>オ</t>
    </rPh>
    <phoneticPr fontId="6"/>
  </si>
  <si>
    <t>直径5mm程度の細かい鉛玉を発射する銃。弾丸が発散するため、至近が最も火力が高い。</t>
    <rPh sb="0" eb="2">
      <t>チョッケイ</t>
    </rPh>
    <rPh sb="5" eb="7">
      <t>テイド</t>
    </rPh>
    <rPh sb="8" eb="9">
      <t>コマ</t>
    </rPh>
    <rPh sb="11" eb="12">
      <t>ナマリ</t>
    </rPh>
    <rPh sb="12" eb="13">
      <t>ダマ</t>
    </rPh>
    <rPh sb="14" eb="16">
      <t>ハッシャ</t>
    </rPh>
    <rPh sb="18" eb="19">
      <t>ジュウ</t>
    </rPh>
    <rPh sb="20" eb="22">
      <t>ダンガン</t>
    </rPh>
    <rPh sb="23" eb="25">
      <t>ハッサン</t>
    </rPh>
    <rPh sb="30" eb="32">
      <t>シキン</t>
    </rPh>
    <rPh sb="33" eb="34">
      <t>モット</t>
    </rPh>
    <rPh sb="35" eb="37">
      <t>カリョク</t>
    </rPh>
    <rPh sb="38" eb="39">
      <t>タカ</t>
    </rPh>
    <phoneticPr fontId="6"/>
  </si>
  <si>
    <t>刺+10</t>
    <rPh sb="0" eb="1">
      <t>サ</t>
    </rPh>
    <phoneticPr fontId="6"/>
  </si>
  <si>
    <t>中～遠</t>
    <rPh sb="0" eb="1">
      <t>チュウ</t>
    </rPh>
    <rPh sb="2" eb="3">
      <t>エン</t>
    </rPh>
    <phoneticPr fontId="6"/>
  </si>
  <si>
    <t>砂煙銃</t>
    <rPh sb="0" eb="1">
      <t>スナ</t>
    </rPh>
    <rPh sb="1" eb="2">
      <t>ケムリ</t>
    </rPh>
    <rPh sb="2" eb="3">
      <t>ジュウ</t>
    </rPh>
    <phoneticPr fontId="6"/>
  </si>
  <si>
    <t>死眼銃</t>
    <rPh sb="0" eb="1">
      <t>シ</t>
    </rPh>
    <rPh sb="1" eb="2">
      <t>メ</t>
    </rPh>
    <rPh sb="2" eb="3">
      <t>ジュウ</t>
    </rPh>
    <phoneticPr fontId="6"/>
  </si>
  <si>
    <t>10cm程度の弾丸に回転を加えて発射する銃。貫通力が高く、急所に命中した際の威力は絶大。</t>
    <rPh sb="4" eb="6">
      <t>テイド</t>
    </rPh>
    <rPh sb="7" eb="9">
      <t>ダンガン</t>
    </rPh>
    <rPh sb="10" eb="12">
      <t>カイテン</t>
    </rPh>
    <rPh sb="13" eb="14">
      <t>クワ</t>
    </rPh>
    <rPh sb="16" eb="18">
      <t>ハッシャ</t>
    </rPh>
    <rPh sb="20" eb="21">
      <t>ジュウ</t>
    </rPh>
    <rPh sb="22" eb="24">
      <t>カンツウ</t>
    </rPh>
    <rPh sb="24" eb="25">
      <t>リョク</t>
    </rPh>
    <rPh sb="26" eb="27">
      <t>タカ</t>
    </rPh>
    <rPh sb="29" eb="31">
      <t>キュウショ</t>
    </rPh>
    <rPh sb="32" eb="34">
      <t>メイチュウ</t>
    </rPh>
    <rPh sb="36" eb="37">
      <t>サイ</t>
    </rPh>
    <rPh sb="38" eb="40">
      <t>イリョク</t>
    </rPh>
    <rPh sb="41" eb="43">
      <t>ゼツダイ</t>
    </rPh>
    <phoneticPr fontId="6"/>
  </si>
  <si>
    <t>-</t>
    <phoneticPr fontId="6"/>
  </si>
  <si>
    <t>可燃性の液体を射出し、ノズルの先端で着火する装置。</t>
    <rPh sb="0" eb="3">
      <t>カネンセイ</t>
    </rPh>
    <rPh sb="4" eb="6">
      <t>エキタイ</t>
    </rPh>
    <rPh sb="7" eb="9">
      <t>シャシュツ</t>
    </rPh>
    <rPh sb="15" eb="17">
      <t>センタン</t>
    </rPh>
    <rPh sb="18" eb="20">
      <t>チャッカ</t>
    </rPh>
    <rPh sb="22" eb="24">
      <t>ソウチ</t>
    </rPh>
    <phoneticPr fontId="6"/>
  </si>
  <si>
    <t>高速回転する金属製の杭を射出する銃。接射では鎧さえ貫通する。</t>
    <rPh sb="0" eb="2">
      <t>コウソク</t>
    </rPh>
    <rPh sb="2" eb="4">
      <t>カイテン</t>
    </rPh>
    <rPh sb="6" eb="9">
      <t>キンゾクセイ</t>
    </rPh>
    <rPh sb="10" eb="11">
      <t>クイ</t>
    </rPh>
    <rPh sb="12" eb="14">
      <t>シャシュツ</t>
    </rPh>
    <rPh sb="16" eb="17">
      <t>ジュウ</t>
    </rPh>
    <rPh sb="18" eb="19">
      <t>セッ</t>
    </rPh>
    <rPh sb="19" eb="20">
      <t>シャ</t>
    </rPh>
    <rPh sb="22" eb="23">
      <t>ヨロイ</t>
    </rPh>
    <rPh sb="25" eb="27">
      <t>カンツウ</t>
    </rPh>
    <phoneticPr fontId="6"/>
  </si>
  <si>
    <t>巨大蹂躙兵器</t>
    <rPh sb="0" eb="2">
      <t>キョダイ</t>
    </rPh>
    <rPh sb="2" eb="4">
      <t>ジュウリン</t>
    </rPh>
    <rPh sb="4" eb="6">
      <t>ヘイキ</t>
    </rPh>
    <phoneticPr fontId="7"/>
  </si>
  <si>
    <t>工学</t>
    <rPh sb="0" eb="2">
      <t>コウガク</t>
    </rPh>
    <phoneticPr fontId="6"/>
  </si>
  <si>
    <t>刺+12</t>
    <rPh sb="0" eb="1">
      <t>サ</t>
    </rPh>
    <phoneticPr fontId="6"/>
  </si>
  <si>
    <t>全身を覆い、運動能力を向上させる鎧。予め訓練が必要となる。</t>
    <rPh sb="0" eb="2">
      <t>ゼンシン</t>
    </rPh>
    <rPh sb="3" eb="4">
      <t>オオ</t>
    </rPh>
    <rPh sb="6" eb="8">
      <t>ウンドウ</t>
    </rPh>
    <rPh sb="8" eb="10">
      <t>ノウリョク</t>
    </rPh>
    <rPh sb="11" eb="13">
      <t>コウジョウ</t>
    </rPh>
    <rPh sb="16" eb="17">
      <t>ヨロイ</t>
    </rPh>
    <rPh sb="18" eb="19">
      <t>アラカジ</t>
    </rPh>
    <rPh sb="20" eb="22">
      <t>クンレン</t>
    </rPh>
    <rPh sb="23" eb="25">
      <t>ヒツヨウ</t>
    </rPh>
    <phoneticPr fontId="6"/>
  </si>
  <si>
    <t>工学、銃</t>
    <rPh sb="0" eb="2">
      <t>コウガク</t>
    </rPh>
    <rPh sb="3" eb="4">
      <t>ジュウ</t>
    </rPh>
    <phoneticPr fontId="6"/>
  </si>
  <si>
    <t>コッソ</t>
    <phoneticPr fontId="6"/>
  </si>
  <si>
    <t>ニンス</t>
    <phoneticPr fontId="6"/>
  </si>
  <si>
    <t>ワルム</t>
    <phoneticPr fontId="6"/>
  </si>
  <si>
    <t>グレス</t>
    <phoneticPr fontId="6"/>
  </si>
  <si>
    <t>ハウチ共通</t>
    <rPh sb="3" eb="5">
      <t>キョウツウ</t>
    </rPh>
    <phoneticPr fontId="6"/>
  </si>
  <si>
    <t>ラチェル</t>
    <phoneticPr fontId="6"/>
  </si>
  <si>
    <t>デュルフ</t>
    <phoneticPr fontId="6"/>
  </si>
  <si>
    <t>-</t>
  </si>
  <si>
    <t>メジャー</t>
  </si>
  <si>
    <t>R4</t>
  </si>
  <si>
    <t>リアクション</t>
  </si>
  <si>
    <t>R2</t>
  </si>
  <si>
    <t>プレダメージ</t>
  </si>
  <si>
    <t>マイナー</t>
  </si>
  <si>
    <t>S2</t>
  </si>
  <si>
    <t>S</t>
  </si>
  <si>
    <t>セットアップ</t>
  </si>
  <si>
    <t>イニシアチブ</t>
  </si>
  <si>
    <t>なし</t>
  </si>
  <si>
    <t>R3</t>
  </si>
  <si>
    <t>H3</t>
  </si>
  <si>
    <t>S3</t>
  </si>
  <si>
    <t>LV3</t>
  </si>
  <si>
    <t>ポストダメージ</t>
  </si>
  <si>
    <t>H2</t>
  </si>
  <si>
    <t>R</t>
  </si>
  <si>
    <t>H</t>
  </si>
  <si>
    <t>ルフィアンライド</t>
  </si>
  <si>
    <t>ルフィアンアシスト</t>
  </si>
  <si>
    <t>メンテナンス</t>
  </si>
  <si>
    <t>ルフィアンエンハンス</t>
  </si>
  <si>
    <t>シミュラクラム</t>
  </si>
  <si>
    <t>ダイ・アキュート</t>
  </si>
  <si>
    <t>フォトン・シールド</t>
  </si>
  <si>
    <t>ルフィアンスワップ</t>
  </si>
  <si>
    <t>ディスペル</t>
  </si>
  <si>
    <t>クイックリロード</t>
  </si>
  <si>
    <t>LV10</t>
  </si>
  <si>
    <t>ピッキング</t>
  </si>
  <si>
    <t>翻し</t>
    <rPh sb="0" eb="1">
      <t>ヒルガエ</t>
    </rPh>
    <phoneticPr fontId="6"/>
  </si>
  <si>
    <t>聖鎧</t>
    <rPh sb="0" eb="1">
      <t>セイ</t>
    </rPh>
    <rPh sb="1" eb="2">
      <t>ヨロイ</t>
    </rPh>
    <phoneticPr fontId="6"/>
  </si>
  <si>
    <t>免疫体質</t>
    <rPh sb="0" eb="2">
      <t>メンエキ</t>
    </rPh>
    <rPh sb="2" eb="4">
      <t>タイシツ</t>
    </rPh>
    <phoneticPr fontId="6"/>
  </si>
  <si>
    <t>矮躯</t>
    <rPh sb="0" eb="2">
      <t>ワイク</t>
    </rPh>
    <phoneticPr fontId="6"/>
  </si>
  <si>
    <t>レジスト・フィールド</t>
  </si>
  <si>
    <t>ルフィアンストライク</t>
  </si>
  <si>
    <t>色即是空</t>
    <rPh sb="0" eb="4">
      <t>シキソクゼクウ</t>
    </rPh>
    <phoneticPr fontId="6"/>
  </si>
  <si>
    <t>A1</t>
    <phoneticPr fontId="6"/>
  </si>
  <si>
    <t>瘴気外装</t>
    <rPh sb="0" eb="2">
      <t>ショウキ</t>
    </rPh>
    <rPh sb="2" eb="4">
      <t>ガイソウ</t>
    </rPh>
    <phoneticPr fontId="6"/>
  </si>
  <si>
    <t>影法師</t>
    <rPh sb="0" eb="1">
      <t>カゲ</t>
    </rPh>
    <rPh sb="1" eb="3">
      <t>ホウシ</t>
    </rPh>
    <phoneticPr fontId="6"/>
  </si>
  <si>
    <t>シーン(強制)</t>
    <rPh sb="4" eb="6">
      <t>キョウセイ</t>
    </rPh>
    <phoneticPr fontId="6"/>
  </si>
  <si>
    <t>狼人の血</t>
    <rPh sb="0" eb="1">
      <t>オオカミ</t>
    </rPh>
    <rPh sb="1" eb="2">
      <t>ヒト</t>
    </rPh>
    <rPh sb="3" eb="4">
      <t>チ</t>
    </rPh>
    <phoneticPr fontId="6"/>
  </si>
  <si>
    <t>猫人の血</t>
    <rPh sb="0" eb="1">
      <t>ネコ</t>
    </rPh>
    <rPh sb="1" eb="2">
      <t>ヒト</t>
    </rPh>
    <rPh sb="3" eb="4">
      <t>チ</t>
    </rPh>
    <phoneticPr fontId="6"/>
  </si>
  <si>
    <t>兎人の血</t>
    <rPh sb="0" eb="1">
      <t>ウサギ</t>
    </rPh>
    <rPh sb="1" eb="2">
      <t>ヒト</t>
    </rPh>
    <rPh sb="3" eb="4">
      <t>チ</t>
    </rPh>
    <phoneticPr fontId="6"/>
  </si>
  <si>
    <t>翼人の血</t>
    <rPh sb="0" eb="1">
      <t>ツバサ</t>
    </rPh>
    <rPh sb="1" eb="2">
      <t>ヒト</t>
    </rPh>
    <rPh sb="3" eb="4">
      <t>チ</t>
    </rPh>
    <phoneticPr fontId="6"/>
  </si>
  <si>
    <t>嘴人の血</t>
    <rPh sb="0" eb="1">
      <t>クチバシ</t>
    </rPh>
    <rPh sb="1" eb="2">
      <t>ヒト</t>
    </rPh>
    <rPh sb="3" eb="4">
      <t>チ</t>
    </rPh>
    <phoneticPr fontId="6"/>
  </si>
  <si>
    <t>蹄人の血</t>
    <rPh sb="0" eb="1">
      <t>ヒヅメ</t>
    </rPh>
    <rPh sb="1" eb="2">
      <t>ヒト</t>
    </rPh>
    <rPh sb="3" eb="4">
      <t>チ</t>
    </rPh>
    <phoneticPr fontId="6"/>
  </si>
  <si>
    <t>鱗人の血</t>
    <rPh sb="0" eb="1">
      <t>ウロコ</t>
    </rPh>
    <rPh sb="1" eb="2">
      <t>ヒト</t>
    </rPh>
    <rPh sb="3" eb="4">
      <t>チ</t>
    </rPh>
    <phoneticPr fontId="6"/>
  </si>
  <si>
    <t>鰭人の血</t>
    <rPh sb="0" eb="1">
      <t>ヒレ</t>
    </rPh>
    <rPh sb="1" eb="2">
      <t>ヒト</t>
    </rPh>
    <rPh sb="3" eb="4">
      <t>チ</t>
    </rPh>
    <phoneticPr fontId="6"/>
  </si>
  <si>
    <t>蛙人の血</t>
    <rPh sb="0" eb="1">
      <t>カエル</t>
    </rPh>
    <rPh sb="1" eb="2">
      <t>ヒト</t>
    </rPh>
    <rPh sb="3" eb="4">
      <t>チ</t>
    </rPh>
    <phoneticPr fontId="6"/>
  </si>
  <si>
    <t>幽体離脱</t>
    <rPh sb="0" eb="4">
      <t>ユウタイリダツ</t>
    </rPh>
    <phoneticPr fontId="6"/>
  </si>
  <si>
    <t>阿吽の呼吸</t>
    <rPh sb="0" eb="2">
      <t>アウン</t>
    </rPh>
    <rPh sb="3" eb="5">
      <t>コキュウ</t>
    </rPh>
    <phoneticPr fontId="6"/>
  </si>
  <si>
    <t>冷たきその手</t>
    <rPh sb="0" eb="1">
      <t>ツメ</t>
    </rPh>
    <rPh sb="5" eb="6">
      <t>テ</t>
    </rPh>
    <phoneticPr fontId="6"/>
  </si>
  <si>
    <t>種痘</t>
    <rPh sb="0" eb="2">
      <t>シュトウ</t>
    </rPh>
    <phoneticPr fontId="6"/>
  </si>
  <si>
    <t>怪我の功名</t>
    <rPh sb="0" eb="2">
      <t>ケガ</t>
    </rPh>
    <rPh sb="3" eb="5">
      <t>コウミョウ</t>
    </rPh>
    <phoneticPr fontId="6"/>
  </si>
  <si>
    <t>偕老同穴</t>
    <rPh sb="0" eb="4">
      <t>カイロウドウケツ</t>
    </rPh>
    <phoneticPr fontId="6"/>
  </si>
  <si>
    <t>慈しみの心得</t>
    <rPh sb="0" eb="1">
      <t>イツク</t>
    </rPh>
    <rPh sb="4" eb="6">
      <t>ココロエ</t>
    </rPh>
    <phoneticPr fontId="6"/>
  </si>
  <si>
    <t>戦場の華</t>
    <rPh sb="0" eb="1">
      <t>イクサ</t>
    </rPh>
    <rPh sb="1" eb="2">
      <t>バ</t>
    </rPh>
    <rPh sb="3" eb="4">
      <t>ハナ</t>
    </rPh>
    <phoneticPr fontId="6"/>
  </si>
  <si>
    <t>軍神</t>
    <rPh sb="0" eb="2">
      <t>グンシン</t>
    </rPh>
    <phoneticPr fontId="6"/>
  </si>
  <si>
    <t>堅忍不抜</t>
    <rPh sb="0" eb="4">
      <t>ケンニンフバツ</t>
    </rPh>
    <phoneticPr fontId="6"/>
  </si>
  <si>
    <t>余裕綽々</t>
    <rPh sb="0" eb="4">
      <t>ヨユウシャクシャク</t>
    </rPh>
    <phoneticPr fontId="6"/>
  </si>
  <si>
    <t>射干玉</t>
    <rPh sb="0" eb="3">
      <t>ヌバタマ</t>
    </rPh>
    <phoneticPr fontId="6"/>
  </si>
  <si>
    <t>青龍</t>
    <rPh sb="0" eb="2">
      <t>セイリュウ</t>
    </rPh>
    <phoneticPr fontId="6"/>
  </si>
  <si>
    <t>白虎</t>
    <rPh sb="0" eb="2">
      <t>ビャッコ</t>
    </rPh>
    <phoneticPr fontId="6"/>
  </si>
  <si>
    <t>朱雀</t>
    <rPh sb="0" eb="2">
      <t>スザク</t>
    </rPh>
    <phoneticPr fontId="6"/>
  </si>
  <si>
    <t>玄武</t>
    <rPh sb="0" eb="2">
      <t>ゲンブ</t>
    </rPh>
    <phoneticPr fontId="6"/>
  </si>
  <si>
    <t>黄龍</t>
    <rPh sb="0" eb="2">
      <t>コウリュウ</t>
    </rPh>
    <phoneticPr fontId="6"/>
  </si>
  <si>
    <t>獣心</t>
    <rPh sb="0" eb="2">
      <t>ジュウシン</t>
    </rPh>
    <phoneticPr fontId="6"/>
  </si>
  <si>
    <t>無影無風</t>
    <rPh sb="0" eb="1">
      <t>ム</t>
    </rPh>
    <rPh sb="1" eb="2">
      <t>エイ</t>
    </rPh>
    <rPh sb="2" eb="4">
      <t>ムフウ</t>
    </rPh>
    <phoneticPr fontId="6"/>
  </si>
  <si>
    <t>隻眼</t>
    <rPh sb="0" eb="2">
      <t>セキガン</t>
    </rPh>
    <phoneticPr fontId="6"/>
  </si>
  <si>
    <t>爆砕剣</t>
    <rPh sb="0" eb="2">
      <t>バクサイ</t>
    </rPh>
    <rPh sb="2" eb="3">
      <t>ケン</t>
    </rPh>
    <phoneticPr fontId="6"/>
  </si>
  <si>
    <t>万物在刀</t>
    <rPh sb="0" eb="2">
      <t>バンブツ</t>
    </rPh>
    <rPh sb="2" eb="3">
      <t>ザイ</t>
    </rPh>
    <rPh sb="3" eb="4">
      <t>トウ</t>
    </rPh>
    <phoneticPr fontId="6"/>
  </si>
  <si>
    <t>落涙の祈り</t>
    <rPh sb="0" eb="2">
      <t>ラクルイ</t>
    </rPh>
    <rPh sb="3" eb="4">
      <t>イノ</t>
    </rPh>
    <phoneticPr fontId="6"/>
  </si>
  <si>
    <t>聖剣</t>
    <rPh sb="0" eb="2">
      <t>セイケン</t>
    </rPh>
    <phoneticPr fontId="6"/>
  </si>
  <si>
    <t>♪ブルーバード</t>
    <phoneticPr fontId="6"/>
  </si>
  <si>
    <t>♪レッドドラゴン</t>
    <phoneticPr fontId="6"/>
  </si>
  <si>
    <t>♪ブラックキャット</t>
    <phoneticPr fontId="6"/>
  </si>
  <si>
    <t>♪スノウラビッツ</t>
    <phoneticPr fontId="6"/>
  </si>
  <si>
    <t>♪ダイアウルフ</t>
    <phoneticPr fontId="6"/>
  </si>
  <si>
    <t>♪グレイドルフィン</t>
    <phoneticPr fontId="6"/>
  </si>
  <si>
    <t>孵化</t>
    <rPh sb="0" eb="2">
      <t>フカ</t>
    </rPh>
    <phoneticPr fontId="6"/>
  </si>
  <si>
    <t>施無畏印</t>
    <rPh sb="0" eb="1">
      <t>ホドコ</t>
    </rPh>
    <rPh sb="1" eb="2">
      <t>ム</t>
    </rPh>
    <rPh sb="2" eb="3">
      <t>オソ</t>
    </rPh>
    <rPh sb="3" eb="4">
      <t>イン</t>
    </rPh>
    <phoneticPr fontId="6"/>
  </si>
  <si>
    <t>猫の手</t>
    <rPh sb="0" eb="1">
      <t>ネコ</t>
    </rPh>
    <rPh sb="2" eb="3">
      <t>テ</t>
    </rPh>
    <phoneticPr fontId="6"/>
  </si>
  <si>
    <t>癒力のペリドット</t>
    <rPh sb="0" eb="1">
      <t>ユ</t>
    </rPh>
    <rPh sb="1" eb="2">
      <t>リョク</t>
    </rPh>
    <phoneticPr fontId="6"/>
  </si>
  <si>
    <t>火炎のガーネット</t>
    <rPh sb="0" eb="2">
      <t>カエン</t>
    </rPh>
    <phoneticPr fontId="6"/>
  </si>
  <si>
    <t>稲妻のターコイズ</t>
    <rPh sb="0" eb="2">
      <t>イナヅマ</t>
    </rPh>
    <phoneticPr fontId="6"/>
  </si>
  <si>
    <t>凍結のラピスラズリ</t>
    <rPh sb="0" eb="2">
      <t>トウケツ</t>
    </rPh>
    <phoneticPr fontId="6"/>
  </si>
  <si>
    <t>攻撃</t>
    <rPh sb="0" eb="2">
      <t>コウゲキ</t>
    </rPh>
    <phoneticPr fontId="6"/>
  </si>
  <si>
    <t>単体</t>
    <rPh sb="0" eb="2">
      <t>タンタイ</t>
    </rPh>
    <phoneticPr fontId="6"/>
  </si>
  <si>
    <t>至近～近</t>
    <rPh sb="0" eb="2">
      <t>シキン</t>
    </rPh>
    <rPh sb="3" eb="4">
      <t>キン</t>
    </rPh>
    <phoneticPr fontId="6"/>
  </si>
  <si>
    <t>明るい緑の橄欖石にラメンターが祈りを込めたもの。投げ割って使用する。</t>
    <rPh sb="0" eb="1">
      <t>アカ</t>
    </rPh>
    <rPh sb="3" eb="4">
      <t>ミドリ</t>
    </rPh>
    <rPh sb="5" eb="8">
      <t>カンランセキ</t>
    </rPh>
    <rPh sb="15" eb="16">
      <t>イノ</t>
    </rPh>
    <rPh sb="18" eb="19">
      <t>コ</t>
    </rPh>
    <rPh sb="24" eb="25">
      <t>ナ</t>
    </rPh>
    <rPh sb="26" eb="27">
      <t>ワ</t>
    </rPh>
    <rPh sb="29" eb="31">
      <t>シヨウ</t>
    </rPh>
    <phoneticPr fontId="6"/>
  </si>
  <si>
    <t>血のように赤い柘榴石にマギアーが怒りを込めたもの。使用すると黒い炎が溢れ出る。</t>
    <rPh sb="0" eb="1">
      <t>チ</t>
    </rPh>
    <rPh sb="5" eb="6">
      <t>アカ</t>
    </rPh>
    <rPh sb="7" eb="9">
      <t>ザクロ</t>
    </rPh>
    <rPh sb="9" eb="10">
      <t>イシ</t>
    </rPh>
    <rPh sb="16" eb="17">
      <t>イカ</t>
    </rPh>
    <rPh sb="19" eb="20">
      <t>コ</t>
    </rPh>
    <rPh sb="25" eb="27">
      <t>シヨウ</t>
    </rPh>
    <rPh sb="30" eb="31">
      <t>クロ</t>
    </rPh>
    <rPh sb="32" eb="33">
      <t>ホノオ</t>
    </rPh>
    <rPh sb="34" eb="35">
      <t>アフ</t>
    </rPh>
    <rPh sb="36" eb="37">
      <t>デ</t>
    </rPh>
    <phoneticPr fontId="6"/>
  </si>
  <si>
    <t>ミルクを垂らしたような青のターコイズにマギアーが溢れる正義感を込めたもの。</t>
    <rPh sb="4" eb="5">
      <t>タ</t>
    </rPh>
    <rPh sb="11" eb="12">
      <t>アオ</t>
    </rPh>
    <rPh sb="24" eb="25">
      <t>アフ</t>
    </rPh>
    <rPh sb="27" eb="30">
      <t>セイギカン</t>
    </rPh>
    <rPh sb="31" eb="32">
      <t>コ</t>
    </rPh>
    <phoneticPr fontId="6"/>
  </si>
  <si>
    <t>深い藍色の瑠璃にマギアーが凍るような冷徹さを込めたもの。氷の刃が相手を切り裂く。</t>
    <rPh sb="0" eb="1">
      <t>フカ</t>
    </rPh>
    <rPh sb="2" eb="4">
      <t>アイイロ</t>
    </rPh>
    <rPh sb="5" eb="7">
      <t>ルリ</t>
    </rPh>
    <rPh sb="13" eb="14">
      <t>コオ</t>
    </rPh>
    <rPh sb="18" eb="20">
      <t>レイテツ</t>
    </rPh>
    <rPh sb="22" eb="23">
      <t>コ</t>
    </rPh>
    <rPh sb="28" eb="29">
      <t>コオリ</t>
    </rPh>
    <rPh sb="30" eb="31">
      <t>ヤイバ</t>
    </rPh>
    <rPh sb="32" eb="34">
      <t>アイテ</t>
    </rPh>
    <rPh sb="35" eb="36">
      <t>キ</t>
    </rPh>
    <rPh sb="37" eb="38">
      <t>サ</t>
    </rPh>
    <phoneticPr fontId="6"/>
  </si>
  <si>
    <t>靴の裏に車輪を付けたもの。熟練していなければ、転倒しやすい。</t>
    <rPh sb="0" eb="1">
      <t>クツ</t>
    </rPh>
    <rPh sb="2" eb="3">
      <t>ウラ</t>
    </rPh>
    <rPh sb="4" eb="6">
      <t>シャリン</t>
    </rPh>
    <rPh sb="7" eb="8">
      <t>ツ</t>
    </rPh>
    <rPh sb="13" eb="15">
      <t>ジュクレン</t>
    </rPh>
    <rPh sb="23" eb="25">
      <t>テントウ</t>
    </rPh>
    <phoneticPr fontId="6"/>
  </si>
  <si>
    <t>辺りの景色を映し出すことで、襲撃者の攻撃を攪乱するコート。</t>
    <rPh sb="0" eb="1">
      <t>アタ</t>
    </rPh>
    <rPh sb="3" eb="5">
      <t>ケシキ</t>
    </rPh>
    <rPh sb="6" eb="7">
      <t>ウツ</t>
    </rPh>
    <rPh sb="8" eb="9">
      <t>ダ</t>
    </rPh>
    <rPh sb="14" eb="16">
      <t>シュウゲキ</t>
    </rPh>
    <rPh sb="16" eb="17">
      <t>シャ</t>
    </rPh>
    <rPh sb="18" eb="20">
      <t>コウゲキ</t>
    </rPh>
    <rPh sb="21" eb="23">
      <t>カクラン</t>
    </rPh>
    <phoneticPr fontId="6"/>
  </si>
  <si>
    <t>「飛行」状態になり、戦闘移動を行う。消耗しない。</t>
    <rPh sb="1" eb="3">
      <t>ヒコウ</t>
    </rPh>
    <rPh sb="4" eb="6">
      <t>ジョウタイ</t>
    </rPh>
    <rPh sb="10" eb="12">
      <t>セントウ</t>
    </rPh>
    <rPh sb="12" eb="14">
      <t>イドウ</t>
    </rPh>
    <rPh sb="15" eb="16">
      <t>オコナ</t>
    </rPh>
    <rPh sb="18" eb="20">
      <t>ショウモウ</t>
    </rPh>
    <phoneticPr fontId="7"/>
  </si>
  <si>
    <t>背中に背負う円筒で、円筒の底から青い火炎が短時間ながら吹き出す。</t>
    <rPh sb="0" eb="2">
      <t>セナカ</t>
    </rPh>
    <rPh sb="3" eb="5">
      <t>セオ</t>
    </rPh>
    <rPh sb="6" eb="8">
      <t>エントウ</t>
    </rPh>
    <rPh sb="10" eb="12">
      <t>エントウ</t>
    </rPh>
    <rPh sb="13" eb="14">
      <t>ソコ</t>
    </rPh>
    <rPh sb="16" eb="17">
      <t>アオ</t>
    </rPh>
    <rPh sb="18" eb="20">
      <t>カエン</t>
    </rPh>
    <rPh sb="21" eb="24">
      <t>タンジカン</t>
    </rPh>
    <rPh sb="27" eb="28">
      <t>フ</t>
    </rPh>
    <rPh sb="29" eb="30">
      <t>ダ</t>
    </rPh>
    <phoneticPr fontId="6"/>
  </si>
  <si>
    <t>一見すると普通のコートだが、攻撃を受けると仕込まれた炸薬の爆発により攻撃を緩和する。</t>
    <rPh sb="0" eb="2">
      <t>イッケン</t>
    </rPh>
    <rPh sb="5" eb="7">
      <t>フツウ</t>
    </rPh>
    <rPh sb="14" eb="16">
      <t>コウゲキ</t>
    </rPh>
    <rPh sb="17" eb="18">
      <t>ウ</t>
    </rPh>
    <rPh sb="21" eb="23">
      <t>シコ</t>
    </rPh>
    <rPh sb="26" eb="28">
      <t>サクヤク</t>
    </rPh>
    <rPh sb="29" eb="31">
      <t>バクハツ</t>
    </rPh>
    <rPh sb="34" eb="36">
      <t>コウゲキ</t>
    </rPh>
    <rPh sb="37" eb="39">
      <t>カンワ</t>
    </rPh>
    <phoneticPr fontId="6"/>
  </si>
  <si>
    <t>プレダメージ</t>
    <phoneticPr fontId="7"/>
  </si>
  <si>
    <t>プレダメージ</t>
    <phoneticPr fontId="7"/>
  </si>
  <si>
    <t>投げつけると致死的な傷であっても覆い隠し、応急処置とすることができる柔らかい石。</t>
    <rPh sb="0" eb="1">
      <t>ナ</t>
    </rPh>
    <rPh sb="6" eb="9">
      <t>チシテキ</t>
    </rPh>
    <rPh sb="10" eb="11">
      <t>キズ</t>
    </rPh>
    <rPh sb="16" eb="17">
      <t>オオ</t>
    </rPh>
    <rPh sb="18" eb="19">
      <t>カク</t>
    </rPh>
    <rPh sb="21" eb="23">
      <t>オウキュウ</t>
    </rPh>
    <rPh sb="23" eb="25">
      <t>ショチ</t>
    </rPh>
    <rPh sb="34" eb="35">
      <t>ヤワ</t>
    </rPh>
    <rPh sb="38" eb="39">
      <t>イシ</t>
    </rPh>
    <phoneticPr fontId="6"/>
  </si>
  <si>
    <t>二枚のレンズを円筒と組み合わせたもの。遥か遠くを見渡すことができる。</t>
    <rPh sb="0" eb="2">
      <t>ニマイ</t>
    </rPh>
    <rPh sb="7" eb="9">
      <t>エントウ</t>
    </rPh>
    <rPh sb="10" eb="11">
      <t>ク</t>
    </rPh>
    <rPh sb="12" eb="13">
      <t>ア</t>
    </rPh>
    <rPh sb="19" eb="20">
      <t>ハル</t>
    </rPh>
    <rPh sb="21" eb="22">
      <t>トオ</t>
    </rPh>
    <rPh sb="24" eb="26">
      <t>ミワタ</t>
    </rPh>
    <phoneticPr fontId="6"/>
  </si>
  <si>
    <t>コップのような形状をした受話部と、小さい平板状の潜伏部からなる。</t>
    <rPh sb="7" eb="9">
      <t>ケイジョウ</t>
    </rPh>
    <rPh sb="12" eb="14">
      <t>ジュワ</t>
    </rPh>
    <rPh sb="14" eb="15">
      <t>ブ</t>
    </rPh>
    <rPh sb="17" eb="18">
      <t>チイ</t>
    </rPh>
    <rPh sb="20" eb="22">
      <t>ヘイバン</t>
    </rPh>
    <rPh sb="22" eb="23">
      <t>ジョウ</t>
    </rPh>
    <rPh sb="24" eb="26">
      <t>センプク</t>
    </rPh>
    <rPh sb="26" eb="27">
      <t>ブ</t>
    </rPh>
    <phoneticPr fontId="6"/>
  </si>
  <si>
    <t>二つの車輪に座席とハンドルを搭載した簡易な乗物。熟練すれば突撃しながら片手を離し、騎馬のように用いることができる。</t>
    <rPh sb="0" eb="1">
      <t>フタ</t>
    </rPh>
    <rPh sb="3" eb="5">
      <t>シャリン</t>
    </rPh>
    <rPh sb="6" eb="8">
      <t>ザセキ</t>
    </rPh>
    <rPh sb="14" eb="16">
      <t>トウサイ</t>
    </rPh>
    <rPh sb="18" eb="20">
      <t>カンイ</t>
    </rPh>
    <rPh sb="21" eb="23">
      <t>ノリモノ</t>
    </rPh>
    <rPh sb="24" eb="26">
      <t>ジュクレン</t>
    </rPh>
    <rPh sb="29" eb="31">
      <t>トツゲキ</t>
    </rPh>
    <rPh sb="35" eb="37">
      <t>カタテ</t>
    </rPh>
    <rPh sb="38" eb="39">
      <t>ハナ</t>
    </rPh>
    <rPh sb="41" eb="43">
      <t>キバ</t>
    </rPh>
    <rPh sb="47" eb="48">
      <t>モチ</t>
    </rPh>
    <phoneticPr fontId="6"/>
  </si>
  <si>
    <t>ガラスと基盤を組み合わせた植木鉢から、小さな双葉が出ている。大地から直接マナを汲み上げるが、同時に瘴気も噴き出す。</t>
    <rPh sb="4" eb="6">
      <t>キバン</t>
    </rPh>
    <rPh sb="7" eb="8">
      <t>ク</t>
    </rPh>
    <rPh sb="9" eb="10">
      <t>ア</t>
    </rPh>
    <rPh sb="13" eb="16">
      <t>ウエキバチ</t>
    </rPh>
    <rPh sb="19" eb="20">
      <t>チイ</t>
    </rPh>
    <rPh sb="22" eb="24">
      <t>フタバ</t>
    </rPh>
    <rPh sb="25" eb="26">
      <t>デ</t>
    </rPh>
    <rPh sb="30" eb="32">
      <t>ダイチ</t>
    </rPh>
    <rPh sb="34" eb="36">
      <t>チョクセツ</t>
    </rPh>
    <rPh sb="39" eb="40">
      <t>ク</t>
    </rPh>
    <rPh sb="41" eb="42">
      <t>ア</t>
    </rPh>
    <rPh sb="46" eb="48">
      <t>ドウジ</t>
    </rPh>
    <rPh sb="49" eb="51">
      <t>ショウキ</t>
    </rPh>
    <rPh sb="52" eb="53">
      <t>フ</t>
    </rPh>
    <rPh sb="54" eb="55">
      <t>ダ</t>
    </rPh>
    <phoneticPr fontId="6"/>
  </si>
  <si>
    <t>仕入れルート</t>
    <rPh sb="0" eb="2">
      <t>シイ</t>
    </rPh>
    <phoneticPr fontId="6"/>
  </si>
  <si>
    <t>千手観音</t>
    <rPh sb="0" eb="4">
      <t>センジュカンノン</t>
    </rPh>
    <phoneticPr fontId="6"/>
  </si>
  <si>
    <t>カーネイジ・モード</t>
    <phoneticPr fontId="6"/>
  </si>
  <si>
    <t>シールド・モード</t>
    <phoneticPr fontId="6"/>
  </si>
  <si>
    <t>LV3</t>
    <phoneticPr fontId="6"/>
  </si>
  <si>
    <t>納刀／居合抜刀</t>
    <rPh sb="0" eb="1">
      <t>オサ</t>
    </rPh>
    <rPh sb="1" eb="2">
      <t>カタナ</t>
    </rPh>
    <rPh sb="3" eb="5">
      <t>イアイ</t>
    </rPh>
    <rPh sb="5" eb="7">
      <t>バットウ</t>
    </rPh>
    <phoneticPr fontId="6"/>
  </si>
  <si>
    <t>生存本能</t>
    <rPh sb="0" eb="2">
      <t>セイゾン</t>
    </rPh>
    <rPh sb="2" eb="4">
      <t>ホンノウ</t>
    </rPh>
    <phoneticPr fontId="6"/>
  </si>
  <si>
    <t>殉職</t>
    <rPh sb="0" eb="2">
      <t>ジュンショク</t>
    </rPh>
    <phoneticPr fontId="6"/>
  </si>
  <si>
    <t>忍務遂行</t>
    <rPh sb="0" eb="1">
      <t>シノブ</t>
    </rPh>
    <rPh sb="1" eb="2">
      <t>ツトム</t>
    </rPh>
    <rPh sb="2" eb="4">
      <t>スイコウ</t>
    </rPh>
    <phoneticPr fontId="6"/>
  </si>
  <si>
    <t>心眼</t>
    <rPh sb="0" eb="2">
      <t>シンガン</t>
    </rPh>
    <phoneticPr fontId="6"/>
  </si>
  <si>
    <t>無我の境地</t>
    <rPh sb="0" eb="2">
      <t>ムガ</t>
    </rPh>
    <rPh sb="3" eb="5">
      <t>キョウチ</t>
    </rPh>
    <phoneticPr fontId="6"/>
  </si>
  <si>
    <t>心刃一体</t>
    <rPh sb="0" eb="1">
      <t>シン</t>
    </rPh>
    <rPh sb="1" eb="2">
      <t>ヤイバ</t>
    </rPh>
    <rPh sb="2" eb="4">
      <t>イッタイ</t>
    </rPh>
    <phoneticPr fontId="6"/>
  </si>
  <si>
    <t>飛天翔</t>
    <rPh sb="0" eb="2">
      <t>ヒテン</t>
    </rPh>
    <rPh sb="2" eb="3">
      <t>カ</t>
    </rPh>
    <phoneticPr fontId="6"/>
  </si>
  <si>
    <t>刃乗り</t>
    <rPh sb="0" eb="1">
      <t>ヤイバ</t>
    </rPh>
    <rPh sb="1" eb="2">
      <t>ノ</t>
    </rPh>
    <phoneticPr fontId="6"/>
  </si>
  <si>
    <t>剛腕</t>
    <rPh sb="0" eb="2">
      <t>ゴウワン</t>
    </rPh>
    <phoneticPr fontId="6"/>
  </si>
  <si>
    <t>明鏡止水</t>
    <rPh sb="0" eb="4">
      <t>メイキョウシスイ</t>
    </rPh>
    <phoneticPr fontId="6"/>
  </si>
  <si>
    <t>R1</t>
    <phoneticPr fontId="6"/>
  </si>
  <si>
    <t>マイナー</t>
    <phoneticPr fontId="6"/>
  </si>
  <si>
    <t>R5</t>
    <phoneticPr fontId="6"/>
  </si>
  <si>
    <t>R</t>
    <phoneticPr fontId="6"/>
  </si>
  <si>
    <t>メジャー</t>
    <phoneticPr fontId="6"/>
  </si>
  <si>
    <t>H2</t>
    <phoneticPr fontId="6"/>
  </si>
  <si>
    <t>〔白〕〔格〕</t>
    <rPh sb="1" eb="2">
      <t>シロ</t>
    </rPh>
    <rPh sb="4" eb="5">
      <t>カク</t>
    </rPh>
    <phoneticPr fontId="6"/>
  </si>
  <si>
    <t>S2</t>
    <phoneticPr fontId="6"/>
  </si>
  <si>
    <t>自身</t>
    <rPh sb="0" eb="2">
      <t>ジシン</t>
    </rPh>
    <phoneticPr fontId="6"/>
  </si>
  <si>
    <t>R3</t>
    <phoneticPr fontId="6"/>
  </si>
  <si>
    <t>ムーブ</t>
    <phoneticPr fontId="6"/>
  </si>
  <si>
    <t>H4</t>
    <phoneticPr fontId="6"/>
  </si>
  <si>
    <t>A3</t>
    <phoneticPr fontId="6"/>
  </si>
  <si>
    <t>イニシアチブ</t>
    <phoneticPr fontId="6"/>
  </si>
  <si>
    <t>リアクション</t>
    <phoneticPr fontId="6"/>
  </si>
  <si>
    <t>S</t>
    <phoneticPr fontId="6"/>
  </si>
  <si>
    <t>常時</t>
    <rPh sb="0" eb="2">
      <t>ジョウジ</t>
    </rPh>
    <phoneticPr fontId="6"/>
  </si>
  <si>
    <t>LV5</t>
    <phoneticPr fontId="6"/>
  </si>
  <si>
    <t>輪廻功</t>
    <rPh sb="0" eb="2">
      <t>リンネ</t>
    </rPh>
    <rPh sb="2" eb="3">
      <t>イサオ</t>
    </rPh>
    <phoneticPr fontId="6"/>
  </si>
  <si>
    <t>修羅道</t>
    <rPh sb="0" eb="2">
      <t>シュラ</t>
    </rPh>
    <rPh sb="2" eb="3">
      <t>ドウ</t>
    </rPh>
    <phoneticPr fontId="6"/>
  </si>
  <si>
    <t>プレダメージ</t>
    <phoneticPr fontId="6"/>
  </si>
  <si>
    <t>絶界</t>
    <rPh sb="0" eb="1">
      <t>ゼツ</t>
    </rPh>
    <rPh sb="1" eb="2">
      <t>カイ</t>
    </rPh>
    <phoneticPr fontId="6"/>
  </si>
  <si>
    <t>到達者</t>
    <rPh sb="0" eb="2">
      <t>トウタツ</t>
    </rPh>
    <rPh sb="2" eb="3">
      <t>シャ</t>
    </rPh>
    <phoneticPr fontId="6"/>
  </si>
  <si>
    <t>R2</t>
    <phoneticPr fontId="6"/>
  </si>
  <si>
    <t>S3</t>
    <phoneticPr fontId="6"/>
  </si>
  <si>
    <t>盾身術</t>
    <rPh sb="0" eb="1">
      <t>タテ</t>
    </rPh>
    <rPh sb="1" eb="2">
      <t>ミ</t>
    </rPh>
    <rPh sb="2" eb="3">
      <t>ジュツ</t>
    </rPh>
    <phoneticPr fontId="6"/>
  </si>
  <si>
    <t>H</t>
    <phoneticPr fontId="6"/>
  </si>
  <si>
    <t>天地鳴動</t>
    <rPh sb="0" eb="2">
      <t>テンチ</t>
    </rPh>
    <rPh sb="2" eb="4">
      <t>メイドウ</t>
    </rPh>
    <phoneticPr fontId="6"/>
  </si>
  <si>
    <t>常在戦場</t>
    <rPh sb="0" eb="2">
      <t>ジョウザイ</t>
    </rPh>
    <rPh sb="2" eb="4">
      <t>センジョウ</t>
    </rPh>
    <phoneticPr fontId="6"/>
  </si>
  <si>
    <t>難攻不落</t>
    <rPh sb="0" eb="2">
      <t>ナンコウ</t>
    </rPh>
    <rPh sb="2" eb="4">
      <t>フラク</t>
    </rPh>
    <phoneticPr fontId="6"/>
  </si>
  <si>
    <t>修羅苦羅</t>
    <rPh sb="0" eb="2">
      <t>シュラ</t>
    </rPh>
    <rPh sb="2" eb="3">
      <t>ク</t>
    </rPh>
    <rPh sb="3" eb="4">
      <t>ラ</t>
    </rPh>
    <phoneticPr fontId="6"/>
  </si>
  <si>
    <t>六道輪廻</t>
    <rPh sb="0" eb="4">
      <t>ロクドウリンネ</t>
    </rPh>
    <phoneticPr fontId="6"/>
  </si>
  <si>
    <t>起死回生</t>
    <rPh sb="0" eb="4">
      <t>キシカイセイ</t>
    </rPh>
    <phoneticPr fontId="6"/>
  </si>
  <si>
    <t>ポストロール</t>
    <phoneticPr fontId="6"/>
  </si>
  <si>
    <t>ガード判定に対して使用できる。判定を振り直す。</t>
    <rPh sb="3" eb="5">
      <t>ハンテイ</t>
    </rPh>
    <rPh sb="6" eb="7">
      <t>タイ</t>
    </rPh>
    <rPh sb="9" eb="11">
      <t>シヨウ</t>
    </rPh>
    <rPh sb="15" eb="17">
      <t>ハンテイ</t>
    </rPh>
    <rPh sb="18" eb="19">
      <t>フ</t>
    </rPh>
    <rPh sb="20" eb="21">
      <t>ナオ</t>
    </rPh>
    <phoneticPr fontId="6"/>
  </si>
  <si>
    <t>A[LV]</t>
    <phoneticPr fontId="6"/>
  </si>
  <si>
    <t>挺身</t>
    <rPh sb="0" eb="2">
      <t>テイシン</t>
    </rPh>
    <phoneticPr fontId="6"/>
  </si>
  <si>
    <t>捨身の挺身</t>
    <rPh sb="0" eb="2">
      <t>ステミ</t>
    </rPh>
    <rPh sb="3" eb="5">
      <t>テイシン</t>
    </rPh>
    <phoneticPr fontId="6"/>
  </si>
  <si>
    <t>LV</t>
    <phoneticPr fontId="6"/>
  </si>
  <si>
    <t>H3</t>
    <phoneticPr fontId="6"/>
  </si>
  <si>
    <t>クリンナップ</t>
    <phoneticPr fontId="6"/>
  </si>
  <si>
    <t>セットアップ</t>
    <phoneticPr fontId="6"/>
  </si>
  <si>
    <t>城砦存在</t>
    <rPh sb="0" eb="2">
      <t>ジョウサイ</t>
    </rPh>
    <rPh sb="2" eb="4">
      <t>ソンザイ</t>
    </rPh>
    <phoneticPr fontId="6"/>
  </si>
  <si>
    <t>ポストダメージ</t>
    <phoneticPr fontId="6"/>
  </si>
  <si>
    <t>防衛陣形</t>
    <rPh sb="0" eb="2">
      <t>ボウエイ</t>
    </rPh>
    <rPh sb="2" eb="4">
      <t>ジンケイ</t>
    </rPh>
    <phoneticPr fontId="6"/>
  </si>
  <si>
    <t>応急止血</t>
    <rPh sb="0" eb="2">
      <t>オウキュウ</t>
    </rPh>
    <rPh sb="2" eb="4">
      <t>シケツ</t>
    </rPh>
    <phoneticPr fontId="6"/>
  </si>
  <si>
    <t>騎士の誉れ</t>
    <rPh sb="0" eb="2">
      <t>キシ</t>
    </rPh>
    <rPh sb="3" eb="4">
      <t>ホマ</t>
    </rPh>
    <phoneticPr fontId="6"/>
  </si>
  <si>
    <t>魔封じの矢</t>
    <rPh sb="0" eb="1">
      <t>マ</t>
    </rPh>
    <rPh sb="1" eb="2">
      <t>フウ</t>
    </rPh>
    <rPh sb="4" eb="5">
      <t>ヤ</t>
    </rPh>
    <phoneticPr fontId="6"/>
  </si>
  <si>
    <t>自身以外のキャラクターが魔法攻撃の命中判定に成功した時に使用できる。その命中判定とこのアーツで対決を行う。対決に勝利したなら、その魔法攻撃は自動失敗となる。対決に敗北したなら、通常通りリアクションが発生する。</t>
    <rPh sb="0" eb="2">
      <t>ジシン</t>
    </rPh>
    <rPh sb="2" eb="4">
      <t>イガイ</t>
    </rPh>
    <rPh sb="12" eb="14">
      <t>マホウ</t>
    </rPh>
    <rPh sb="14" eb="16">
      <t>コウゲキ</t>
    </rPh>
    <rPh sb="17" eb="19">
      <t>メイチュウ</t>
    </rPh>
    <rPh sb="19" eb="21">
      <t>ハンテイ</t>
    </rPh>
    <rPh sb="22" eb="24">
      <t>セイコウ</t>
    </rPh>
    <rPh sb="26" eb="27">
      <t>トキ</t>
    </rPh>
    <rPh sb="28" eb="30">
      <t>シヨウ</t>
    </rPh>
    <rPh sb="36" eb="38">
      <t>メイチュウ</t>
    </rPh>
    <rPh sb="38" eb="40">
      <t>ハンテイ</t>
    </rPh>
    <rPh sb="47" eb="49">
      <t>タイケツ</t>
    </rPh>
    <rPh sb="50" eb="51">
      <t>オコナ</t>
    </rPh>
    <rPh sb="53" eb="55">
      <t>タイケツ</t>
    </rPh>
    <rPh sb="56" eb="58">
      <t>ショウリ</t>
    </rPh>
    <rPh sb="65" eb="67">
      <t>マホウ</t>
    </rPh>
    <rPh sb="67" eb="69">
      <t>コウゲキ</t>
    </rPh>
    <rPh sb="70" eb="72">
      <t>ジドウ</t>
    </rPh>
    <rPh sb="72" eb="74">
      <t>シッパイ</t>
    </rPh>
    <rPh sb="78" eb="80">
      <t>タイケツ</t>
    </rPh>
    <rPh sb="81" eb="83">
      <t>ハイボク</t>
    </rPh>
    <rPh sb="88" eb="90">
      <t>ツウジョウ</t>
    </rPh>
    <rPh sb="90" eb="91">
      <t>ドオ</t>
    </rPh>
    <rPh sb="99" eb="101">
      <t>ハッセイ</t>
    </rPh>
    <phoneticPr fontId="6"/>
  </si>
  <si>
    <t>見違えぬ鏑矢</t>
    <rPh sb="0" eb="1">
      <t>ミ</t>
    </rPh>
    <rPh sb="1" eb="2">
      <t>チガ</t>
    </rPh>
    <rPh sb="4" eb="6">
      <t>カブラヤ</t>
    </rPh>
    <phoneticPr fontId="6"/>
  </si>
  <si>
    <t>一心不乱</t>
    <rPh sb="0" eb="4">
      <t>イッシンフラン</t>
    </rPh>
    <phoneticPr fontId="6"/>
  </si>
  <si>
    <t>このアーツを組み合わせた射撃攻撃で1点でもダメージを与えた場合、「硬直」を与える。</t>
    <rPh sb="6" eb="7">
      <t>ク</t>
    </rPh>
    <rPh sb="8" eb="9">
      <t>ア</t>
    </rPh>
    <rPh sb="12" eb="16">
      <t>シャゲキコウゲキ</t>
    </rPh>
    <rPh sb="18" eb="19">
      <t>テン</t>
    </rPh>
    <rPh sb="26" eb="27">
      <t>アタ</t>
    </rPh>
    <rPh sb="29" eb="31">
      <t>バアイ</t>
    </rPh>
    <rPh sb="33" eb="35">
      <t>コウチョク</t>
    </rPh>
    <rPh sb="37" eb="38">
      <t>アタ</t>
    </rPh>
    <phoneticPr fontId="6"/>
  </si>
  <si>
    <t>一刀両断</t>
    <rPh sb="0" eb="4">
      <t>イットウリョウダン</t>
    </rPh>
    <phoneticPr fontId="6"/>
  </si>
  <si>
    <t>大胆不敵</t>
    <rPh sb="0" eb="2">
      <t>ダイタン</t>
    </rPh>
    <rPh sb="2" eb="4">
      <t>フテキ</t>
    </rPh>
    <phoneticPr fontId="6"/>
  </si>
  <si>
    <t>傍若無人</t>
    <rPh sb="0" eb="4">
      <t>ボウジャクブジン</t>
    </rPh>
    <phoneticPr fontId="6"/>
  </si>
  <si>
    <t>S4</t>
    <phoneticPr fontId="6"/>
  </si>
  <si>
    <t>百発百中</t>
    <rPh sb="0" eb="4">
      <t>ヒャッパツヒャクチュウ</t>
    </rPh>
    <phoneticPr fontId="6"/>
  </si>
  <si>
    <t>不射の射</t>
    <rPh sb="0" eb="1">
      <t>フ</t>
    </rPh>
    <rPh sb="1" eb="2">
      <t>シャ</t>
    </rPh>
    <rPh sb="3" eb="4">
      <t>シャ</t>
    </rPh>
    <phoneticPr fontId="6"/>
  </si>
  <si>
    <t>影縛矢</t>
    <rPh sb="0" eb="1">
      <t>カゲ</t>
    </rPh>
    <rPh sb="1" eb="2">
      <t>シバ</t>
    </rPh>
    <rPh sb="2" eb="3">
      <t>ヤ</t>
    </rPh>
    <phoneticPr fontId="6"/>
  </si>
  <si>
    <t>秋霜烈日</t>
    <rPh sb="0" eb="4">
      <t>シュウソウレツジツ</t>
    </rPh>
    <phoneticPr fontId="6"/>
  </si>
  <si>
    <t>弓神化</t>
    <rPh sb="0" eb="1">
      <t>ユミ</t>
    </rPh>
    <rPh sb="1" eb="2">
      <t>カミ</t>
    </rPh>
    <rPh sb="2" eb="3">
      <t>カ</t>
    </rPh>
    <phoneticPr fontId="6"/>
  </si>
  <si>
    <t>忘我領域</t>
    <rPh sb="0" eb="2">
      <t>ボウガ</t>
    </rPh>
    <rPh sb="2" eb="4">
      <t>リョウイキ</t>
    </rPh>
    <phoneticPr fontId="6"/>
  </si>
  <si>
    <t>怪力乱神</t>
    <rPh sb="0" eb="4">
      <t>カイリキランシン</t>
    </rPh>
    <phoneticPr fontId="6"/>
  </si>
  <si>
    <t>精緻なる指</t>
    <rPh sb="0" eb="2">
      <t>セイチ</t>
    </rPh>
    <rPh sb="4" eb="5">
      <t>ユビ</t>
    </rPh>
    <phoneticPr fontId="6"/>
  </si>
  <si>
    <t>憎悪</t>
    <rPh sb="0" eb="2">
      <t>ゾウオ</t>
    </rPh>
    <phoneticPr fontId="7"/>
  </si>
  <si>
    <t>死亡</t>
    <rPh sb="0" eb="2">
      <t>シボウ</t>
    </rPh>
    <phoneticPr fontId="7"/>
  </si>
  <si>
    <t>背水の陣</t>
    <rPh sb="0" eb="2">
      <t>ハイスイ</t>
    </rPh>
    <rPh sb="3" eb="4">
      <t>ジン</t>
    </rPh>
    <phoneticPr fontId="6"/>
  </si>
  <si>
    <t>挑戦者の声</t>
    <rPh sb="0" eb="3">
      <t>チョウセンシャ</t>
    </rPh>
    <rPh sb="4" eb="5">
      <t>コエ</t>
    </rPh>
    <phoneticPr fontId="6"/>
  </si>
  <si>
    <t>対象の「放心」、「硬直」、「衰弱」、「悲哀」、「憎悪」をすべて解除する。その後、対象は戦闘中かシーン終了時まで、自動的には解除されない「憤怒」を受ける。</t>
    <rPh sb="0" eb="2">
      <t>タイショウ</t>
    </rPh>
    <rPh sb="4" eb="6">
      <t>ホウシン</t>
    </rPh>
    <rPh sb="9" eb="11">
      <t>コウチョク</t>
    </rPh>
    <rPh sb="14" eb="16">
      <t>スイジャク</t>
    </rPh>
    <rPh sb="19" eb="21">
      <t>ヒアイ</t>
    </rPh>
    <rPh sb="24" eb="26">
      <t>ゾウオ</t>
    </rPh>
    <rPh sb="31" eb="33">
      <t>カイジョ</t>
    </rPh>
    <rPh sb="38" eb="39">
      <t>アト</t>
    </rPh>
    <rPh sb="40" eb="42">
      <t>タイショウ</t>
    </rPh>
    <rPh sb="43" eb="46">
      <t>セントウチュウ</t>
    </rPh>
    <rPh sb="50" eb="53">
      <t>シュウリョウジ</t>
    </rPh>
    <rPh sb="56" eb="59">
      <t>ジドウテキ</t>
    </rPh>
    <rPh sb="61" eb="63">
      <t>カイジョ</t>
    </rPh>
    <rPh sb="68" eb="70">
      <t>フンヌ</t>
    </rPh>
    <rPh sb="72" eb="73">
      <t>ウ</t>
    </rPh>
    <phoneticPr fontId="6"/>
  </si>
  <si>
    <t>範囲(強制)</t>
    <rPh sb="0" eb="2">
      <t>ハンイ</t>
    </rPh>
    <rPh sb="3" eb="5">
      <t>キョウセイ</t>
    </rPh>
    <phoneticPr fontId="6"/>
  </si>
  <si>
    <t>情動：義憤なる陽光</t>
    <rPh sb="0" eb="2">
      <t>ジョウドウ</t>
    </rPh>
    <rPh sb="3" eb="5">
      <t>ギフン</t>
    </rPh>
    <rPh sb="7" eb="9">
      <t>ヨウコウ</t>
    </rPh>
    <phoneticPr fontId="6"/>
  </si>
  <si>
    <t>至近～遠</t>
    <rPh sb="0" eb="2">
      <t>シキン</t>
    </rPh>
    <rPh sb="3" eb="4">
      <t>エン</t>
    </rPh>
    <phoneticPr fontId="6"/>
  </si>
  <si>
    <t>至近～中</t>
    <rPh sb="0" eb="2">
      <t>シキン</t>
    </rPh>
    <rPh sb="3" eb="4">
      <t>チュウ</t>
    </rPh>
    <phoneticPr fontId="6"/>
  </si>
  <si>
    <t>魔法</t>
    <rPh sb="0" eb="2">
      <t>マホウ</t>
    </rPh>
    <phoneticPr fontId="6"/>
  </si>
  <si>
    <t>「魔力：無+0」の魔法攻撃を行う。このアーツを組み合わせた攻撃で1点でもダメージを与えた場合、対象に「重圧」を与える。</t>
    <rPh sb="1" eb="3">
      <t>マリョク</t>
    </rPh>
    <rPh sb="4" eb="5">
      <t>ム</t>
    </rPh>
    <rPh sb="9" eb="11">
      <t>マホウ</t>
    </rPh>
    <rPh sb="11" eb="13">
      <t>コウゲキ</t>
    </rPh>
    <rPh sb="14" eb="15">
      <t>オコナ</t>
    </rPh>
    <rPh sb="23" eb="24">
      <t>ク</t>
    </rPh>
    <rPh sb="25" eb="26">
      <t>ア</t>
    </rPh>
    <rPh sb="29" eb="31">
      <t>コウゲキ</t>
    </rPh>
    <rPh sb="33" eb="34">
      <t>テン</t>
    </rPh>
    <rPh sb="41" eb="42">
      <t>アタ</t>
    </rPh>
    <rPh sb="44" eb="46">
      <t>バアイ</t>
    </rPh>
    <rPh sb="47" eb="49">
      <t>タイショウ</t>
    </rPh>
    <rPh sb="51" eb="53">
      <t>ジュウアツ</t>
    </rPh>
    <rPh sb="55" eb="56">
      <t>アタ</t>
    </rPh>
    <phoneticPr fontId="6"/>
  </si>
  <si>
    <t>斥力盾式</t>
    <rPh sb="0" eb="2">
      <t>セキリョク</t>
    </rPh>
    <rPh sb="2" eb="3">
      <t>タテ</t>
    </rPh>
    <rPh sb="3" eb="4">
      <t>シキ</t>
    </rPh>
    <phoneticPr fontId="6"/>
  </si>
  <si>
    <t>力場盾式</t>
    <rPh sb="0" eb="2">
      <t>リキバ</t>
    </rPh>
    <rPh sb="2" eb="3">
      <t>タテ</t>
    </rPh>
    <rPh sb="3" eb="4">
      <t>シキ</t>
    </rPh>
    <phoneticPr fontId="6"/>
  </si>
  <si>
    <t>魔法、LV3</t>
    <rPh sb="0" eb="2">
      <t>マホウ</t>
    </rPh>
    <phoneticPr fontId="6"/>
  </si>
  <si>
    <t>このアーツを組み合わせたリアクションでは、物理攻撃に対してレジスト判定を行える(抵抗値を使用する)。</t>
    <rPh sb="21" eb="23">
      <t>ブツリ</t>
    </rPh>
    <rPh sb="40" eb="42">
      <t>テイコウ</t>
    </rPh>
    <phoneticPr fontId="6"/>
  </si>
  <si>
    <t>付与式：拡散</t>
    <rPh sb="0" eb="2">
      <t>フヨ</t>
    </rPh>
    <rPh sb="2" eb="3">
      <t>シキ</t>
    </rPh>
    <rPh sb="4" eb="6">
      <t>カクサン</t>
    </rPh>
    <phoneticPr fontId="6"/>
  </si>
  <si>
    <t>付与式：精錬</t>
    <rPh sb="0" eb="2">
      <t>フヨ</t>
    </rPh>
    <rPh sb="2" eb="3">
      <t>シキ</t>
    </rPh>
    <rPh sb="4" eb="6">
      <t>セイレン</t>
    </rPh>
    <phoneticPr fontId="6"/>
  </si>
  <si>
    <t>付与式：透過</t>
    <rPh sb="0" eb="2">
      <t>フヨ</t>
    </rPh>
    <rPh sb="2" eb="3">
      <t>シキ</t>
    </rPh>
    <rPh sb="4" eb="6">
      <t>トウカ</t>
    </rPh>
    <phoneticPr fontId="6"/>
  </si>
  <si>
    <t>付与式：遮断</t>
    <rPh sb="0" eb="2">
      <t>フヨ</t>
    </rPh>
    <rPh sb="2" eb="3">
      <t>シキ</t>
    </rPh>
    <rPh sb="4" eb="6">
      <t>シャダン</t>
    </rPh>
    <phoneticPr fontId="6"/>
  </si>
  <si>
    <t>自身には使用できない。対象が何らかのダメージを受ける時、そのダメージを2D10点減少させる。</t>
    <rPh sb="0" eb="2">
      <t>ジシン</t>
    </rPh>
    <rPh sb="4" eb="6">
      <t>シヨウ</t>
    </rPh>
    <rPh sb="11" eb="13">
      <t>タイショウ</t>
    </rPh>
    <rPh sb="14" eb="15">
      <t>ナン</t>
    </rPh>
    <rPh sb="23" eb="24">
      <t>ウ</t>
    </rPh>
    <rPh sb="26" eb="27">
      <t>トキ</t>
    </rPh>
    <rPh sb="39" eb="40">
      <t>テン</t>
    </rPh>
    <rPh sb="40" eb="42">
      <t>ゲンショウ</t>
    </rPh>
    <phoneticPr fontId="6"/>
  </si>
  <si>
    <t>付与式：魔剣</t>
    <rPh sb="0" eb="2">
      <t>フヨ</t>
    </rPh>
    <rPh sb="2" eb="3">
      <t>シキ</t>
    </rPh>
    <rPh sb="4" eb="6">
      <t>マケン</t>
    </rPh>
    <phoneticPr fontId="6"/>
  </si>
  <si>
    <t>障壁盾式</t>
    <rPh sb="0" eb="2">
      <t>ショウヘキ</t>
    </rPh>
    <rPh sb="2" eb="3">
      <t>タテ</t>
    </rPh>
    <rPh sb="3" eb="4">
      <t>シキ</t>
    </rPh>
    <phoneticPr fontId="6"/>
  </si>
  <si>
    <t>重詠戦鬼</t>
    <rPh sb="0" eb="1">
      <t>ジュウ</t>
    </rPh>
    <rPh sb="1" eb="2">
      <t>エイ</t>
    </rPh>
    <rPh sb="2" eb="3">
      <t>セン</t>
    </rPh>
    <rPh sb="3" eb="4">
      <t>オニ</t>
    </rPh>
    <phoneticPr fontId="6"/>
  </si>
  <si>
    <t>R4</t>
    <phoneticPr fontId="6"/>
  </si>
  <si>
    <t>震えるマナ</t>
    <rPh sb="0" eb="1">
      <t>フル</t>
    </rPh>
    <phoneticPr fontId="6"/>
  </si>
  <si>
    <t>マインド、魔法</t>
    <rPh sb="5" eb="7">
      <t>マホウ</t>
    </rPh>
    <phoneticPr fontId="6"/>
  </si>
  <si>
    <t>S1</t>
    <phoneticPr fontId="6"/>
  </si>
  <si>
    <t>H5</t>
    <phoneticPr fontId="6"/>
  </si>
  <si>
    <t>近～超遠</t>
    <rPh sb="0" eb="1">
      <t>キン</t>
    </rPh>
    <rPh sb="2" eb="3">
      <t>チョウ</t>
    </rPh>
    <rPh sb="3" eb="4">
      <t>エン</t>
    </rPh>
    <phoneticPr fontId="6"/>
  </si>
  <si>
    <t>このアーツを組み合わせたリアクションでは、物理攻撃に対してキャンセル判定を行える。</t>
    <phoneticPr fontId="6"/>
  </si>
  <si>
    <t>神食</t>
    <rPh sb="0" eb="1">
      <t>カミ</t>
    </rPh>
    <rPh sb="1" eb="2">
      <t>ショク</t>
    </rPh>
    <phoneticPr fontId="6"/>
  </si>
  <si>
    <t>シーン(選択)</t>
    <rPh sb="4" eb="6">
      <t>センタク</t>
    </rPh>
    <phoneticPr fontId="6"/>
  </si>
  <si>
    <t>操運人形</t>
    <rPh sb="0" eb="1">
      <t>アヤツ</t>
    </rPh>
    <rPh sb="1" eb="2">
      <t>ウン</t>
    </rPh>
    <rPh sb="2" eb="4">
      <t>ニンギョウ</t>
    </rPh>
    <phoneticPr fontId="6"/>
  </si>
  <si>
    <t>フェイト・リーブラ</t>
    <phoneticPr fontId="6"/>
  </si>
  <si>
    <t>ウェザー・リポート</t>
    <phoneticPr fontId="6"/>
  </si>
  <si>
    <t>アキュート・ソウル</t>
    <phoneticPr fontId="6"/>
  </si>
  <si>
    <t>アキュート・ブラッド</t>
    <phoneticPr fontId="6"/>
  </si>
  <si>
    <t>リジェネレイト</t>
    <phoneticPr fontId="6"/>
  </si>
  <si>
    <t>アンプリファイア</t>
    <phoneticPr fontId="6"/>
  </si>
  <si>
    <t>ウィル・オ・ウィスプ</t>
    <phoneticPr fontId="6"/>
  </si>
  <si>
    <t>マナ・トーチ</t>
    <phoneticPr fontId="6"/>
  </si>
  <si>
    <t>リムーブ・カース</t>
    <phoneticPr fontId="6"/>
  </si>
  <si>
    <t>フィックス・アーム</t>
    <phoneticPr fontId="6"/>
  </si>
  <si>
    <t>ショートカット・コマンド</t>
    <phoneticPr fontId="6"/>
  </si>
  <si>
    <t>スロウ・スペル</t>
    <phoneticPr fontId="6"/>
  </si>
  <si>
    <t>シュード・フレイム</t>
    <phoneticPr fontId="6"/>
  </si>
  <si>
    <t>アクセレイト</t>
    <phoneticPr fontId="6"/>
  </si>
  <si>
    <t>壮健</t>
    <rPh sb="0" eb="2">
      <t>ソウケン</t>
    </rPh>
    <phoneticPr fontId="6"/>
  </si>
  <si>
    <t>ソリッド・バリア</t>
    <phoneticPr fontId="6"/>
  </si>
  <si>
    <t>魔法、LV5</t>
    <rPh sb="0" eb="2">
      <t>マホウ</t>
    </rPh>
    <phoneticPr fontId="6"/>
  </si>
  <si>
    <t>このアーツを組み合わせたレジスト判定の対象を範囲(選択)に変更する。</t>
    <phoneticPr fontId="6"/>
  </si>
  <si>
    <t>コンストラクト・シェル</t>
    <phoneticPr fontId="6"/>
  </si>
  <si>
    <t>S[LV]</t>
    <phoneticPr fontId="6"/>
  </si>
  <si>
    <t>純真</t>
    <rPh sb="0" eb="2">
      <t>ジュンシン</t>
    </rPh>
    <phoneticPr fontId="6"/>
  </si>
  <si>
    <t>鎮心</t>
    <rPh sb="0" eb="1">
      <t>シズ</t>
    </rPh>
    <rPh sb="1" eb="2">
      <t>ココロ</t>
    </rPh>
    <phoneticPr fontId="6"/>
  </si>
  <si>
    <t>義翼なる闇</t>
    <rPh sb="0" eb="1">
      <t>ギ</t>
    </rPh>
    <rPh sb="1" eb="2">
      <t>ヨク</t>
    </rPh>
    <rPh sb="4" eb="5">
      <t>ヤミ</t>
    </rPh>
    <phoneticPr fontId="6"/>
  </si>
  <si>
    <t>堕落者</t>
    <rPh sb="0" eb="2">
      <t>ダラク</t>
    </rPh>
    <rPh sb="2" eb="3">
      <t>シャ</t>
    </rPh>
    <phoneticPr fontId="6"/>
  </si>
  <si>
    <t>闇霧の歩み</t>
    <rPh sb="0" eb="1">
      <t>ヤミ</t>
    </rPh>
    <rPh sb="1" eb="2">
      <t>キリ</t>
    </rPh>
    <rPh sb="3" eb="4">
      <t>アユ</t>
    </rPh>
    <phoneticPr fontId="6"/>
  </si>
  <si>
    <t>レギオン</t>
    <phoneticPr fontId="6"/>
  </si>
  <si>
    <t>増悪する怨嗟</t>
    <rPh sb="0" eb="2">
      <t>ゾウアク</t>
    </rPh>
    <rPh sb="4" eb="6">
      <t>エンサ</t>
    </rPh>
    <phoneticPr fontId="6"/>
  </si>
  <si>
    <t>勇名</t>
    <rPh sb="0" eb="2">
      <t>ユウメイ</t>
    </rPh>
    <phoneticPr fontId="6"/>
  </si>
  <si>
    <t>口伝の武具</t>
    <rPh sb="0" eb="2">
      <t>クデン</t>
    </rPh>
    <rPh sb="3" eb="5">
      <t>ブグ</t>
    </rPh>
    <phoneticPr fontId="6"/>
  </si>
  <si>
    <t>死者の花</t>
    <rPh sb="0" eb="2">
      <t>シシャ</t>
    </rPh>
    <rPh sb="3" eb="4">
      <t>ハナ</t>
    </rPh>
    <phoneticPr fontId="6"/>
  </si>
  <si>
    <t>〔回〕</t>
    <rPh sb="1" eb="2">
      <t>カイ</t>
    </rPh>
    <phoneticPr fontId="6"/>
  </si>
  <si>
    <t>【肉体】</t>
    <rPh sb="1" eb="3">
      <t>ニクタイ</t>
    </rPh>
    <phoneticPr fontId="6"/>
  </si>
  <si>
    <t>立ち塞がる壁</t>
    <rPh sb="0" eb="1">
      <t>タ</t>
    </rPh>
    <rPh sb="2" eb="3">
      <t>フサ</t>
    </rPh>
    <rPh sb="5" eb="6">
      <t>カベ</t>
    </rPh>
    <phoneticPr fontId="6"/>
  </si>
  <si>
    <t>丹毒術</t>
    <rPh sb="0" eb="2">
      <t>タンドク</t>
    </rPh>
    <rPh sb="2" eb="3">
      <t>ジュツ</t>
    </rPh>
    <phoneticPr fontId="6"/>
  </si>
  <si>
    <t>無面目</t>
    <rPh sb="0" eb="1">
      <t>ム</t>
    </rPh>
    <rPh sb="1" eb="3">
      <t>メンモク</t>
    </rPh>
    <phoneticPr fontId="6"/>
  </si>
  <si>
    <t>鶺鴒</t>
    <rPh sb="0" eb="2">
      <t>セキレイ</t>
    </rPh>
    <phoneticPr fontId="6"/>
  </si>
  <si>
    <t>登場判定</t>
    <rPh sb="0" eb="2">
      <t>トウジョウ</t>
    </rPh>
    <rPh sb="2" eb="4">
      <t>ハンテイ</t>
    </rPh>
    <phoneticPr fontId="6"/>
  </si>
  <si>
    <t>〔隠密〕判定で登場判定を行うことができる。この判定に成功した場合、シーンに「隠密」状態で登場することができる。「隠密」状態のキャラクターに気づくには、〔観察〕判定が必要である。〔観察〕判定に対して、このアーツでリアクションすることができる。</t>
    <rPh sb="1" eb="4">
      <t>オンミツ｝</t>
    </rPh>
    <rPh sb="4" eb="6">
      <t>ハンテイ</t>
    </rPh>
    <rPh sb="7" eb="9">
      <t>トウジョウ</t>
    </rPh>
    <rPh sb="9" eb="11">
      <t>ハンテイ</t>
    </rPh>
    <rPh sb="12" eb="13">
      <t>オコナ</t>
    </rPh>
    <rPh sb="23" eb="25">
      <t>ハンテイ</t>
    </rPh>
    <rPh sb="26" eb="28">
      <t>セイコウ</t>
    </rPh>
    <rPh sb="30" eb="32">
      <t>バアイ</t>
    </rPh>
    <rPh sb="38" eb="40">
      <t>オンミツ</t>
    </rPh>
    <rPh sb="41" eb="43">
      <t>ジョウタイ</t>
    </rPh>
    <rPh sb="44" eb="46">
      <t>トウジョウ</t>
    </rPh>
    <rPh sb="56" eb="58">
      <t>オンミツ</t>
    </rPh>
    <rPh sb="59" eb="61">
      <t>ジョウタイ</t>
    </rPh>
    <rPh sb="69" eb="70">
      <t>キ</t>
    </rPh>
    <rPh sb="76" eb="78">
      <t>カンサツ</t>
    </rPh>
    <rPh sb="79" eb="81">
      <t>ハンテイ</t>
    </rPh>
    <rPh sb="82" eb="84">
      <t>ヒツヨウ</t>
    </rPh>
    <rPh sb="89" eb="91">
      <t>カンサツ</t>
    </rPh>
    <rPh sb="92" eb="94">
      <t>ハンテイ</t>
    </rPh>
    <rPh sb="95" eb="96">
      <t>タイ</t>
    </rPh>
    <phoneticPr fontId="6"/>
  </si>
  <si>
    <t>影縫い</t>
    <rPh sb="0" eb="1">
      <t>カゲ</t>
    </rPh>
    <rPh sb="1" eb="2">
      <t>ヌ</t>
    </rPh>
    <phoneticPr fontId="6"/>
  </si>
  <si>
    <t>鋭角の猟犬</t>
    <rPh sb="0" eb="2">
      <t>エイカク</t>
    </rPh>
    <rPh sb="3" eb="5">
      <t>リョウケン</t>
    </rPh>
    <phoneticPr fontId="6"/>
  </si>
  <si>
    <t>影巣本能</t>
    <rPh sb="0" eb="1">
      <t>カゲ</t>
    </rPh>
    <rPh sb="1" eb="2">
      <t>ス</t>
    </rPh>
    <rPh sb="2" eb="4">
      <t>ホンノウ</t>
    </rPh>
    <phoneticPr fontId="6"/>
  </si>
  <si>
    <t>〔心〕</t>
    <rPh sb="1" eb="2">
      <t>ココロ</t>
    </rPh>
    <phoneticPr fontId="6"/>
  </si>
  <si>
    <t>観察眼</t>
    <rPh sb="0" eb="3">
      <t>カンサツガン</t>
    </rPh>
    <phoneticPr fontId="6"/>
  </si>
  <si>
    <t>〔観〕</t>
    <rPh sb="1" eb="2">
      <t>カン</t>
    </rPh>
    <phoneticPr fontId="6"/>
  </si>
  <si>
    <t>範囲(選択)</t>
    <rPh sb="0" eb="2">
      <t>ハンイ</t>
    </rPh>
    <rPh sb="3" eb="5">
      <t>センタク</t>
    </rPh>
    <phoneticPr fontId="6"/>
  </si>
  <si>
    <t>宝石学</t>
    <rPh sb="0" eb="2">
      <t>ホウセキ</t>
    </rPh>
    <rPh sb="2" eb="3">
      <t>ガク</t>
    </rPh>
    <phoneticPr fontId="6"/>
  </si>
  <si>
    <t>〔製作〕判定で「刺+4」の特殊攻撃を行う。</t>
    <rPh sb="8" eb="9">
      <t>サ</t>
    </rPh>
    <rPh sb="13" eb="15">
      <t>トクシュ</t>
    </rPh>
    <rPh sb="15" eb="17">
      <t>コウゲキ</t>
    </rPh>
    <rPh sb="18" eb="19">
      <t>オコナ</t>
    </rPh>
    <phoneticPr fontId="7"/>
  </si>
  <si>
    <t>〔製作〕判定で「殴+3」の特殊攻撃を行う。</t>
    <rPh sb="8" eb="9">
      <t>ナグ</t>
    </rPh>
    <rPh sb="13" eb="15">
      <t>トクシュ</t>
    </rPh>
    <rPh sb="15" eb="17">
      <t>コウゲキ</t>
    </rPh>
    <rPh sb="18" eb="19">
      <t>オコナ</t>
    </rPh>
    <phoneticPr fontId="7"/>
  </si>
  <si>
    <t>〔製作〕判定で「斬+6」の特殊攻撃を行う。</t>
    <rPh sb="8" eb="9">
      <t>ザン</t>
    </rPh>
    <rPh sb="13" eb="15">
      <t>トクシュ</t>
    </rPh>
    <rPh sb="15" eb="17">
      <t>コウゲキ</t>
    </rPh>
    <rPh sb="18" eb="19">
      <t>オコナ</t>
    </rPh>
    <phoneticPr fontId="7"/>
  </si>
  <si>
    <t>〔製作〕判定で「癒+6」の特殊攻撃を行う。</t>
    <rPh sb="1" eb="3">
      <t>セイサク</t>
    </rPh>
    <rPh sb="4" eb="6">
      <t>ハンテイ</t>
    </rPh>
    <rPh sb="8" eb="9">
      <t>イヤ</t>
    </rPh>
    <rPh sb="13" eb="15">
      <t>トクシュ</t>
    </rPh>
    <rPh sb="15" eb="17">
      <t>コウゲキ</t>
    </rPh>
    <rPh sb="18" eb="19">
      <t>オコナ</t>
    </rPh>
    <phoneticPr fontId="7"/>
  </si>
  <si>
    <t>学閥見識</t>
    <rPh sb="0" eb="2">
      <t>ガクバツ</t>
    </rPh>
    <rPh sb="2" eb="4">
      <t>ケンシキ</t>
    </rPh>
    <phoneticPr fontId="6"/>
  </si>
  <si>
    <t>【知性】</t>
    <rPh sb="1" eb="3">
      <t>チセイ</t>
    </rPh>
    <phoneticPr fontId="6"/>
  </si>
  <si>
    <t>魔導力学</t>
    <rPh sb="0" eb="2">
      <t>マドウ</t>
    </rPh>
    <rPh sb="2" eb="4">
      <t>リキガク</t>
    </rPh>
    <phoneticPr fontId="6"/>
  </si>
  <si>
    <t>技巧の極み</t>
    <rPh sb="0" eb="2">
      <t>ギコウ</t>
    </rPh>
    <rPh sb="3" eb="4">
      <t>キワ</t>
    </rPh>
    <phoneticPr fontId="6"/>
  </si>
  <si>
    <t>生体集積回路</t>
    <rPh sb="0" eb="2">
      <t>セイタイ</t>
    </rPh>
    <rPh sb="2" eb="4">
      <t>シュウセキ</t>
    </rPh>
    <rPh sb="4" eb="6">
      <t>カイロ</t>
    </rPh>
    <phoneticPr fontId="6"/>
  </si>
  <si>
    <t>オート・バランサー</t>
    <phoneticPr fontId="6"/>
  </si>
  <si>
    <t>アーマー・パージ</t>
    <phoneticPr fontId="6"/>
  </si>
  <si>
    <t>マウント・アーム</t>
    <phoneticPr fontId="6"/>
  </si>
  <si>
    <t>健やかなる身体</t>
    <rPh sb="0" eb="1">
      <t>スコ</t>
    </rPh>
    <rPh sb="5" eb="7">
      <t>カラダ</t>
    </rPh>
    <phoneticPr fontId="6"/>
  </si>
  <si>
    <t>ハイスピード・レストア</t>
    <phoneticPr fontId="6"/>
  </si>
  <si>
    <t>パラレル・サーキット</t>
    <phoneticPr fontId="6"/>
  </si>
  <si>
    <t>電光石火</t>
    <rPh sb="0" eb="4">
      <t>デンコウセッカ</t>
    </rPh>
    <phoneticPr fontId="6"/>
  </si>
  <si>
    <t>ヘイスト・フォーム</t>
    <phoneticPr fontId="6"/>
  </si>
  <si>
    <t>インプラント・アーマー</t>
    <phoneticPr fontId="6"/>
  </si>
  <si>
    <t>ペイン・ディスチャージ</t>
    <phoneticPr fontId="6"/>
  </si>
  <si>
    <t>自身が物理攻撃、魔法攻撃の対象となった時、リアクション前に使用できる。このアーツで対象の命中判定と対決を行う。対決に勝利した場合、その命中判定は自動失敗となる。</t>
    <rPh sb="0" eb="2">
      <t>ジシン</t>
    </rPh>
    <rPh sb="3" eb="5">
      <t>ブツリ</t>
    </rPh>
    <rPh sb="5" eb="7">
      <t>コウゲキ</t>
    </rPh>
    <rPh sb="8" eb="10">
      <t>マホウ</t>
    </rPh>
    <rPh sb="10" eb="12">
      <t>コウゲキ</t>
    </rPh>
    <rPh sb="13" eb="15">
      <t>タイショウ</t>
    </rPh>
    <rPh sb="19" eb="20">
      <t>トキ</t>
    </rPh>
    <rPh sb="27" eb="28">
      <t>マエ</t>
    </rPh>
    <rPh sb="29" eb="31">
      <t>シヨウ</t>
    </rPh>
    <rPh sb="41" eb="43">
      <t>タイショウ</t>
    </rPh>
    <rPh sb="44" eb="46">
      <t>メイチュウ</t>
    </rPh>
    <rPh sb="46" eb="48">
      <t>ハンテイ</t>
    </rPh>
    <rPh sb="49" eb="51">
      <t>タイケツ</t>
    </rPh>
    <rPh sb="52" eb="53">
      <t>オコナ</t>
    </rPh>
    <rPh sb="55" eb="57">
      <t>タイケツ</t>
    </rPh>
    <rPh sb="58" eb="60">
      <t>ショウリ</t>
    </rPh>
    <rPh sb="62" eb="64">
      <t>バアイ</t>
    </rPh>
    <rPh sb="67" eb="69">
      <t>メイチュウ</t>
    </rPh>
    <rPh sb="69" eb="71">
      <t>ハンテイ</t>
    </rPh>
    <rPh sb="72" eb="74">
      <t>ジドウ</t>
    </rPh>
    <rPh sb="74" eb="76">
      <t>シッパイ</t>
    </rPh>
    <phoneticPr fontId="6"/>
  </si>
  <si>
    <t>ヘレティック・アイ</t>
    <phoneticPr fontId="6"/>
  </si>
  <si>
    <t>戦闘移動を行う。この戦闘移動では「封鎖」されていないエンゲージから判定なしに「離脱」することができ、「封鎖」されたエンゲージからの「離脱」をこのアーツで試みることができる。</t>
    <rPh sb="0" eb="2">
      <t>セントウ</t>
    </rPh>
    <rPh sb="2" eb="4">
      <t>イドウ</t>
    </rPh>
    <rPh sb="5" eb="6">
      <t>オコナ</t>
    </rPh>
    <rPh sb="10" eb="12">
      <t>セントウ</t>
    </rPh>
    <rPh sb="12" eb="14">
      <t>イドウ</t>
    </rPh>
    <rPh sb="17" eb="19">
      <t>フウサ</t>
    </rPh>
    <rPh sb="33" eb="35">
      <t>ハンテイ</t>
    </rPh>
    <rPh sb="39" eb="41">
      <t>リダツ</t>
    </rPh>
    <rPh sb="51" eb="53">
      <t>フウサ</t>
    </rPh>
    <rPh sb="66" eb="68">
      <t>リダツ</t>
    </rPh>
    <rPh sb="76" eb="77">
      <t>ココロ</t>
    </rPh>
    <phoneticPr fontId="6"/>
  </si>
  <si>
    <t>〔隠〕</t>
    <rPh sb="1" eb="2">
      <t>イン</t>
    </rPh>
    <phoneticPr fontId="6"/>
  </si>
  <si>
    <t>〔運〕</t>
    <rPh sb="1" eb="2">
      <t>ウン</t>
    </rPh>
    <phoneticPr fontId="6"/>
  </si>
  <si>
    <t>ファスト・バリケード</t>
    <phoneticPr fontId="6"/>
  </si>
  <si>
    <t>ヴァイブロブレード</t>
    <phoneticPr fontId="6"/>
  </si>
  <si>
    <t>フレンドリー・トーク</t>
    <phoneticPr fontId="6"/>
  </si>
  <si>
    <t>〔交〕</t>
    <rPh sb="1" eb="2">
      <t>コウ</t>
    </rPh>
    <phoneticPr fontId="6"/>
  </si>
  <si>
    <t>ヒート・シンク</t>
    <phoneticPr fontId="6"/>
  </si>
  <si>
    <t>マウント・ガジェット</t>
    <phoneticPr fontId="6"/>
  </si>
  <si>
    <t>ディスガイサー</t>
    <phoneticPr fontId="6"/>
  </si>
  <si>
    <t>〔製〕〔隠〕</t>
    <rPh sb="1" eb="2">
      <t>セイ</t>
    </rPh>
    <rPh sb="4" eb="5">
      <t>カク</t>
    </rPh>
    <phoneticPr fontId="6"/>
  </si>
  <si>
    <t>メンタル・プロテクト</t>
    <phoneticPr fontId="6"/>
  </si>
  <si>
    <t>〔自〕</t>
    <rPh sb="1" eb="2">
      <t>ジ</t>
    </rPh>
    <phoneticPr fontId="6"/>
  </si>
  <si>
    <t>コマンド・パイロット</t>
    <phoneticPr fontId="6"/>
  </si>
  <si>
    <t>一蓮托生</t>
    <rPh sb="0" eb="4">
      <t>イチレンタクショウ</t>
    </rPh>
    <phoneticPr fontId="6"/>
  </si>
  <si>
    <t>〔交渉〕判定で登場判定を行うことができる。</t>
    <rPh sb="1" eb="3">
      <t>コウショウ</t>
    </rPh>
    <rPh sb="4" eb="6">
      <t>ハンテイ</t>
    </rPh>
    <rPh sb="7" eb="9">
      <t>トウジョウ</t>
    </rPh>
    <rPh sb="9" eb="11">
      <t>ハンテイ</t>
    </rPh>
    <rPh sb="12" eb="13">
      <t>オコナ</t>
    </rPh>
    <phoneticPr fontId="6"/>
  </si>
  <si>
    <t>旅の恥</t>
    <rPh sb="0" eb="1">
      <t>タビ</t>
    </rPh>
    <rPh sb="2" eb="3">
      <t>ハジ</t>
    </rPh>
    <phoneticPr fontId="6"/>
  </si>
  <si>
    <t>【感情】</t>
    <rPh sb="1" eb="3">
      <t>カンジョウ</t>
    </rPh>
    <phoneticPr fontId="6"/>
  </si>
  <si>
    <t>【感情】判定に成功した場合、自身は対象に、対象は自身にフェイトを取得する。対象は【感情】判定でリアクションを行うことができる。対決に敗北した場合、フェイトはお互いに取得されない。</t>
    <rPh sb="1" eb="3">
      <t>カンジョウ</t>
    </rPh>
    <rPh sb="4" eb="6">
      <t>ハンテイ</t>
    </rPh>
    <rPh sb="7" eb="9">
      <t>セイコウ</t>
    </rPh>
    <rPh sb="11" eb="13">
      <t>バアイ</t>
    </rPh>
    <rPh sb="14" eb="16">
      <t>ジシン</t>
    </rPh>
    <rPh sb="17" eb="19">
      <t>タイショウ</t>
    </rPh>
    <rPh sb="21" eb="23">
      <t>タイショウ</t>
    </rPh>
    <rPh sb="24" eb="26">
      <t>ジシン</t>
    </rPh>
    <rPh sb="32" eb="34">
      <t>シュトク</t>
    </rPh>
    <rPh sb="37" eb="39">
      <t>タイショウ</t>
    </rPh>
    <rPh sb="41" eb="43">
      <t>カンジョウ</t>
    </rPh>
    <rPh sb="44" eb="46">
      <t>ハンテイ</t>
    </rPh>
    <rPh sb="54" eb="55">
      <t>オコナ</t>
    </rPh>
    <rPh sb="63" eb="65">
      <t>タイケツ</t>
    </rPh>
    <rPh sb="66" eb="68">
      <t>ハイボク</t>
    </rPh>
    <rPh sb="70" eb="72">
      <t>バアイ</t>
    </rPh>
    <rPh sb="79" eb="80">
      <t>タガ</t>
    </rPh>
    <rPh sb="82" eb="84">
      <t>シュトク</t>
    </rPh>
    <phoneticPr fontId="6"/>
  </si>
  <si>
    <t>R[LV]</t>
    <phoneticPr fontId="6"/>
  </si>
  <si>
    <t>歌唱</t>
    <rPh sb="0" eb="2">
      <t>カショウ</t>
    </rPh>
    <phoneticPr fontId="6"/>
  </si>
  <si>
    <t>アーツ使用時に「放心」「衰弱」「憎悪」のいずれか1つを選択する。対象に「選択した状態異常を与える」特殊攻撃を行う。自身が「デュルフ」のクラスを持つなら、さらにもう1つ状態異常を選択する。</t>
    <rPh sb="3" eb="6">
      <t>シヨウジ</t>
    </rPh>
    <rPh sb="8" eb="10">
      <t>ホウシン</t>
    </rPh>
    <rPh sb="12" eb="14">
      <t>スイジャク</t>
    </rPh>
    <rPh sb="16" eb="18">
      <t>ゾウオ</t>
    </rPh>
    <rPh sb="27" eb="29">
      <t>センタク</t>
    </rPh>
    <rPh sb="32" eb="34">
      <t>タイショウ</t>
    </rPh>
    <rPh sb="36" eb="38">
      <t>センタク</t>
    </rPh>
    <rPh sb="40" eb="42">
      <t>ジョウタイ</t>
    </rPh>
    <rPh sb="42" eb="44">
      <t>イジョウ</t>
    </rPh>
    <rPh sb="45" eb="46">
      <t>アタ</t>
    </rPh>
    <rPh sb="49" eb="51">
      <t>トクシュ</t>
    </rPh>
    <rPh sb="51" eb="53">
      <t>コウゲキ</t>
    </rPh>
    <rPh sb="54" eb="55">
      <t>オコナ</t>
    </rPh>
    <rPh sb="57" eb="59">
      <t>ジシン</t>
    </rPh>
    <rPh sb="71" eb="72">
      <t>モ</t>
    </rPh>
    <rPh sb="83" eb="85">
      <t>ジョウタイ</t>
    </rPh>
    <rPh sb="85" eb="87">
      <t>イジョウ</t>
    </rPh>
    <rPh sb="88" eb="90">
      <t>センタク</t>
    </rPh>
    <phoneticPr fontId="6"/>
  </si>
  <si>
    <t>♪ホワイトホース</t>
    <phoneticPr fontId="6"/>
  </si>
  <si>
    <t>天より神が賜るという食事(単にマナ、もしくはアンブロシアという)を降らせ、グラスには神の飲み物(ネクタル、またはソーマという)を湧出させる。</t>
    <rPh sb="0" eb="1">
      <t>テン</t>
    </rPh>
    <rPh sb="3" eb="4">
      <t>カミ</t>
    </rPh>
    <rPh sb="5" eb="6">
      <t>タマワ</t>
    </rPh>
    <rPh sb="10" eb="12">
      <t>ショクジ</t>
    </rPh>
    <rPh sb="13" eb="14">
      <t>タン</t>
    </rPh>
    <rPh sb="33" eb="34">
      <t>フ</t>
    </rPh>
    <rPh sb="42" eb="43">
      <t>カミ</t>
    </rPh>
    <rPh sb="44" eb="45">
      <t>ノ</t>
    </rPh>
    <rPh sb="46" eb="47">
      <t>モノ</t>
    </rPh>
    <rPh sb="64" eb="66">
      <t>ユウシュツ</t>
    </rPh>
    <phoneticPr fontId="6"/>
  </si>
  <si>
    <t>口先三寸</t>
    <rPh sb="0" eb="2">
      <t>クチサキ</t>
    </rPh>
    <rPh sb="2" eb="4">
      <t>サンスン</t>
    </rPh>
    <phoneticPr fontId="6"/>
  </si>
  <si>
    <t>運否天賦</t>
    <rPh sb="0" eb="4">
      <t>ウンプテンプ</t>
    </rPh>
    <phoneticPr fontId="6"/>
  </si>
  <si>
    <t>韋駄天</t>
    <rPh sb="0" eb="3">
      <t>イダテン</t>
    </rPh>
    <phoneticPr fontId="6"/>
  </si>
  <si>
    <t>大逆転</t>
    <rPh sb="0" eb="3">
      <t>ダイギャクテン</t>
    </rPh>
    <phoneticPr fontId="6"/>
  </si>
  <si>
    <t>プレロール</t>
    <phoneticPr fontId="6"/>
  </si>
  <si>
    <t>自身の行う判定に使用できる。その判定をダイスロールを行わずにスペシャルで成功させる。</t>
    <rPh sb="0" eb="2">
      <t>ジシン</t>
    </rPh>
    <rPh sb="3" eb="4">
      <t>オコナ</t>
    </rPh>
    <rPh sb="5" eb="7">
      <t>ハンテイ</t>
    </rPh>
    <rPh sb="8" eb="10">
      <t>シヨウ</t>
    </rPh>
    <rPh sb="16" eb="18">
      <t>ハンテイ</t>
    </rPh>
    <rPh sb="26" eb="27">
      <t>オコナ</t>
    </rPh>
    <rPh sb="36" eb="38">
      <t>セイコウ</t>
    </rPh>
    <phoneticPr fontId="6"/>
  </si>
  <si>
    <t>無位無官</t>
    <rPh sb="0" eb="4">
      <t>ムイムカン</t>
    </rPh>
    <phoneticPr fontId="6"/>
  </si>
  <si>
    <t>なおのこと大声で</t>
    <rPh sb="5" eb="7">
      <t>オオゴエ</t>
    </rPh>
    <phoneticPr fontId="6"/>
  </si>
  <si>
    <t>〔交渉〕判定に成功した場合、自身は対象に(関係は自由)、対象は自身にフェイトを「関係：庇護」で取得する。対象は〔自我〕判定でリアクションを行うことができる。対決に敗北した場合、フェイトはお互いに取得されない。</t>
    <rPh sb="1" eb="3">
      <t>コウショウ</t>
    </rPh>
    <rPh sb="21" eb="23">
      <t>カンケイ</t>
    </rPh>
    <rPh sb="24" eb="26">
      <t>ジユウ</t>
    </rPh>
    <rPh sb="40" eb="42">
      <t>カンケイ</t>
    </rPh>
    <rPh sb="43" eb="45">
      <t>ヒゴ</t>
    </rPh>
    <rPh sb="47" eb="49">
      <t>シュトク</t>
    </rPh>
    <rPh sb="56" eb="58">
      <t>ジガ</t>
    </rPh>
    <phoneticPr fontId="6"/>
  </si>
  <si>
    <t>可憐な面影</t>
    <rPh sb="0" eb="2">
      <t>カレン</t>
    </rPh>
    <rPh sb="3" eb="5">
      <t>オモカゲ</t>
    </rPh>
    <phoneticPr fontId="6"/>
  </si>
  <si>
    <t>希望の光</t>
    <rPh sb="0" eb="2">
      <t>キボウ</t>
    </rPh>
    <rPh sb="3" eb="4">
      <t>ヒカリ</t>
    </rPh>
    <phoneticPr fontId="6"/>
  </si>
  <si>
    <t>絆を絶やさぬように</t>
    <rPh sb="0" eb="1">
      <t>キズナ</t>
    </rPh>
    <rPh sb="2" eb="3">
      <t>タ</t>
    </rPh>
    <phoneticPr fontId="6"/>
  </si>
  <si>
    <t>夢見る心</t>
    <rPh sb="0" eb="2">
      <t>ユメミ</t>
    </rPh>
    <rPh sb="3" eb="4">
      <t>ココロ</t>
    </rPh>
    <phoneticPr fontId="6"/>
  </si>
  <si>
    <t>【希望】</t>
    <rPh sb="1" eb="3">
      <t>キボウ</t>
    </rPh>
    <phoneticPr fontId="6"/>
  </si>
  <si>
    <t>ちょこまか</t>
    <phoneticPr fontId="6"/>
  </si>
  <si>
    <t>幼き聖女</t>
    <rPh sb="0" eb="1">
      <t>オサナ</t>
    </rPh>
    <rPh sb="2" eb="4">
      <t>セイジョ</t>
    </rPh>
    <phoneticPr fontId="6"/>
  </si>
  <si>
    <t>〔手〕</t>
    <rPh sb="1" eb="2">
      <t>テ</t>
    </rPh>
    <phoneticPr fontId="6"/>
  </si>
  <si>
    <t>天真爛漫</t>
    <rPh sb="0" eb="4">
      <t>テンシンランマン</t>
    </rPh>
    <phoneticPr fontId="6"/>
  </si>
  <si>
    <t>縁の遺したもの</t>
    <rPh sb="0" eb="1">
      <t>エン</t>
    </rPh>
    <rPh sb="2" eb="3">
      <t>ノコ</t>
    </rPh>
    <phoneticPr fontId="6"/>
  </si>
  <si>
    <t>運命を変える者</t>
    <rPh sb="0" eb="2">
      <t>ウンメイ</t>
    </rPh>
    <rPh sb="3" eb="4">
      <t>カ</t>
    </rPh>
    <rPh sb="6" eb="7">
      <t>モノ</t>
    </rPh>
    <phoneticPr fontId="6"/>
  </si>
  <si>
    <t>それでも笑顔で</t>
    <rPh sb="4" eb="6">
      <t>エガオ</t>
    </rPh>
    <phoneticPr fontId="6"/>
  </si>
  <si>
    <t>先達の教訓</t>
    <rPh sb="0" eb="2">
      <t>センダツ</t>
    </rPh>
    <rPh sb="3" eb="5">
      <t>キョウクン</t>
    </rPh>
    <phoneticPr fontId="6"/>
  </si>
  <si>
    <t>無鞘</t>
    <rPh sb="0" eb="1">
      <t>ム</t>
    </rPh>
    <rPh sb="1" eb="2">
      <t>サヤ</t>
    </rPh>
    <phoneticPr fontId="6"/>
  </si>
  <si>
    <t>ツイン・モード</t>
    <phoneticPr fontId="6"/>
  </si>
  <si>
    <t>自身のレリック1つと同じデータを持つレリックを作成し、準備可能なら即座に準備する。クリンナップフェイズで、この効果で作成したレリックは自動的に消滅する。</t>
    <rPh sb="0" eb="2">
      <t>ジシン</t>
    </rPh>
    <rPh sb="10" eb="11">
      <t>オナ</t>
    </rPh>
    <rPh sb="16" eb="17">
      <t>モ</t>
    </rPh>
    <rPh sb="23" eb="25">
      <t>サクセイ</t>
    </rPh>
    <rPh sb="27" eb="29">
      <t>ジュンビ</t>
    </rPh>
    <rPh sb="29" eb="31">
      <t>カノウ</t>
    </rPh>
    <rPh sb="33" eb="35">
      <t>ソクザ</t>
    </rPh>
    <rPh sb="36" eb="38">
      <t>ジュンビ</t>
    </rPh>
    <rPh sb="55" eb="57">
      <t>コウカ</t>
    </rPh>
    <rPh sb="58" eb="60">
      <t>サクセイ</t>
    </rPh>
    <rPh sb="67" eb="70">
      <t>ジドウテキ</t>
    </rPh>
    <rPh sb="71" eb="73">
      <t>ショウメツ</t>
    </rPh>
    <phoneticPr fontId="6"/>
  </si>
  <si>
    <t>双壁</t>
    <rPh sb="0" eb="1">
      <t>ソウ</t>
    </rPh>
    <rPh sb="1" eb="2">
      <t>カベ</t>
    </rPh>
    <phoneticPr fontId="6"/>
  </si>
  <si>
    <t>このアーツを組み合わせたガード判定の対象を範囲(選択)に変更する。</t>
    <rPh sb="6" eb="7">
      <t>ク</t>
    </rPh>
    <rPh sb="8" eb="9">
      <t>ア</t>
    </rPh>
    <rPh sb="15" eb="17">
      <t>ハンテイ</t>
    </rPh>
    <rPh sb="18" eb="20">
      <t>タイショウ</t>
    </rPh>
    <rPh sb="21" eb="23">
      <t>ハンイ</t>
    </rPh>
    <rPh sb="24" eb="26">
      <t>センタク</t>
    </rPh>
    <rPh sb="28" eb="30">
      <t>ヘンコウ</t>
    </rPh>
    <phoneticPr fontId="6"/>
  </si>
  <si>
    <t>守護の遺志</t>
    <rPh sb="0" eb="2">
      <t>シュゴ</t>
    </rPh>
    <rPh sb="3" eb="5">
      <t>イシ</t>
    </rPh>
    <phoneticPr fontId="6"/>
  </si>
  <si>
    <t>判定に成功すれば、対象にフェイトを取得する。対象は〔自我〕でリアクションすることができる。</t>
    <phoneticPr fontId="6"/>
  </si>
  <si>
    <t>先人の面識</t>
    <rPh sb="0" eb="2">
      <t>センジン</t>
    </rPh>
    <rPh sb="3" eb="5">
      <t>メンシキ</t>
    </rPh>
    <phoneticPr fontId="6"/>
  </si>
  <si>
    <t>判定に成功すると、HLに1つ質問できる。判定前に質問内容を宣言する。HLは判定前にこの質問を拒否してよい。その場合、使用回数に数えない。</t>
  </si>
  <si>
    <t>〔擬〕〔製〕</t>
    <rPh sb="1" eb="2">
      <t>ギ</t>
    </rPh>
    <rPh sb="4" eb="5">
      <t>セイ</t>
    </rPh>
    <phoneticPr fontId="6"/>
  </si>
  <si>
    <t>剣我占有</t>
    <rPh sb="0" eb="1">
      <t>ケン</t>
    </rPh>
    <rPh sb="1" eb="2">
      <t>ワレ</t>
    </rPh>
    <rPh sb="2" eb="4">
      <t>センユウ</t>
    </rPh>
    <phoneticPr fontId="6"/>
  </si>
  <si>
    <t>単体※</t>
    <rPh sb="0" eb="2">
      <t>タンタイ</t>
    </rPh>
    <phoneticPr fontId="6"/>
  </si>
  <si>
    <t>不屈の唄</t>
    <rPh sb="0" eb="2">
      <t>フクツ</t>
    </rPh>
    <rPh sb="3" eb="4">
      <t>ウタ</t>
    </rPh>
    <phoneticPr fontId="6"/>
  </si>
  <si>
    <t>比翼連理</t>
    <rPh sb="0" eb="4">
      <t>ヒヨクレンリ</t>
    </rPh>
    <phoneticPr fontId="6"/>
  </si>
  <si>
    <t>人化変化</t>
    <rPh sb="0" eb="1">
      <t>ヒト</t>
    </rPh>
    <rPh sb="1" eb="2">
      <t>カ</t>
    </rPh>
    <rPh sb="2" eb="4">
      <t>ヘンゲ</t>
    </rPh>
    <phoneticPr fontId="6"/>
  </si>
  <si>
    <t>変化術式</t>
    <rPh sb="0" eb="2">
      <t>ヘンカ</t>
    </rPh>
    <rPh sb="2" eb="4">
      <t>ジュツシキ</t>
    </rPh>
    <phoneticPr fontId="6"/>
  </si>
  <si>
    <t>〔独〕〔秘〕〔擬〕</t>
    <rPh sb="1" eb="2">
      <t>ドク</t>
    </rPh>
    <rPh sb="4" eb="5">
      <t>ヒ</t>
    </rPh>
    <rPh sb="7" eb="8">
      <t>ギ</t>
    </rPh>
    <phoneticPr fontId="6"/>
  </si>
  <si>
    <t>内緒話</t>
    <rPh sb="0" eb="3">
      <t>ナイショバナシ</t>
    </rPh>
    <phoneticPr fontId="6"/>
  </si>
  <si>
    <t>シンクロナイズ</t>
    <phoneticPr fontId="6"/>
  </si>
  <si>
    <t>スタンドアロン</t>
    <phoneticPr fontId="6"/>
  </si>
  <si>
    <t>ルフィアンダッシュ</t>
    <phoneticPr fontId="6"/>
  </si>
  <si>
    <t>自身のルフィアンを戦闘移動させる。この戦闘移動では「離脱」を行うことはできない。</t>
    <rPh sb="0" eb="2">
      <t>ジシン</t>
    </rPh>
    <rPh sb="9" eb="11">
      <t>セントウ</t>
    </rPh>
    <rPh sb="11" eb="13">
      <t>イドウ</t>
    </rPh>
    <rPh sb="19" eb="21">
      <t>セントウ</t>
    </rPh>
    <rPh sb="21" eb="23">
      <t>イドウ</t>
    </rPh>
    <rPh sb="26" eb="28">
      <t>リダツ</t>
    </rPh>
    <rPh sb="30" eb="31">
      <t>オコナ</t>
    </rPh>
    <phoneticPr fontId="6"/>
  </si>
  <si>
    <t>ルフィアンルアー</t>
    <phoneticPr fontId="6"/>
  </si>
  <si>
    <t>ルフィアンアーマー</t>
    <phoneticPr fontId="6"/>
  </si>
  <si>
    <t>《シミュラクラム》を取得していなければ、このアーツは取得できない。《シミュラクラム》を用いてダメージを割り振る前に、受けたダメージを-4点する。</t>
    <rPh sb="10" eb="12">
      <t>シュトク</t>
    </rPh>
    <rPh sb="26" eb="28">
      <t>シュトク</t>
    </rPh>
    <rPh sb="43" eb="44">
      <t>モチ</t>
    </rPh>
    <rPh sb="51" eb="52">
      <t>ワ</t>
    </rPh>
    <rPh sb="53" eb="54">
      <t>フ</t>
    </rPh>
    <rPh sb="55" eb="56">
      <t>マエ</t>
    </rPh>
    <rPh sb="58" eb="59">
      <t>ウ</t>
    </rPh>
    <rPh sb="68" eb="69">
      <t>テン</t>
    </rPh>
    <phoneticPr fontId="6"/>
  </si>
  <si>
    <t>双宿双飛</t>
    <rPh sb="0" eb="1">
      <t>ソウ</t>
    </rPh>
    <rPh sb="1" eb="2">
      <t>シュク</t>
    </rPh>
    <rPh sb="2" eb="3">
      <t>ソウ</t>
    </rPh>
    <rPh sb="3" eb="4">
      <t>ヒ</t>
    </rPh>
    <phoneticPr fontId="6"/>
  </si>
  <si>
    <t>ブラッド、LV3</t>
    <phoneticPr fontId="6"/>
  </si>
  <si>
    <t>一般</t>
    <rPh sb="0" eb="2">
      <t>イッパン</t>
    </rPh>
    <phoneticPr fontId="6"/>
  </si>
  <si>
    <t>防具</t>
    <rPh sb="0" eb="2">
      <t>ボウグ</t>
    </rPh>
    <phoneticPr fontId="6"/>
  </si>
  <si>
    <t>装甲値</t>
    <rPh sb="0" eb="2">
      <t>ソウコウ</t>
    </rPh>
    <rPh sb="2" eb="3">
      <t>チ</t>
    </rPh>
    <phoneticPr fontId="6"/>
  </si>
  <si>
    <t>道具</t>
    <rPh sb="0" eb="2">
      <t>ドウグ</t>
    </rPh>
    <phoneticPr fontId="6"/>
  </si>
  <si>
    <t>癒</t>
    <rPh sb="0" eb="1">
      <t>ユ</t>
    </rPh>
    <phoneticPr fontId="6"/>
  </si>
  <si>
    <t>個数</t>
    <rPh sb="0" eb="2">
      <t>コスウ</t>
    </rPh>
    <phoneticPr fontId="6"/>
  </si>
  <si>
    <t>効</t>
    <rPh sb="0" eb="1">
      <t>コウ</t>
    </rPh>
    <phoneticPr fontId="6"/>
  </si>
  <si>
    <t>果</t>
    <rPh sb="0" eb="1">
      <t>カ</t>
    </rPh>
    <phoneticPr fontId="6"/>
  </si>
  <si>
    <t>自動取得レベル</t>
    <rPh sb="0" eb="2">
      <t>ジドウ</t>
    </rPh>
    <rPh sb="2" eb="4">
      <t>シュトク</t>
    </rPh>
    <phoneticPr fontId="6"/>
  </si>
  <si>
    <t>合計取得レベル</t>
    <rPh sb="0" eb="2">
      <t>ゴウケイ</t>
    </rPh>
    <rPh sb="2" eb="4">
      <t>シュトク</t>
    </rPh>
    <phoneticPr fontId="6"/>
  </si>
  <si>
    <t>HL名</t>
    <rPh sb="2" eb="3">
      <t>メイ</t>
    </rPh>
    <phoneticPr fontId="29"/>
  </si>
  <si>
    <t>使用Exp</t>
    <rPh sb="0" eb="2">
      <t>シヨウ</t>
    </rPh>
    <phoneticPr fontId="29"/>
  </si>
  <si>
    <t>獲得Exp</t>
    <rPh sb="0" eb="2">
      <t>カクトク</t>
    </rPh>
    <phoneticPr fontId="29"/>
  </si>
  <si>
    <t>リンネシート</t>
    <phoneticPr fontId="6"/>
  </si>
  <si>
    <t>設</t>
    <rPh sb="0" eb="1">
      <t>セツ</t>
    </rPh>
    <phoneticPr fontId="6"/>
  </si>
  <si>
    <t>定</t>
    <rPh sb="0" eb="1">
      <t>サダ</t>
    </rPh>
    <phoneticPr fontId="6"/>
  </si>
  <si>
    <t>エングラム</t>
    <phoneticPr fontId="29"/>
  </si>
  <si>
    <t>C.アーツ</t>
    <phoneticPr fontId="6"/>
  </si>
  <si>
    <t>メモ</t>
    <phoneticPr fontId="6"/>
  </si>
  <si>
    <t>翼無き者</t>
    <rPh sb="0" eb="1">
      <t>ツバサ</t>
    </rPh>
    <rPh sb="1" eb="2">
      <t>ナ</t>
    </rPh>
    <rPh sb="3" eb="4">
      <t>モノ</t>
    </rPh>
    <phoneticPr fontId="6"/>
  </si>
  <si>
    <t>〔隠〕</t>
    <rPh sb="1" eb="2">
      <t>カク</t>
    </rPh>
    <phoneticPr fontId="6"/>
  </si>
  <si>
    <t>舞台裏</t>
    <rPh sb="0" eb="3">
      <t>ブタイウラ</t>
    </rPh>
    <phoneticPr fontId="6"/>
  </si>
  <si>
    <t>天竜破</t>
    <rPh sb="0" eb="1">
      <t>テン</t>
    </rPh>
    <rPh sb="1" eb="2">
      <t>リュウ</t>
    </rPh>
    <rPh sb="2" eb="3">
      <t>ヤブ</t>
    </rPh>
    <phoneticPr fontId="6"/>
  </si>
  <si>
    <t>対象を説得し、行動させることができる。その内容は本人の命に関わるものであってはならない。どこまで従うかはHLが決定する。対象は〔自我〕判定でリアクションを行うことができる。このアーツは遺痕を持つ者には効果がない。</t>
    <rPh sb="0" eb="2">
      <t>タイショウ</t>
    </rPh>
    <rPh sb="3" eb="5">
      <t>セットク</t>
    </rPh>
    <rPh sb="7" eb="9">
      <t>コウドウ</t>
    </rPh>
    <rPh sb="21" eb="23">
      <t>ナイヨウ</t>
    </rPh>
    <rPh sb="24" eb="26">
      <t>ホンニン</t>
    </rPh>
    <rPh sb="27" eb="28">
      <t>イノチ</t>
    </rPh>
    <rPh sb="29" eb="30">
      <t>カカ</t>
    </rPh>
    <rPh sb="48" eb="49">
      <t>シタガ</t>
    </rPh>
    <rPh sb="55" eb="57">
      <t>ケッテイ</t>
    </rPh>
    <rPh sb="60" eb="62">
      <t>タイショウ</t>
    </rPh>
    <rPh sb="64" eb="66">
      <t>ジガ</t>
    </rPh>
    <rPh sb="67" eb="69">
      <t>ハンテイ</t>
    </rPh>
    <rPh sb="77" eb="78">
      <t>オコナ</t>
    </rPh>
    <rPh sb="92" eb="94">
      <t>イコン</t>
    </rPh>
    <rPh sb="95" eb="96">
      <t>モ</t>
    </rPh>
    <rPh sb="97" eb="98">
      <t>モノ</t>
    </rPh>
    <rPh sb="100" eb="102">
      <t>コウカ</t>
    </rPh>
    <phoneticPr fontId="6"/>
  </si>
  <si>
    <t>水中</t>
    <rPh sb="0" eb="2">
      <t>スイチュウ</t>
    </rPh>
    <phoneticPr fontId="7"/>
  </si>
  <si>
    <t>ねんねんころり</t>
    <phoneticPr fontId="6"/>
  </si>
  <si>
    <t>屈強なる肉体</t>
    <rPh sb="0" eb="2">
      <t>クッキョウ</t>
    </rPh>
    <rPh sb="4" eb="6">
      <t>ニクタイ</t>
    </rPh>
    <phoneticPr fontId="6"/>
  </si>
  <si>
    <t>夢喰い</t>
    <rPh sb="0" eb="1">
      <t>ユメ</t>
    </rPh>
    <rPh sb="1" eb="2">
      <t>ク</t>
    </rPh>
    <phoneticPr fontId="6"/>
  </si>
  <si>
    <t>最後の訊問</t>
    <rPh sb="0" eb="2">
      <t>サイゴ</t>
    </rPh>
    <rPh sb="3" eb="5">
      <t>ジンモン</t>
    </rPh>
    <phoneticPr fontId="6"/>
  </si>
  <si>
    <t>三位一体</t>
    <rPh sb="0" eb="2">
      <t>サンミ</t>
    </rPh>
    <rPh sb="2" eb="4">
      <t>イッタイ</t>
    </rPh>
    <phoneticPr fontId="6"/>
  </si>
  <si>
    <t>楽しげな音痴</t>
    <rPh sb="0" eb="1">
      <t>タノ</t>
    </rPh>
    <rPh sb="4" eb="6">
      <t>オンチ</t>
    </rPh>
    <phoneticPr fontId="6"/>
  </si>
  <si>
    <t>設定</t>
    <rPh sb="0" eb="2">
      <t>セッテイ</t>
    </rPh>
    <phoneticPr fontId="6"/>
  </si>
  <si>
    <t>歌唱、設定</t>
    <rPh sb="0" eb="2">
      <t>カショウ</t>
    </rPh>
    <rPh sb="3" eb="5">
      <t>セッテイ</t>
    </rPh>
    <phoneticPr fontId="6"/>
  </si>
  <si>
    <t>このアーツを組み合わせた〔射撃〕判定では、ダイスの出目の00と99以外のゾロ目で、判定がスペシャルになる。</t>
    <rPh sb="6" eb="7">
      <t>ク</t>
    </rPh>
    <rPh sb="8" eb="9">
      <t>ア</t>
    </rPh>
    <rPh sb="13" eb="15">
      <t>シャゲキ</t>
    </rPh>
    <rPh sb="16" eb="18">
      <t>ハンテイ</t>
    </rPh>
    <phoneticPr fontId="6"/>
  </si>
  <si>
    <t>鋭き毒牙</t>
    <rPh sb="0" eb="1">
      <t>スルド</t>
    </rPh>
    <rPh sb="2" eb="4">
      <t>ドクガ</t>
    </rPh>
    <phoneticPr fontId="6"/>
  </si>
  <si>
    <t>このアーツを組み合わせた〔隠密〕判定では、ダイスの出目の00と99以外のゾロ目で、判定がスペシャルになる。</t>
    <rPh sb="6" eb="7">
      <t>ク</t>
    </rPh>
    <rPh sb="8" eb="9">
      <t>ア</t>
    </rPh>
    <rPh sb="13" eb="15">
      <t>オンミツ</t>
    </rPh>
    <rPh sb="16" eb="18">
      <t>ハンテイ</t>
    </rPh>
    <phoneticPr fontId="6"/>
  </si>
  <si>
    <t>このアーツを組み合わせた〔格闘〕判定では、ダイスの出目の00と99以外のゾロ目で、判定がスペシャルになる。</t>
    <rPh sb="13" eb="15">
      <t>カクトウ</t>
    </rPh>
    <phoneticPr fontId="6"/>
  </si>
  <si>
    <t>このアーツを組み合わせた〔製作〕判定では、ダイスの出目の00と99以外のゾロ目で、判定がスペシャルになる。</t>
    <rPh sb="6" eb="7">
      <t>ク</t>
    </rPh>
    <rPh sb="8" eb="9">
      <t>ア</t>
    </rPh>
    <rPh sb="13" eb="15">
      <t>セイサク</t>
    </rPh>
    <rPh sb="16" eb="18">
      <t>ハンテイ</t>
    </rPh>
    <phoneticPr fontId="6"/>
  </si>
  <si>
    <t>このアーツを組み合わせた〔交渉〕判定では、ダイスの出目の00と99以外のゾロ目で、判定がスペシャルになる。</t>
    <rPh sb="6" eb="7">
      <t>ク</t>
    </rPh>
    <rPh sb="8" eb="9">
      <t>ア</t>
    </rPh>
    <rPh sb="13" eb="15">
      <t>コウショウ</t>
    </rPh>
    <rPh sb="16" eb="18">
      <t>ハンテイ</t>
    </rPh>
    <phoneticPr fontId="6"/>
  </si>
  <si>
    <t>羅漢銭</t>
    <rPh sb="0" eb="2">
      <t>ラカン</t>
    </rPh>
    <rPh sb="2" eb="3">
      <t>セン</t>
    </rPh>
    <phoneticPr fontId="6"/>
  </si>
  <si>
    <t>ソウル、魔法</t>
    <rPh sb="4" eb="6">
      <t>マホウ</t>
    </rPh>
    <phoneticPr fontId="6"/>
  </si>
  <si>
    <t>対象に「自身を対象とした「憎悪」を与える」特殊攻撃を行う。</t>
    <rPh sb="0" eb="2">
      <t>タイショウ</t>
    </rPh>
    <rPh sb="4" eb="6">
      <t>ジシン</t>
    </rPh>
    <rPh sb="7" eb="9">
      <t>タイショウ</t>
    </rPh>
    <rPh sb="13" eb="15">
      <t>ゾウオ</t>
    </rPh>
    <rPh sb="17" eb="18">
      <t>アタ</t>
    </rPh>
    <rPh sb="21" eb="23">
      <t>トクシュ</t>
    </rPh>
    <rPh sb="23" eb="25">
      <t>コウゲキ</t>
    </rPh>
    <rPh sb="26" eb="27">
      <t>オコナ</t>
    </rPh>
    <phoneticPr fontId="6"/>
  </si>
  <si>
    <t>さよなら、元気で</t>
    <rPh sb="5" eb="7">
      <t>ゲンキ</t>
    </rPh>
    <phoneticPr fontId="6"/>
  </si>
  <si>
    <t>君は地位や名誉に囚われない気質で、常に自由を追い求めている。「放心」「硬直」「衰弱」「捕縛」のいずれか、または判定に対する何らかのペナルティを受けた時に使用できる。受けた状態異常やペナルティを全て打ち消す。</t>
    <rPh sb="0" eb="1">
      <t>キミ</t>
    </rPh>
    <rPh sb="2" eb="4">
      <t>チイ</t>
    </rPh>
    <rPh sb="5" eb="7">
      <t>メイヨ</t>
    </rPh>
    <rPh sb="8" eb="9">
      <t>トラ</t>
    </rPh>
    <rPh sb="13" eb="15">
      <t>キシツ</t>
    </rPh>
    <rPh sb="17" eb="18">
      <t>ツネ</t>
    </rPh>
    <rPh sb="19" eb="21">
      <t>ジユウ</t>
    </rPh>
    <rPh sb="22" eb="23">
      <t>オ</t>
    </rPh>
    <rPh sb="24" eb="25">
      <t>モト</t>
    </rPh>
    <rPh sb="31" eb="33">
      <t>ホウシン</t>
    </rPh>
    <rPh sb="35" eb="37">
      <t>コウチョク</t>
    </rPh>
    <rPh sb="39" eb="41">
      <t>スイジャク</t>
    </rPh>
    <rPh sb="43" eb="45">
      <t>ホバク</t>
    </rPh>
    <rPh sb="55" eb="57">
      <t>ハンテイ</t>
    </rPh>
    <rPh sb="58" eb="59">
      <t>タイ</t>
    </rPh>
    <rPh sb="61" eb="62">
      <t>ナン</t>
    </rPh>
    <rPh sb="71" eb="72">
      <t>ウ</t>
    </rPh>
    <rPh sb="74" eb="75">
      <t>トキ</t>
    </rPh>
    <rPh sb="76" eb="78">
      <t>シヨウ</t>
    </rPh>
    <rPh sb="82" eb="83">
      <t>ウ</t>
    </rPh>
    <rPh sb="85" eb="87">
      <t>ジョウタイ</t>
    </rPh>
    <rPh sb="87" eb="89">
      <t>イジョウ</t>
    </rPh>
    <rPh sb="96" eb="97">
      <t>スベ</t>
    </rPh>
    <rPh sb="98" eb="99">
      <t>ウ</t>
    </rPh>
    <rPh sb="100" eb="101">
      <t>ケ</t>
    </rPh>
    <phoneticPr fontId="6"/>
  </si>
  <si>
    <t>執事／メイド</t>
    <rPh sb="0" eb="2">
      <t>シツジ</t>
    </rPh>
    <phoneticPr fontId="6"/>
  </si>
  <si>
    <t>このアーツを組み合わせた〔擬魔〕判定では、ダイスの出目の00と99以外のゾロ目で、判定がスペシャルになる。</t>
    <rPh sb="13" eb="14">
      <t>ギ</t>
    </rPh>
    <rPh sb="14" eb="15">
      <t>マ</t>
    </rPh>
    <phoneticPr fontId="6"/>
  </si>
  <si>
    <t>カスタムモデル</t>
    <phoneticPr fontId="6"/>
  </si>
  <si>
    <t>超巨大武器</t>
    <rPh sb="0" eb="1">
      <t>チョウ</t>
    </rPh>
    <rPh sb="1" eb="3">
      <t>キョダイ</t>
    </rPh>
    <rPh sb="3" eb="5">
      <t>ブキ</t>
    </rPh>
    <phoneticPr fontId="6"/>
  </si>
  <si>
    <t>クレインクライン</t>
    <phoneticPr fontId="6"/>
  </si>
  <si>
    <t>リファイン・マナ</t>
    <phoneticPr fontId="6"/>
  </si>
  <si>
    <t>【敏捷】</t>
    <rPh sb="1" eb="3">
      <t>ビンショウ</t>
    </rPh>
    <phoneticPr fontId="6"/>
  </si>
  <si>
    <t>突撃命令</t>
    <rPh sb="0" eb="2">
      <t>トツゲキ</t>
    </rPh>
    <rPh sb="2" eb="4">
      <t>メイレイ</t>
    </rPh>
    <phoneticPr fontId="6"/>
  </si>
  <si>
    <t>このアーツはレギオンかルフィアンにしか効果がない。対象に即座にメインフェイズを行わせることができる(待機はできない)。</t>
    <rPh sb="19" eb="21">
      <t>コウカ</t>
    </rPh>
    <rPh sb="25" eb="27">
      <t>タイショウ</t>
    </rPh>
    <rPh sb="28" eb="30">
      <t>ソクザ</t>
    </rPh>
    <rPh sb="39" eb="40">
      <t>オコナ</t>
    </rPh>
    <rPh sb="50" eb="52">
      <t>タイキ</t>
    </rPh>
    <phoneticPr fontId="6"/>
  </si>
  <si>
    <t>蛇神の使徒</t>
    <rPh sb="0" eb="1">
      <t>ヘビ</t>
    </rPh>
    <rPh sb="1" eb="2">
      <t>カミ</t>
    </rPh>
    <rPh sb="3" eb="5">
      <t>シト</t>
    </rPh>
    <phoneticPr fontId="6"/>
  </si>
  <si>
    <t>不壊なる身体</t>
    <rPh sb="0" eb="1">
      <t>フ</t>
    </rPh>
    <rPh sb="1" eb="2">
      <t>コワ</t>
    </rPh>
    <rPh sb="4" eb="6">
      <t>カラダ</t>
    </rPh>
    <phoneticPr fontId="6"/>
  </si>
  <si>
    <t>自身がカバーリングを行った時に使用できる。そのカバーリングでは、自身が受けるダメージは2倍にはならない。</t>
    <rPh sb="0" eb="2">
      <t>ジシン</t>
    </rPh>
    <rPh sb="10" eb="11">
      <t>オコナ</t>
    </rPh>
    <rPh sb="13" eb="14">
      <t>トキ</t>
    </rPh>
    <rPh sb="15" eb="17">
      <t>シヨウ</t>
    </rPh>
    <rPh sb="32" eb="34">
      <t>ジシン</t>
    </rPh>
    <rPh sb="35" eb="36">
      <t>ウ</t>
    </rPh>
    <rPh sb="44" eb="45">
      <t>バイ</t>
    </rPh>
    <phoneticPr fontId="6"/>
  </si>
  <si>
    <t>対象に自身が警戒が不要な存在であり、協力すべきだと信じ込ませる。対象は〔自我〕判定でリアクションすることができる。このアーツは、遺痕者には効果がない。</t>
    <rPh sb="0" eb="2">
      <t>タイショウ</t>
    </rPh>
    <rPh sb="3" eb="5">
      <t>ジシン</t>
    </rPh>
    <rPh sb="6" eb="8">
      <t>ケイカイ</t>
    </rPh>
    <rPh sb="9" eb="11">
      <t>フヨウ</t>
    </rPh>
    <rPh sb="12" eb="14">
      <t>ソンザイ</t>
    </rPh>
    <rPh sb="18" eb="20">
      <t>キョウリョク</t>
    </rPh>
    <rPh sb="25" eb="26">
      <t>シン</t>
    </rPh>
    <rPh sb="27" eb="28">
      <t>コ</t>
    </rPh>
    <rPh sb="32" eb="34">
      <t>タイショウ</t>
    </rPh>
    <rPh sb="36" eb="38">
      <t>ジガ</t>
    </rPh>
    <rPh sb="39" eb="41">
      <t>ハンテイ</t>
    </rPh>
    <rPh sb="64" eb="66">
      <t>イコン</t>
    </rPh>
    <rPh sb="66" eb="67">
      <t>シャ</t>
    </rPh>
    <rPh sb="69" eb="71">
      <t>コウカ</t>
    </rPh>
    <phoneticPr fontId="6"/>
  </si>
  <si>
    <t>「飛行」状態の時のみこのアーツは使用できる。このアーツを組み合わせた攻撃のダメージに+[LV×4]点する。この物理攻撃終了時、自身の「飛行」状態を解除する。</t>
    <rPh sb="1" eb="3">
      <t>ヒコウ</t>
    </rPh>
    <rPh sb="4" eb="6">
      <t>ジョウタイ</t>
    </rPh>
    <rPh sb="7" eb="8">
      <t>ジ</t>
    </rPh>
    <rPh sb="16" eb="18">
      <t>シヨウ</t>
    </rPh>
    <rPh sb="28" eb="29">
      <t>ク</t>
    </rPh>
    <rPh sb="30" eb="31">
      <t>ア</t>
    </rPh>
    <rPh sb="34" eb="36">
      <t>コウゲキ</t>
    </rPh>
    <rPh sb="49" eb="50">
      <t>テン</t>
    </rPh>
    <phoneticPr fontId="6"/>
  </si>
  <si>
    <t>疾風迅雷</t>
    <rPh sb="0" eb="4">
      <t>シップウジンライ</t>
    </rPh>
    <phoneticPr fontId="6"/>
  </si>
  <si>
    <t>母竜の加護</t>
    <rPh sb="0" eb="1">
      <t>ボ</t>
    </rPh>
    <rPh sb="1" eb="2">
      <t>リュウ</t>
    </rPh>
    <rPh sb="3" eb="5">
      <t>カゴ</t>
    </rPh>
    <phoneticPr fontId="6"/>
  </si>
  <si>
    <t>羽毛の翼</t>
    <rPh sb="0" eb="2">
      <t>ウモウ</t>
    </rPh>
    <rPh sb="3" eb="4">
      <t>ツバサ</t>
    </rPh>
    <phoneticPr fontId="6"/>
  </si>
  <si>
    <t>強靭なる脚</t>
    <rPh sb="0" eb="2">
      <t>キョウジン</t>
    </rPh>
    <rPh sb="4" eb="5">
      <t>アシ</t>
    </rPh>
    <phoneticPr fontId="6"/>
  </si>
  <si>
    <t>小さき刺客</t>
    <rPh sb="0" eb="1">
      <t>チイ</t>
    </rPh>
    <rPh sb="3" eb="5">
      <t>シカク</t>
    </rPh>
    <phoneticPr fontId="6"/>
  </si>
  <si>
    <t>瞬間集中</t>
    <rPh sb="0" eb="4">
      <t>シュンカンシュウチュウ</t>
    </rPh>
    <phoneticPr fontId="6"/>
  </si>
  <si>
    <t>自身の武器と防具の合計「重量」が0である時に使用できる。次のイニシアチブフェイズにアクティブキャラクターになる。</t>
    <rPh sb="0" eb="2">
      <t>ジシン</t>
    </rPh>
    <rPh sb="3" eb="5">
      <t>ブキ</t>
    </rPh>
    <rPh sb="6" eb="8">
      <t>ボウグ</t>
    </rPh>
    <rPh sb="9" eb="11">
      <t>ゴウケイ</t>
    </rPh>
    <rPh sb="12" eb="14">
      <t>ジュウリョウ</t>
    </rPh>
    <rPh sb="20" eb="21">
      <t>トキ</t>
    </rPh>
    <rPh sb="22" eb="24">
      <t>シヨウ</t>
    </rPh>
    <rPh sb="28" eb="29">
      <t>ツギ</t>
    </rPh>
    <phoneticPr fontId="6"/>
  </si>
  <si>
    <t>伝家の宝刀</t>
    <rPh sb="0" eb="2">
      <t>デンカ</t>
    </rPh>
    <rPh sb="3" eb="5">
      <t>ホウトウ</t>
    </rPh>
    <phoneticPr fontId="6"/>
  </si>
  <si>
    <t>設定、レギオン</t>
    <rPh sb="0" eb="2">
      <t>セッテイ</t>
    </rPh>
    <phoneticPr fontId="6"/>
  </si>
  <si>
    <t>設定、LV5</t>
    <rPh sb="0" eb="2">
      <t>セッテイ</t>
    </rPh>
    <phoneticPr fontId="6"/>
  </si>
  <si>
    <t>マナを持たぬ者</t>
    <rPh sb="3" eb="4">
      <t>モ</t>
    </rPh>
    <rPh sb="6" eb="7">
      <t>モノ</t>
    </rPh>
    <phoneticPr fontId="6"/>
  </si>
  <si>
    <t>猫の眼</t>
    <rPh sb="0" eb="1">
      <t>ネコ</t>
    </rPh>
    <rPh sb="2" eb="3">
      <t>メ</t>
    </rPh>
    <phoneticPr fontId="6"/>
  </si>
  <si>
    <t>情動：呪怨の不知火</t>
    <rPh sb="0" eb="2">
      <t>ジョウドウ</t>
    </rPh>
    <rPh sb="3" eb="5">
      <t>ジュオン</t>
    </rPh>
    <rPh sb="6" eb="9">
      <t>シラヌイ</t>
    </rPh>
    <phoneticPr fontId="6"/>
  </si>
  <si>
    <t>「魔力：無+0」の魔法攻撃を行う。このアーツを組み合わせた攻撃で1点でもダメージを与えた場合、対象に「衰弱」を与える。</t>
    <rPh sb="1" eb="3">
      <t>マリョク</t>
    </rPh>
    <rPh sb="4" eb="5">
      <t>ム</t>
    </rPh>
    <rPh sb="9" eb="11">
      <t>マホウ</t>
    </rPh>
    <rPh sb="11" eb="13">
      <t>コウゲキ</t>
    </rPh>
    <rPh sb="14" eb="15">
      <t>オコナ</t>
    </rPh>
    <rPh sb="23" eb="24">
      <t>ク</t>
    </rPh>
    <rPh sb="25" eb="26">
      <t>ア</t>
    </rPh>
    <rPh sb="29" eb="31">
      <t>コウゲキ</t>
    </rPh>
    <rPh sb="33" eb="34">
      <t>テン</t>
    </rPh>
    <rPh sb="41" eb="42">
      <t>アタ</t>
    </rPh>
    <rPh sb="44" eb="46">
      <t>バアイ</t>
    </rPh>
    <rPh sb="47" eb="49">
      <t>タイショウ</t>
    </rPh>
    <rPh sb="51" eb="53">
      <t>スイジャク</t>
    </rPh>
    <rPh sb="55" eb="56">
      <t>アタ</t>
    </rPh>
    <phoneticPr fontId="6"/>
  </si>
  <si>
    <t>勇猛なる家系</t>
    <rPh sb="0" eb="2">
      <t>ユウモウ</t>
    </rPh>
    <rPh sb="4" eb="6">
      <t>カケイ</t>
    </rPh>
    <phoneticPr fontId="6"/>
  </si>
  <si>
    <t>家系の財力</t>
    <rPh sb="0" eb="2">
      <t>カケイ</t>
    </rPh>
    <rPh sb="3" eb="5">
      <t>ザイリョク</t>
    </rPh>
    <phoneticPr fontId="6"/>
  </si>
  <si>
    <t>盗賊の業</t>
    <rPh sb="0" eb="2">
      <t>トウゾク</t>
    </rPh>
    <rPh sb="3" eb="4">
      <t>ワザ</t>
    </rPh>
    <phoneticPr fontId="6"/>
  </si>
  <si>
    <t>一心同体</t>
    <rPh sb="0" eb="4">
      <t>イッシンドウタイ</t>
    </rPh>
    <phoneticPr fontId="6"/>
  </si>
  <si>
    <t>自身がメジャーアクションで使用するアーツの代償と、自身のルフィアンがメジャーアクションで使用するアーツの代償について、それぞれの合計値を、R代償、S代償からそれぞれ[LV]点減少させる(最低値はそれぞれ1)。</t>
    <phoneticPr fontId="6"/>
  </si>
  <si>
    <t>〔秘〕</t>
    <rPh sb="1" eb="2">
      <t>ヒ</t>
    </rPh>
    <phoneticPr fontId="6"/>
  </si>
  <si>
    <t>このアーツを組み合わせた「応急処置」による回復量に+[【知性】÷10(端数切り上げ)]する。</t>
    <rPh sb="6" eb="7">
      <t>ク</t>
    </rPh>
    <rPh sb="8" eb="9">
      <t>ア</t>
    </rPh>
    <rPh sb="13" eb="15">
      <t>オウキュウ</t>
    </rPh>
    <rPh sb="15" eb="17">
      <t>ショチ</t>
    </rPh>
    <rPh sb="21" eb="23">
      <t>カイフク</t>
    </rPh>
    <rPh sb="23" eb="24">
      <t>リョウ</t>
    </rPh>
    <rPh sb="28" eb="30">
      <t>チセイ</t>
    </rPh>
    <rPh sb="35" eb="37">
      <t>ハスウ</t>
    </rPh>
    <rPh sb="37" eb="38">
      <t>キ</t>
    </rPh>
    <rPh sb="39" eb="40">
      <t>ア</t>
    </rPh>
    <phoneticPr fontId="6"/>
  </si>
  <si>
    <t>美しき毛並／鱗</t>
    <rPh sb="0" eb="1">
      <t>ウツク</t>
    </rPh>
    <rPh sb="3" eb="5">
      <t>ケナ</t>
    </rPh>
    <rPh sb="6" eb="7">
      <t>ウロコ</t>
    </rPh>
    <phoneticPr fontId="6"/>
  </si>
  <si>
    <t>しなやかなる体躯</t>
    <rPh sb="6" eb="8">
      <t>タイク</t>
    </rPh>
    <phoneticPr fontId="6"/>
  </si>
  <si>
    <t>殺意感知</t>
    <rPh sb="0" eb="2">
      <t>サツイ</t>
    </rPh>
    <rPh sb="2" eb="4">
      <t>カンチ</t>
    </rPh>
    <phoneticPr fontId="6"/>
  </si>
  <si>
    <t>必殺技</t>
    <rPh sb="0" eb="3">
      <t>ヒッサツワザ</t>
    </rPh>
    <phoneticPr fontId="6"/>
  </si>
  <si>
    <t>力任せ</t>
    <rPh sb="0" eb="1">
      <t>チカラ</t>
    </rPh>
    <rPh sb="1" eb="2">
      <t>マカ</t>
    </rPh>
    <phoneticPr fontId="6"/>
  </si>
  <si>
    <t>義手／義足</t>
    <rPh sb="0" eb="2">
      <t>ギシュ</t>
    </rPh>
    <rPh sb="3" eb="5">
      <t>ギソク</t>
    </rPh>
    <phoneticPr fontId="6"/>
  </si>
  <si>
    <t>君はコッソ族との混血である。「コッソ」のクラスを取得している場合、このアーツは取得できない。【肉体】に+10%、【知性】に-10%する。</t>
    <rPh sb="0" eb="1">
      <t>キミ</t>
    </rPh>
    <rPh sb="5" eb="6">
      <t>ゾク</t>
    </rPh>
    <rPh sb="8" eb="10">
      <t>コンケツ</t>
    </rPh>
    <rPh sb="39" eb="41">
      <t>シュトク</t>
    </rPh>
    <rPh sb="47" eb="49">
      <t>ニクタイ</t>
    </rPh>
    <rPh sb="57" eb="59">
      <t>チセイ</t>
    </rPh>
    <phoneticPr fontId="6"/>
  </si>
  <si>
    <t>君はマオ族との混血である。「マオ」のクラスを取得している場合、このアーツは取得できない。【感情】に+10%、【肉体】に-10%する。</t>
    <rPh sb="0" eb="1">
      <t>キミ</t>
    </rPh>
    <rPh sb="4" eb="5">
      <t>ゾク</t>
    </rPh>
    <rPh sb="7" eb="9">
      <t>コンケツ</t>
    </rPh>
    <rPh sb="37" eb="39">
      <t>シュトク</t>
    </rPh>
    <rPh sb="45" eb="47">
      <t>カンジョウ</t>
    </rPh>
    <rPh sb="55" eb="57">
      <t>ニクタイ</t>
    </rPh>
    <phoneticPr fontId="6"/>
  </si>
  <si>
    <t>沸騰する血液</t>
    <rPh sb="0" eb="2">
      <t>フットウ</t>
    </rPh>
    <rPh sb="4" eb="6">
      <t>ケツエキ</t>
    </rPh>
    <phoneticPr fontId="6"/>
  </si>
  <si>
    <t>君はニンス族との混血である。「ニンス」のクラスを取得している場合、このアーツは取得できない。【知性】に+10%、【感情】に-10%する。</t>
    <rPh sb="0" eb="1">
      <t>キミ</t>
    </rPh>
    <rPh sb="5" eb="6">
      <t>ゾク</t>
    </rPh>
    <rPh sb="8" eb="10">
      <t>コンケツ</t>
    </rPh>
    <rPh sb="39" eb="41">
      <t>シュトク</t>
    </rPh>
    <rPh sb="47" eb="49">
      <t>チセイ</t>
    </rPh>
    <rPh sb="57" eb="59">
      <t>カンジョウ</t>
    </rPh>
    <phoneticPr fontId="6"/>
  </si>
  <si>
    <t>君はクーン族との混血である。「クーン」のクラスを取得している場合、このアーツは取得できない。【知性】に+10%、【敏捷】に-10%する。</t>
    <rPh sb="0" eb="1">
      <t>キミ</t>
    </rPh>
    <rPh sb="5" eb="6">
      <t>ゾク</t>
    </rPh>
    <rPh sb="8" eb="10">
      <t>コンケツ</t>
    </rPh>
    <rPh sb="39" eb="41">
      <t>シュトク</t>
    </rPh>
    <rPh sb="47" eb="49">
      <t>チセイ</t>
    </rPh>
    <rPh sb="57" eb="59">
      <t>ビンショウ</t>
    </rPh>
    <phoneticPr fontId="6"/>
  </si>
  <si>
    <t>君はワルム族との混血である。「ワルム」のクラスを取得している場合、このアーツは取得できない。【肉体】に+10%、【感情】に-10%する。</t>
    <rPh sb="0" eb="1">
      <t>キミ</t>
    </rPh>
    <rPh sb="5" eb="6">
      <t>ゾク</t>
    </rPh>
    <rPh sb="8" eb="10">
      <t>コンケツ</t>
    </rPh>
    <rPh sb="39" eb="41">
      <t>シュトク</t>
    </rPh>
    <rPh sb="47" eb="49">
      <t>ニクタイ</t>
    </rPh>
    <rPh sb="57" eb="59">
      <t>カンジョウ</t>
    </rPh>
    <phoneticPr fontId="6"/>
  </si>
  <si>
    <t>君はグレス族との混血である。「グレス」のクラスを取得している場合、このアーツは取得できない。【感情】に+10%、【敏捷】に-10%する。</t>
    <rPh sb="0" eb="1">
      <t>キミ</t>
    </rPh>
    <rPh sb="5" eb="6">
      <t>ゾク</t>
    </rPh>
    <rPh sb="8" eb="10">
      <t>コンケツ</t>
    </rPh>
    <rPh sb="39" eb="41">
      <t>シュトク</t>
    </rPh>
    <rPh sb="47" eb="49">
      <t>カンジョウ</t>
    </rPh>
    <rPh sb="57" eb="59">
      <t>ビンショウ</t>
    </rPh>
    <phoneticPr fontId="6"/>
  </si>
  <si>
    <t>君はフルワイ族との混血である。「フルワイ」のクラスを取得している場合、このアーツは取得できない。【肉体】に+10%、【敏捷】に-10%する。</t>
    <rPh sb="0" eb="1">
      <t>キミ</t>
    </rPh>
    <rPh sb="6" eb="7">
      <t>ゾク</t>
    </rPh>
    <rPh sb="9" eb="11">
      <t>コンケツ</t>
    </rPh>
    <rPh sb="41" eb="43">
      <t>シュトク</t>
    </rPh>
    <rPh sb="49" eb="51">
      <t>ニクタイ</t>
    </rPh>
    <rPh sb="59" eb="61">
      <t>ビンショウ</t>
    </rPh>
    <phoneticPr fontId="6"/>
  </si>
  <si>
    <t>マスター名</t>
    <rPh sb="4" eb="5">
      <t>メイ</t>
    </rPh>
    <phoneticPr fontId="6"/>
  </si>
  <si>
    <t>クリーチャーシート</t>
    <phoneticPr fontId="6"/>
  </si>
  <si>
    <t>クリーチャークラス</t>
    <phoneticPr fontId="6"/>
  </si>
  <si>
    <t>スペシャルになります。ただし、出目が99になるとファンブル、00になるとフェイタルになることは変わりません。</t>
    <rPh sb="15" eb="17">
      <t>デメ</t>
    </rPh>
    <rPh sb="47" eb="48">
      <t>カ</t>
    </rPh>
    <phoneticPr fontId="7"/>
  </si>
  <si>
    <t>そのタイミングは全ての処理より優先されます。つまり、任意のタイミングとなります。例えば、HPが0以下になるダメージを受けた時、《堅牢なる肉体》を取得することで、「現在HPが増加する」ため、昏倒することを防ぐことができます。ですが、悩むことでセッションの進行を妨げるべきではありません。</t>
    <rPh sb="8" eb="9">
      <t>スベ</t>
    </rPh>
    <rPh sb="11" eb="13">
      <t>ショリ</t>
    </rPh>
    <rPh sb="15" eb="17">
      <t>ユウセン</t>
    </rPh>
    <rPh sb="26" eb="28">
      <t>ニンイ</t>
    </rPh>
    <rPh sb="40" eb="41">
      <t>タト</t>
    </rPh>
    <rPh sb="48" eb="50">
      <t>イカ</t>
    </rPh>
    <rPh sb="58" eb="59">
      <t>ウ</t>
    </rPh>
    <rPh sb="61" eb="62">
      <t>トキ</t>
    </rPh>
    <rPh sb="64" eb="66">
      <t>ケンロウ</t>
    </rPh>
    <rPh sb="68" eb="70">
      <t>ニクタイ</t>
    </rPh>
    <rPh sb="72" eb="74">
      <t>シュトク</t>
    </rPh>
    <rPh sb="81" eb="83">
      <t>ゲンザイ</t>
    </rPh>
    <rPh sb="86" eb="88">
      <t>ゾウカ</t>
    </rPh>
    <rPh sb="94" eb="96">
      <t>コントウ</t>
    </rPh>
    <rPh sb="101" eb="102">
      <t>フセ</t>
    </rPh>
    <rPh sb="115" eb="116">
      <t>ナヤ</t>
    </rPh>
    <rPh sb="126" eb="128">
      <t>シンコウ</t>
    </rPh>
    <rPh sb="129" eb="130">
      <t>サマタ</t>
    </rPh>
    <phoneticPr fontId="7"/>
  </si>
  <si>
    <t>《共鳴鱗》で装甲値が増えており、かつ《王者の水》で装甲値が減らされている対象に対して《砕鎧撃》で攻撃しました。この場合、対象の装甲値はどう算出しますか？</t>
    <rPh sb="1" eb="3">
      <t>キョウメイ</t>
    </rPh>
    <rPh sb="3" eb="4">
      <t>リン</t>
    </rPh>
    <rPh sb="6" eb="8">
      <t>ソウコウ</t>
    </rPh>
    <rPh sb="8" eb="9">
      <t>チ</t>
    </rPh>
    <rPh sb="10" eb="11">
      <t>フ</t>
    </rPh>
    <rPh sb="19" eb="21">
      <t>オウジャ</t>
    </rPh>
    <rPh sb="22" eb="23">
      <t>ミズ</t>
    </rPh>
    <rPh sb="25" eb="27">
      <t>ソウコウ</t>
    </rPh>
    <rPh sb="27" eb="28">
      <t>チ</t>
    </rPh>
    <rPh sb="29" eb="30">
      <t>ヘ</t>
    </rPh>
    <rPh sb="36" eb="38">
      <t>タイショウ</t>
    </rPh>
    <rPh sb="39" eb="40">
      <t>タイ</t>
    </rPh>
    <rPh sb="43" eb="44">
      <t>クダ</t>
    </rPh>
    <rPh sb="44" eb="45">
      <t>ヨロイ</t>
    </rPh>
    <rPh sb="45" eb="46">
      <t>ゲキ</t>
    </rPh>
    <rPh sb="48" eb="50">
      <t>コウゲキ</t>
    </rPh>
    <rPh sb="57" eb="59">
      <t>バアイ</t>
    </rPh>
    <rPh sb="60" eb="62">
      <t>タイショウ</t>
    </rPh>
    <rPh sb="63" eb="65">
      <t>ソウコウ</t>
    </rPh>
    <rPh sb="65" eb="66">
      <t>チ</t>
    </rPh>
    <rPh sb="69" eb="71">
      <t>サンシュツ</t>
    </rPh>
    <phoneticPr fontId="7"/>
  </si>
  <si>
    <t>スラウターに∴ピュリファイア∴逆位置で“対象のSPに200ダメージ”などと願われたら、対抗手段がなければどうしようもなく簡単にキャラクターが『魂魄四散』してしまいませんか？</t>
    <rPh sb="15" eb="16">
      <t>ギャク</t>
    </rPh>
    <rPh sb="16" eb="18">
      <t>イチ</t>
    </rPh>
    <rPh sb="20" eb="22">
      <t>タイショウ</t>
    </rPh>
    <rPh sb="37" eb="38">
      <t>ネガ</t>
    </rPh>
    <rPh sb="43" eb="45">
      <t>タイコウ</t>
    </rPh>
    <rPh sb="45" eb="47">
      <t>シュダン</t>
    </rPh>
    <rPh sb="60" eb="62">
      <t>カンタン</t>
    </rPh>
    <rPh sb="71" eb="73">
      <t>コンパク</t>
    </rPh>
    <rPh sb="73" eb="75">
      <t>シサン</t>
    </rPh>
    <phoneticPr fontId="7"/>
  </si>
  <si>
    <t>それができない理由が2つあります。まず、スラウターはSPをもたず、DPという負のSPを持ちます。よって、本来“SPダメージ”を願うならば、代償としてSPダメージが必要になりますが、それをスラウターは支払うことができません。よって、スラウターはその∴ピュリファイア∴を発動すらできません。次に、HLは決してPLの敵ではありません。共に1つの物語を作る仲間なのです。あくまでも、「乗り越えるための試練を用意する存在」ですので、彼の用意する試練は乗り越えることができるのです。誰かを再起不能まで痛めつけてしまうHLがいるとすれば、そんなHLはこのリンカネート・ビーストのルールブックをもう一度隅から隅まで読み直すべきでしょう。</t>
    <rPh sb="7" eb="9">
      <t>リユウ</t>
    </rPh>
    <rPh sb="38" eb="39">
      <t>フ</t>
    </rPh>
    <rPh sb="43" eb="44">
      <t>モ</t>
    </rPh>
    <rPh sb="52" eb="54">
      <t>ホンライ</t>
    </rPh>
    <rPh sb="63" eb="64">
      <t>ネガ</t>
    </rPh>
    <rPh sb="69" eb="71">
      <t>ダイショウ</t>
    </rPh>
    <rPh sb="81" eb="83">
      <t>ヒツヨウ</t>
    </rPh>
    <rPh sb="99" eb="101">
      <t>シハラ</t>
    </rPh>
    <rPh sb="133" eb="135">
      <t>ハツドウ</t>
    </rPh>
    <rPh sb="143" eb="144">
      <t>ツギ</t>
    </rPh>
    <rPh sb="149" eb="150">
      <t>ケッ</t>
    </rPh>
    <rPh sb="155" eb="156">
      <t>テキ</t>
    </rPh>
    <rPh sb="164" eb="165">
      <t>トモ</t>
    </rPh>
    <rPh sb="169" eb="171">
      <t>モノガタリ</t>
    </rPh>
    <rPh sb="172" eb="173">
      <t>ツク</t>
    </rPh>
    <rPh sb="174" eb="176">
      <t>ナカマ</t>
    </rPh>
    <rPh sb="188" eb="189">
      <t>ノ</t>
    </rPh>
    <rPh sb="190" eb="191">
      <t>コ</t>
    </rPh>
    <rPh sb="196" eb="198">
      <t>シレン</t>
    </rPh>
    <rPh sb="199" eb="201">
      <t>ヨウイ</t>
    </rPh>
    <rPh sb="203" eb="205">
      <t>ソンザイ</t>
    </rPh>
    <rPh sb="211" eb="212">
      <t>カレ</t>
    </rPh>
    <rPh sb="213" eb="215">
      <t>ヨウイ</t>
    </rPh>
    <rPh sb="217" eb="219">
      <t>シレン</t>
    </rPh>
    <rPh sb="220" eb="221">
      <t>ノ</t>
    </rPh>
    <rPh sb="222" eb="223">
      <t>コ</t>
    </rPh>
    <rPh sb="235" eb="236">
      <t>ダレ</t>
    </rPh>
    <rPh sb="238" eb="240">
      <t>サイキ</t>
    </rPh>
    <rPh sb="240" eb="242">
      <t>フノウ</t>
    </rPh>
    <rPh sb="244" eb="245">
      <t>イタ</t>
    </rPh>
    <rPh sb="291" eb="293">
      <t>イチド</t>
    </rPh>
    <rPh sb="293" eb="294">
      <t>スミ</t>
    </rPh>
    <rPh sb="296" eb="297">
      <t>スミ</t>
    </rPh>
    <rPh sb="299" eb="300">
      <t>ヨ</t>
    </rPh>
    <rPh sb="301" eb="302">
      <t>ナオ</t>
    </rPh>
    <phoneticPr fontId="7"/>
  </si>
  <si>
    <t>そのキャラクターにとって不利なように効果を処理します。</t>
    <rPh sb="12" eb="14">
      <t>フリ</t>
    </rPh>
    <rPh sb="18" eb="20">
      <t>コウカ</t>
    </rPh>
    <rPh sb="21" eb="23">
      <t>ショリ</t>
    </rPh>
    <phoneticPr fontId="7"/>
  </si>
  <si>
    <t>同時に処理します。つまり、自分の攻撃などの対象がグロウを処理した結果対象に選べなくなるとしても、グロウを使用した段階で対象に選べるならば、問題なく行動することができます。例えば、ムーブアクションで近距離しか移動できないグラディウスが、ムーブアクションで中距離移動するサジタリウスと中距離の間隔をあけているとします。ここで同時にグラディウスが∴断罪の剣∴、サジタリウスが∴煉獄の火∴を使用した時、サジタリウスがムーブアクションで中距離後退したとしても、グラディウスがムーブアクションで近距離移動すれば問題なくグラディウスの攻撃は命中します。その後、グラディウスとサジタリウスは近距離の間隔をあけた位置に移動しているでしょう。</t>
    <rPh sb="0" eb="2">
      <t>ドウジ</t>
    </rPh>
    <rPh sb="3" eb="5">
      <t>ショリ</t>
    </rPh>
    <rPh sb="13" eb="15">
      <t>ジブン</t>
    </rPh>
    <rPh sb="16" eb="18">
      <t>コウゲキ</t>
    </rPh>
    <rPh sb="21" eb="23">
      <t>タイショウ</t>
    </rPh>
    <rPh sb="28" eb="30">
      <t>ショリ</t>
    </rPh>
    <rPh sb="32" eb="34">
      <t>ケッカ</t>
    </rPh>
    <rPh sb="34" eb="36">
      <t>タイショウ</t>
    </rPh>
    <rPh sb="37" eb="38">
      <t>エラ</t>
    </rPh>
    <rPh sb="52" eb="54">
      <t>シヨウ</t>
    </rPh>
    <rPh sb="56" eb="58">
      <t>ダンカイ</t>
    </rPh>
    <rPh sb="59" eb="61">
      <t>タイショウ</t>
    </rPh>
    <rPh sb="62" eb="63">
      <t>エラ</t>
    </rPh>
    <rPh sb="69" eb="71">
      <t>モンダイ</t>
    </rPh>
    <rPh sb="73" eb="75">
      <t>コウドウ</t>
    </rPh>
    <rPh sb="85" eb="86">
      <t>タト</t>
    </rPh>
    <rPh sb="98" eb="101">
      <t>キンキョリ</t>
    </rPh>
    <rPh sb="103" eb="105">
      <t>イドウ</t>
    </rPh>
    <rPh sb="126" eb="129">
      <t>チュウキョリ</t>
    </rPh>
    <rPh sb="129" eb="131">
      <t>イドウ</t>
    </rPh>
    <rPh sb="140" eb="143">
      <t>チュウキョリ</t>
    </rPh>
    <rPh sb="144" eb="146">
      <t>カンカク</t>
    </rPh>
    <rPh sb="160" eb="162">
      <t>ドウジ</t>
    </rPh>
    <rPh sb="171" eb="173">
      <t>ダンザイ</t>
    </rPh>
    <rPh sb="174" eb="175">
      <t>ケン</t>
    </rPh>
    <rPh sb="185" eb="187">
      <t>レンゴク</t>
    </rPh>
    <rPh sb="188" eb="189">
      <t>ヒ</t>
    </rPh>
    <rPh sb="191" eb="193">
      <t>シヨウ</t>
    </rPh>
    <rPh sb="195" eb="196">
      <t>トキ</t>
    </rPh>
    <rPh sb="213" eb="216">
      <t>チュウキョリ</t>
    </rPh>
    <rPh sb="216" eb="218">
      <t>コウタイ</t>
    </rPh>
    <rPh sb="241" eb="244">
      <t>キンキョリ</t>
    </rPh>
    <rPh sb="244" eb="246">
      <t>イドウ</t>
    </rPh>
    <rPh sb="249" eb="251">
      <t>モンダイ</t>
    </rPh>
    <rPh sb="260" eb="262">
      <t>コウゲキ</t>
    </rPh>
    <rPh sb="263" eb="265">
      <t>メイチュウ</t>
    </rPh>
    <rPh sb="271" eb="272">
      <t>ゴ</t>
    </rPh>
    <rPh sb="287" eb="290">
      <t>キンキョリ</t>
    </rPh>
    <rPh sb="291" eb="293">
      <t>カンカク</t>
    </rPh>
    <rPh sb="297" eb="299">
      <t>イチ</t>
    </rPh>
    <rPh sb="300" eb="302">
      <t>イドウ</t>
    </rPh>
    <phoneticPr fontId="6"/>
  </si>
  <si>
    <t>カンデラ</t>
    <phoneticPr fontId="6"/>
  </si>
  <si>
    <t>人工的な魔法、擬似魔法を学んだ者。他者を支える者。</t>
    <rPh sb="0" eb="3">
      <t>ジンコウテキ</t>
    </rPh>
    <rPh sb="4" eb="6">
      <t>マホウ</t>
    </rPh>
    <rPh sb="7" eb="9">
      <t>ギジ</t>
    </rPh>
    <rPh sb="9" eb="11">
      <t>マホウ</t>
    </rPh>
    <rPh sb="12" eb="13">
      <t>マナ</t>
    </rPh>
    <rPh sb="15" eb="16">
      <t>モノ</t>
    </rPh>
    <rPh sb="17" eb="19">
      <t>タシャ</t>
    </rPh>
    <rPh sb="20" eb="21">
      <t>ササ</t>
    </rPh>
    <rPh sb="23" eb="24">
      <t>モノ</t>
    </rPh>
    <phoneticPr fontId="6"/>
  </si>
  <si>
    <t>初期割り振り</t>
    <rPh sb="0" eb="3">
      <t>ショキワ</t>
    </rPh>
    <rPh sb="4" eb="5">
      <t>フ</t>
    </rPh>
    <phoneticPr fontId="6"/>
  </si>
  <si>
    <t>アウグストス専用。[マイナー]戦闘中、「徒手空拳」の威力に+6、防御値に+3に変更する。</t>
    <rPh sb="6" eb="8">
      <t>センヨウ</t>
    </rPh>
    <rPh sb="15" eb="18">
      <t>セントウチュウ</t>
    </rPh>
    <rPh sb="20" eb="24">
      <t>トシュクウケン</t>
    </rPh>
    <rPh sb="26" eb="28">
      <t>イリョク</t>
    </rPh>
    <rPh sb="32" eb="34">
      <t>ボウギョ</t>
    </rPh>
    <rPh sb="34" eb="35">
      <t>チ</t>
    </rPh>
    <rPh sb="39" eb="41">
      <t>ヘンコウ</t>
    </rPh>
    <phoneticPr fontId="7"/>
  </si>
  <si>
    <t>合計重量</t>
    <rPh sb="0" eb="2">
      <t>ゴウケイ</t>
    </rPh>
    <rPh sb="2" eb="4">
      <t>ジュウリョウ</t>
    </rPh>
    <phoneticPr fontId="6"/>
  </si>
  <si>
    <t>“書獣遣い”オニキス=ブラック</t>
    <phoneticPr fontId="6"/>
  </si>
  <si>
    <t>エネミー</t>
    <phoneticPr fontId="6"/>
  </si>
  <si>
    <t>狂える魂</t>
    <rPh sb="0" eb="1">
      <t>クル</t>
    </rPh>
    <rPh sb="3" eb="4">
      <t>タマシイ</t>
    </rPh>
    <phoneticPr fontId="6"/>
  </si>
  <si>
    <t>不感なる身体</t>
    <rPh sb="0" eb="2">
      <t>フカン</t>
    </rPh>
    <rPh sb="4" eb="6">
      <t>カラダ</t>
    </rPh>
    <phoneticPr fontId="6"/>
  </si>
  <si>
    <t>関節外し</t>
    <rPh sb="0" eb="2">
      <t>カンセツ</t>
    </rPh>
    <rPh sb="2" eb="3">
      <t>ハズ</t>
    </rPh>
    <phoneticPr fontId="6"/>
  </si>
  <si>
    <t>最大DPに+[LV×5]点する。</t>
    <rPh sb="0" eb="2">
      <t>サイダイ</t>
    </rPh>
    <rPh sb="12" eb="13">
      <t>テン</t>
    </rPh>
    <phoneticPr fontId="6"/>
  </si>
  <si>
    <t>最大HPに+[LV×10]点する。</t>
    <rPh sb="0" eb="2">
      <t>サイダイ</t>
    </rPh>
    <rPh sb="13" eb="14">
      <t>テン</t>
    </rPh>
    <phoneticPr fontId="6"/>
  </si>
  <si>
    <t>仲間を護る</t>
    <rPh sb="0" eb="2">
      <t>ナカマ</t>
    </rPh>
    <rPh sb="3" eb="4">
      <t>マモ</t>
    </rPh>
    <phoneticPr fontId="7"/>
  </si>
  <si>
    <t>復讐を果たす</t>
    <rPh sb="0" eb="2">
      <t>フクシュウ</t>
    </rPh>
    <rPh sb="3" eb="4">
      <t>ハ</t>
    </rPh>
    <phoneticPr fontId="7"/>
  </si>
  <si>
    <t>死に場所を求める</t>
    <rPh sb="0" eb="1">
      <t>シ</t>
    </rPh>
    <rPh sb="2" eb="4">
      <t>バショ</t>
    </rPh>
    <rPh sb="5" eb="6">
      <t>モト</t>
    </rPh>
    <phoneticPr fontId="7"/>
  </si>
  <si>
    <t>傷ついた人々を癒す</t>
    <rPh sb="0" eb="1">
      <t>キズ</t>
    </rPh>
    <rPh sb="4" eb="6">
      <t>ヒトビト</t>
    </rPh>
    <rPh sb="7" eb="8">
      <t>イヤ</t>
    </rPh>
    <phoneticPr fontId="7"/>
  </si>
  <si>
    <t>あの人を探す</t>
    <rPh sb="2" eb="3">
      <t>ヒト</t>
    </rPh>
    <rPh sb="4" eb="5">
      <t>サガ</t>
    </rPh>
    <phoneticPr fontId="7"/>
  </si>
  <si>
    <t>生きる理由を求める</t>
    <rPh sb="0" eb="1">
      <t>イ</t>
    </rPh>
    <rPh sb="3" eb="5">
      <t>リユウ</t>
    </rPh>
    <rPh sb="6" eb="7">
      <t>モト</t>
    </rPh>
    <phoneticPr fontId="7"/>
  </si>
  <si>
    <t>真実を追い求める</t>
    <rPh sb="0" eb="2">
      <t>シンジツ</t>
    </rPh>
    <rPh sb="3" eb="4">
      <t>オ</t>
    </rPh>
    <rPh sb="5" eb="6">
      <t>モト</t>
    </rPh>
    <phoneticPr fontId="7"/>
  </si>
  <si>
    <t>武勲を立てる</t>
    <rPh sb="0" eb="2">
      <t>ブクン</t>
    </rPh>
    <rPh sb="3" eb="4">
      <t>タ</t>
    </rPh>
    <phoneticPr fontId="7"/>
  </si>
  <si>
    <t>好奇心を満たす</t>
    <rPh sb="0" eb="3">
      <t>コウキシン</t>
    </rPh>
    <rPh sb="4" eb="5">
      <t>ミ</t>
    </rPh>
    <phoneticPr fontId="7"/>
  </si>
  <si>
    <t>闇を屠る</t>
    <rPh sb="0" eb="1">
      <t>ヤミ</t>
    </rPh>
    <rPh sb="2" eb="3">
      <t>ホフ</t>
    </rPh>
    <phoneticPr fontId="7"/>
  </si>
  <si>
    <t>俺より強い奴に会いに行く</t>
    <rPh sb="0" eb="1">
      <t>オレ</t>
    </rPh>
    <rPh sb="3" eb="4">
      <t>ツヨ</t>
    </rPh>
    <rPh sb="5" eb="6">
      <t>ヤツ</t>
    </rPh>
    <rPh sb="7" eb="8">
      <t>ア</t>
    </rPh>
    <rPh sb="10" eb="11">
      <t>イ</t>
    </rPh>
    <phoneticPr fontId="7"/>
  </si>
  <si>
    <t>哀しみを背負って生きていく</t>
    <rPh sb="0" eb="1">
      <t>カナ</t>
    </rPh>
    <rPh sb="4" eb="6">
      <t>セオ</t>
    </rPh>
    <rPh sb="8" eb="9">
      <t>イ</t>
    </rPh>
    <phoneticPr fontId="7"/>
  </si>
  <si>
    <t>正義を成す</t>
    <rPh sb="0" eb="2">
      <t>セイギ</t>
    </rPh>
    <rPh sb="3" eb="4">
      <t>ナ</t>
    </rPh>
    <phoneticPr fontId="7"/>
  </si>
  <si>
    <t>勇名を馳せる</t>
    <rPh sb="0" eb="2">
      <t>ユウメイ</t>
    </rPh>
    <rPh sb="3" eb="4">
      <t>ハ</t>
    </rPh>
    <phoneticPr fontId="7"/>
  </si>
  <si>
    <t>贖罪し続ける</t>
    <rPh sb="0" eb="2">
      <t>ショクザイ</t>
    </rPh>
    <rPh sb="3" eb="4">
      <t>ツヅ</t>
    </rPh>
    <phoneticPr fontId="7"/>
  </si>
  <si>
    <t>もう誰も死なせない</t>
    <rPh sb="2" eb="3">
      <t>ダレ</t>
    </rPh>
    <rPh sb="4" eb="5">
      <t>シ</t>
    </rPh>
    <phoneticPr fontId="7"/>
  </si>
  <si>
    <t>神に会う</t>
    <rPh sb="0" eb="1">
      <t>カミ</t>
    </rPh>
    <rPh sb="2" eb="3">
      <t>ア</t>
    </rPh>
    <phoneticPr fontId="7"/>
  </si>
  <si>
    <t>遺痕者が生まれない世界に近づける</t>
    <rPh sb="0" eb="2">
      <t>イコン</t>
    </rPh>
    <rPh sb="2" eb="3">
      <t>シャ</t>
    </rPh>
    <rPh sb="4" eb="5">
      <t>ウ</t>
    </rPh>
    <rPh sb="9" eb="11">
      <t>セカイ</t>
    </rPh>
    <rPh sb="12" eb="13">
      <t>チカ</t>
    </rPh>
    <phoneticPr fontId="7"/>
  </si>
  <si>
    <t>瘴気を照らす光になる</t>
    <rPh sb="0" eb="2">
      <t>ショウキ</t>
    </rPh>
    <rPh sb="3" eb="4">
      <t>テ</t>
    </rPh>
    <rPh sb="6" eb="7">
      <t>ヒカリ</t>
    </rPh>
    <phoneticPr fontId="7"/>
  </si>
  <si>
    <t>信念例（RoC）</t>
    <rPh sb="0" eb="2">
      <t>シンネン</t>
    </rPh>
    <rPh sb="2" eb="3">
      <t>レイ</t>
    </rPh>
    <phoneticPr fontId="7"/>
  </si>
  <si>
    <t>自由に決定してよい。ある程度ぼかした表現の方がよいだろう。</t>
    <rPh sb="0" eb="2">
      <t>ジユウ</t>
    </rPh>
    <rPh sb="3" eb="5">
      <t>ケッテイ</t>
    </rPh>
    <rPh sb="12" eb="14">
      <t>テイド</t>
    </rPh>
    <rPh sb="18" eb="20">
      <t>ヒョウゲン</t>
    </rPh>
    <rPh sb="21" eb="22">
      <t>ホウ</t>
    </rPh>
    <phoneticPr fontId="7"/>
  </si>
  <si>
    <t>1D2</t>
    <phoneticPr fontId="7"/>
  </si>
  <si>
    <t>1D10</t>
    <phoneticPr fontId="7"/>
  </si>
  <si>
    <t>奇数</t>
    <rPh sb="0" eb="2">
      <t>キスウ</t>
    </rPh>
    <phoneticPr fontId="7"/>
  </si>
  <si>
    <t>偶数</t>
    <rPh sb="0" eb="2">
      <t>グウスウ</t>
    </rPh>
    <phoneticPr fontId="7"/>
  </si>
  <si>
    <t>自由に生きる</t>
    <rPh sb="0" eb="2">
      <t>ジユウ</t>
    </rPh>
    <rPh sb="3" eb="4">
      <t>イ</t>
    </rPh>
    <phoneticPr fontId="7"/>
  </si>
  <si>
    <t>このアーツには特別に「種別：魔法」かつ「タイミング：メジャー」のアーツが組み合い、その効果で魔法攻撃を行うことができる。この効果で攻撃を行っても、「行動済」にはならない。</t>
    <rPh sb="7" eb="9">
      <t>トクベツ</t>
    </rPh>
    <rPh sb="11" eb="13">
      <t>シュベツ</t>
    </rPh>
    <rPh sb="14" eb="16">
      <t>マホウ</t>
    </rPh>
    <rPh sb="36" eb="37">
      <t>ク</t>
    </rPh>
    <rPh sb="38" eb="39">
      <t>ア</t>
    </rPh>
    <rPh sb="43" eb="45">
      <t>コウカ</t>
    </rPh>
    <rPh sb="46" eb="48">
      <t>マホウ</t>
    </rPh>
    <rPh sb="48" eb="50">
      <t>コウゲキ</t>
    </rPh>
    <rPh sb="51" eb="52">
      <t>オコナ</t>
    </rPh>
    <rPh sb="62" eb="64">
      <t>コウカ</t>
    </rPh>
    <rPh sb="65" eb="67">
      <t>コウゲキ</t>
    </rPh>
    <rPh sb="68" eb="69">
      <t>オコナ</t>
    </rPh>
    <rPh sb="74" eb="76">
      <t>コウドウ</t>
    </rPh>
    <rPh sb="76" eb="77">
      <t>スミ</t>
    </rPh>
    <phoneticPr fontId="6"/>
  </si>
  <si>
    <t>落涙の導師</t>
    <rPh sb="0" eb="2">
      <t>ラクルイ</t>
    </rPh>
    <rPh sb="3" eb="5">
      <t>ドウシ</t>
    </rPh>
    <phoneticPr fontId="6"/>
  </si>
  <si>
    <t>コンボシート</t>
    <phoneticPr fontId="6"/>
  </si>
  <si>
    <t>技名</t>
    <rPh sb="0" eb="1">
      <t>ワザ</t>
    </rPh>
    <rPh sb="1" eb="2">
      <t>メイ</t>
    </rPh>
    <phoneticPr fontId="6"/>
  </si>
  <si>
    <t>スペシャル率</t>
    <rPh sb="5" eb="6">
      <t>リツ</t>
    </rPh>
    <phoneticPr fontId="6"/>
  </si>
  <si>
    <t>代償</t>
    <rPh sb="0" eb="2">
      <t>ダイショウ</t>
    </rPh>
    <phoneticPr fontId="6"/>
  </si>
  <si>
    <t>組み合わせ</t>
    <rPh sb="0" eb="1">
      <t>ク</t>
    </rPh>
    <rPh sb="2" eb="3">
      <t>ア</t>
    </rPh>
    <phoneticPr fontId="6"/>
  </si>
  <si>
    <t>タイミング</t>
    <phoneticPr fontId="6"/>
  </si>
  <si>
    <t>負荷</t>
    <rPh sb="0" eb="2">
      <t>フカ</t>
    </rPh>
    <phoneticPr fontId="6"/>
  </si>
  <si>
    <t>使用武器</t>
    <rPh sb="0" eb="2">
      <t>シヨウ</t>
    </rPh>
    <rPh sb="2" eb="4">
      <t>ブキ</t>
    </rPh>
    <phoneticPr fontId="6"/>
  </si>
  <si>
    <t>＜</t>
    <phoneticPr fontId="6"/>
  </si>
  <si>
    <t>＞</t>
    <phoneticPr fontId="6"/>
  </si>
  <si>
    <t>％</t>
    <phoneticPr fontId="6"/>
  </si>
  <si>
    <t>威力魔力</t>
    <rPh sb="0" eb="2">
      <t>イリョク</t>
    </rPh>
    <rPh sb="2" eb="4">
      <t>マリョク</t>
    </rPh>
    <phoneticPr fontId="6"/>
  </si>
  <si>
    <t>癒+0</t>
    <rPh sb="0" eb="1">
      <t>イヤ</t>
    </rPh>
    <phoneticPr fontId="6"/>
  </si>
  <si>
    <t>強運の護符</t>
    <rPh sb="0" eb="2">
      <t>キョウウン</t>
    </rPh>
    <rPh sb="3" eb="5">
      <t>ゴフ</t>
    </rPh>
    <phoneticPr fontId="6"/>
  </si>
  <si>
    <t>-</t>
    <phoneticPr fontId="6"/>
  </si>
  <si>
    <t>プレアクト時、自身のアーツ1つを選択する。[常時]そのアーツの「負荷」を10%軽減する（最大値0%）。</t>
    <rPh sb="5" eb="6">
      <t>ジ</t>
    </rPh>
    <rPh sb="7" eb="9">
      <t>ジシン</t>
    </rPh>
    <rPh sb="16" eb="18">
      <t>センタク</t>
    </rPh>
    <rPh sb="22" eb="24">
      <t>ジョウジ</t>
    </rPh>
    <rPh sb="32" eb="34">
      <t>フカ</t>
    </rPh>
    <rPh sb="39" eb="41">
      <t>ケイゲン</t>
    </rPh>
    <rPh sb="44" eb="47">
      <t>サイダイチ</t>
    </rPh>
    <phoneticPr fontId="6"/>
  </si>
  <si>
    <t>自動</t>
    <rPh sb="0" eb="2">
      <t>ジドウ</t>
    </rPh>
    <phoneticPr fontId="6"/>
  </si>
  <si>
    <t>S5</t>
    <phoneticPr fontId="6"/>
  </si>
  <si>
    <t>神気</t>
    <rPh sb="0" eb="2">
      <t>シンキ</t>
    </rPh>
    <phoneticPr fontId="6"/>
  </si>
  <si>
    <t>狂喜の心</t>
    <rPh sb="0" eb="2">
      <t>キョウキ</t>
    </rPh>
    <rPh sb="3" eb="4">
      <t>ココロ</t>
    </rPh>
    <phoneticPr fontId="6"/>
  </si>
  <si>
    <t>なし</t>
    <phoneticPr fontId="7"/>
  </si>
  <si>
    <t>グロウの正位置効果か刻印を1つを打ち消す。代償は[打ち消すものの代償]である。</t>
    <rPh sb="10" eb="12">
      <t>コクイン</t>
    </rPh>
    <rPh sb="21" eb="23">
      <t>ダイショウ</t>
    </rPh>
    <rPh sb="25" eb="26">
      <t>ウ</t>
    </rPh>
    <rPh sb="27" eb="28">
      <t>ケ</t>
    </rPh>
    <rPh sb="32" eb="34">
      <t>ダイショウ</t>
    </rPh>
    <phoneticPr fontId="7"/>
  </si>
  <si>
    <t>S[3D10]</t>
    <phoneticPr fontId="7"/>
  </si>
  <si>
    <t>自身の『傀儡』『魂魄四散』以外の『昏倒』、『死亡』を含む状態異常、不利な効果を全て打ち消し、HPを最大値まで回復する。</t>
    <rPh sb="0" eb="2">
      <t>ジシン</t>
    </rPh>
    <rPh sb="28" eb="30">
      <t>ジョウタイ</t>
    </rPh>
    <rPh sb="30" eb="32">
      <t>イジョウ</t>
    </rPh>
    <phoneticPr fontId="7"/>
  </si>
  <si>
    <t>なし</t>
    <phoneticPr fontId="6"/>
  </si>
  <si>
    <t>自身がフェイタルする度に、アクト終了時にクエスト達成で得る経験点を+1点する(PC全員の経験点が増加する)。このアーツの効果は累積する。</t>
    <rPh sb="0" eb="2">
      <t>ジシン</t>
    </rPh>
    <rPh sb="10" eb="11">
      <t>タビ</t>
    </rPh>
    <rPh sb="16" eb="19">
      <t>シュウリョウジ</t>
    </rPh>
    <rPh sb="24" eb="26">
      <t>タッセイ</t>
    </rPh>
    <rPh sb="27" eb="28">
      <t>エ</t>
    </rPh>
    <rPh sb="29" eb="31">
      <t>ケイケン</t>
    </rPh>
    <rPh sb="31" eb="32">
      <t>テン</t>
    </rPh>
    <rPh sb="35" eb="36">
      <t>テン</t>
    </rPh>
    <rPh sb="41" eb="43">
      <t>ゼンイン</t>
    </rPh>
    <rPh sb="44" eb="46">
      <t>ケイケン</t>
    </rPh>
    <rPh sb="46" eb="47">
      <t>テン</t>
    </rPh>
    <rPh sb="48" eb="50">
      <t>ゾウカ</t>
    </rPh>
    <rPh sb="60" eb="62">
      <t>コウカ</t>
    </rPh>
    <rPh sb="63" eb="65">
      <t>ルイセキ</t>
    </rPh>
    <phoneticPr fontId="6"/>
  </si>
  <si>
    <t>仮初の死の刻印</t>
    <rPh sb="0" eb="2">
      <t>カリソメ</t>
    </rPh>
    <rPh sb="3" eb="4">
      <t>シ</t>
    </rPh>
    <rPh sb="5" eb="7">
      <t>コクイン</t>
    </rPh>
    <phoneticPr fontId="6"/>
  </si>
  <si>
    <t>拡大の刻印</t>
    <rPh sb="0" eb="2">
      <t>カクダイ</t>
    </rPh>
    <rPh sb="3" eb="5">
      <t>コクイン</t>
    </rPh>
    <phoneticPr fontId="6"/>
  </si>
  <si>
    <t>牢獄の刻印</t>
    <rPh sb="0" eb="2">
      <t>ロウゴク</t>
    </rPh>
    <rPh sb="3" eb="5">
      <t>コクイン</t>
    </rPh>
    <phoneticPr fontId="6"/>
  </si>
  <si>
    <t>現化の刻印</t>
    <rPh sb="0" eb="1">
      <t>ゲン</t>
    </rPh>
    <rPh sb="1" eb="2">
      <t>カ</t>
    </rPh>
    <rPh sb="3" eb="5">
      <t>コクイン</t>
    </rPh>
    <phoneticPr fontId="6"/>
  </si>
  <si>
    <t>種別</t>
    <rPh sb="0" eb="2">
      <t>シュベツ</t>
    </rPh>
    <phoneticPr fontId="6"/>
  </si>
  <si>
    <t>聖牙</t>
    <rPh sb="0" eb="1">
      <t>セイ</t>
    </rPh>
    <rPh sb="1" eb="2">
      <t>ガ</t>
    </rPh>
    <phoneticPr fontId="6"/>
  </si>
  <si>
    <t>共通</t>
    <rPh sb="0" eb="2">
      <t>キョウツウ</t>
    </rPh>
    <phoneticPr fontId="6"/>
  </si>
  <si>
    <t>クリムゾンクレセント</t>
    <phoneticPr fontId="6"/>
  </si>
  <si>
    <t>蛇鎖呪いの遺志</t>
    <rPh sb="0" eb="1">
      <t>ジャ</t>
    </rPh>
    <rPh sb="1" eb="2">
      <t>サ</t>
    </rPh>
    <rPh sb="2" eb="3">
      <t>ノロ</t>
    </rPh>
    <rPh sb="5" eb="7">
      <t>イシ</t>
    </rPh>
    <phoneticPr fontId="6"/>
  </si>
  <si>
    <t>遺志</t>
    <rPh sb="0" eb="2">
      <t>イシ</t>
    </rPh>
    <phoneticPr fontId="6"/>
  </si>
  <si>
    <t>豹彪たる猛威の刻印</t>
    <rPh sb="0" eb="1">
      <t>ヒョウ</t>
    </rPh>
    <rPh sb="1" eb="2">
      <t>アヤ</t>
    </rPh>
    <rPh sb="4" eb="6">
      <t>モウイ</t>
    </rPh>
    <rPh sb="7" eb="9">
      <t>コクイン</t>
    </rPh>
    <phoneticPr fontId="6"/>
  </si>
  <si>
    <t>刻印</t>
    <rPh sb="0" eb="2">
      <t>コクイン</t>
    </rPh>
    <phoneticPr fontId="6"/>
  </si>
  <si>
    <t>果てぬ憎悪の刻印</t>
    <rPh sb="0" eb="1">
      <t>ハ</t>
    </rPh>
    <rPh sb="3" eb="5">
      <t>ゾウオ</t>
    </rPh>
    <rPh sb="6" eb="8">
      <t>コクイン</t>
    </rPh>
    <phoneticPr fontId="6"/>
  </si>
  <si>
    <t>蛇鎖切断の刻印</t>
    <rPh sb="0" eb="1">
      <t>ジャ</t>
    </rPh>
    <rPh sb="1" eb="2">
      <t>サ</t>
    </rPh>
    <rPh sb="2" eb="4">
      <t>セツダン</t>
    </rPh>
    <rPh sb="5" eb="7">
      <t>コクイン</t>
    </rPh>
    <phoneticPr fontId="6"/>
  </si>
  <si>
    <t>底無き殺意の刻印</t>
    <rPh sb="0" eb="1">
      <t>ソコ</t>
    </rPh>
    <rPh sb="1" eb="2">
      <t>ナ</t>
    </rPh>
    <rPh sb="3" eb="5">
      <t>サツイ</t>
    </rPh>
    <rPh sb="6" eb="8">
      <t>コクイン</t>
    </rPh>
    <phoneticPr fontId="6"/>
  </si>
  <si>
    <t>凋落の刻印</t>
    <rPh sb="0" eb="2">
      <t>チョウラク</t>
    </rPh>
    <rPh sb="3" eb="5">
      <t>コクイン</t>
    </rPh>
    <phoneticPr fontId="6"/>
  </si>
  <si>
    <t>孤独の印</t>
    <rPh sb="0" eb="2">
      <t>コドク</t>
    </rPh>
    <rPh sb="3" eb="4">
      <t>イン</t>
    </rPh>
    <phoneticPr fontId="6"/>
  </si>
  <si>
    <t>怨嗟の印</t>
    <rPh sb="0" eb="2">
      <t>エンサ</t>
    </rPh>
    <rPh sb="3" eb="4">
      <t>イン</t>
    </rPh>
    <phoneticPr fontId="6"/>
  </si>
  <si>
    <t>絶望の印</t>
    <rPh sb="0" eb="2">
      <t>ゼツボウ</t>
    </rPh>
    <rPh sb="3" eb="4">
      <t>イン</t>
    </rPh>
    <phoneticPr fontId="6"/>
  </si>
  <si>
    <t>忘我の印</t>
    <rPh sb="0" eb="2">
      <t>ボウガ</t>
    </rPh>
    <rPh sb="3" eb="4">
      <t>イン</t>
    </rPh>
    <phoneticPr fontId="6"/>
  </si>
  <si>
    <t>紅刃の印</t>
    <rPh sb="0" eb="1">
      <t>ベニ</t>
    </rPh>
    <rPh sb="1" eb="2">
      <t>ヤイバ</t>
    </rPh>
    <rPh sb="3" eb="4">
      <t>イン</t>
    </rPh>
    <phoneticPr fontId="6"/>
  </si>
  <si>
    <t>印</t>
    <rPh sb="0" eb="1">
      <t>イン</t>
    </rPh>
    <phoneticPr fontId="6"/>
  </si>
  <si>
    <t>カスケットラメンター</t>
    <phoneticPr fontId="6"/>
  </si>
  <si>
    <t>献身と敬神の遺志</t>
    <rPh sb="0" eb="2">
      <t>ケンシン</t>
    </rPh>
    <rPh sb="3" eb="5">
      <t>ケイシン</t>
    </rPh>
    <rPh sb="6" eb="8">
      <t>イシ</t>
    </rPh>
    <phoneticPr fontId="6"/>
  </si>
  <si>
    <t>大義の印</t>
    <rPh sb="0" eb="2">
      <t>タイギ</t>
    </rPh>
    <rPh sb="3" eb="4">
      <t>イン</t>
    </rPh>
    <phoneticPr fontId="6"/>
  </si>
  <si>
    <t>救魂の印</t>
    <rPh sb="0" eb="1">
      <t>スク</t>
    </rPh>
    <rPh sb="1" eb="2">
      <t>タマシイ</t>
    </rPh>
    <rPh sb="3" eb="4">
      <t>イン</t>
    </rPh>
    <phoneticPr fontId="6"/>
  </si>
  <si>
    <t>ブリューナク</t>
    <phoneticPr fontId="6"/>
  </si>
  <si>
    <t>愛する者への守護の遺志</t>
    <rPh sb="0" eb="1">
      <t>アイ</t>
    </rPh>
    <rPh sb="3" eb="4">
      <t>モノ</t>
    </rPh>
    <rPh sb="6" eb="8">
      <t>シュゴ</t>
    </rPh>
    <rPh sb="9" eb="11">
      <t>イシ</t>
    </rPh>
    <phoneticPr fontId="6"/>
  </si>
  <si>
    <t>挺身の印</t>
    <rPh sb="0" eb="2">
      <t>テイシン</t>
    </rPh>
    <rPh sb="3" eb="4">
      <t>イン</t>
    </rPh>
    <phoneticPr fontId="6"/>
  </si>
  <si>
    <t>手癖の印</t>
    <rPh sb="0" eb="2">
      <t>テクセ</t>
    </rPh>
    <rPh sb="3" eb="4">
      <t>イン</t>
    </rPh>
    <phoneticPr fontId="6"/>
  </si>
  <si>
    <t>享楽の印</t>
    <rPh sb="0" eb="2">
      <t>キョウラク</t>
    </rPh>
    <rPh sb="3" eb="4">
      <t>イン</t>
    </rPh>
    <phoneticPr fontId="6"/>
  </si>
  <si>
    <t>クラウ・ソラス</t>
    <phoneticPr fontId="6"/>
  </si>
  <si>
    <t>ヴィーラ・マナス</t>
    <phoneticPr fontId="6"/>
  </si>
  <si>
    <t>バルムンク</t>
    <phoneticPr fontId="6"/>
  </si>
  <si>
    <t>ダインスレイヴ</t>
    <phoneticPr fontId="6"/>
  </si>
  <si>
    <t>リア・ファイル</t>
    <phoneticPr fontId="6"/>
  </si>
  <si>
    <t>スルト</t>
    <phoneticPr fontId="6"/>
  </si>
  <si>
    <t>ミョルニル</t>
    <phoneticPr fontId="6"/>
  </si>
  <si>
    <t>カーラ・ヴァーユ</t>
    <phoneticPr fontId="6"/>
  </si>
  <si>
    <t>魔技の印</t>
    <rPh sb="0" eb="1">
      <t>マ</t>
    </rPh>
    <rPh sb="1" eb="2">
      <t>ギ</t>
    </rPh>
    <rPh sb="3" eb="4">
      <t>イン</t>
    </rPh>
    <phoneticPr fontId="6"/>
  </si>
  <si>
    <t>閃きの印</t>
    <rPh sb="0" eb="1">
      <t>ヒラメ</t>
    </rPh>
    <rPh sb="3" eb="4">
      <t>イン</t>
    </rPh>
    <phoneticPr fontId="6"/>
  </si>
  <si>
    <t>アシュタロト</t>
    <phoneticPr fontId="6"/>
  </si>
  <si>
    <t>無垢の印</t>
    <rPh sb="0" eb="2">
      <t>ムク</t>
    </rPh>
    <rPh sb="3" eb="4">
      <t>イン</t>
    </rPh>
    <phoneticPr fontId="6"/>
  </si>
  <si>
    <t>大翼の印</t>
    <rPh sb="0" eb="1">
      <t>オオ</t>
    </rPh>
    <rPh sb="1" eb="2">
      <t>ツバサ</t>
    </rPh>
    <rPh sb="3" eb="4">
      <t>イン</t>
    </rPh>
    <phoneticPr fontId="6"/>
  </si>
  <si>
    <t>救済の印</t>
    <rPh sb="0" eb="2">
      <t>キュウサイ</t>
    </rPh>
    <rPh sb="3" eb="4">
      <t>イン</t>
    </rPh>
    <phoneticPr fontId="6"/>
  </si>
  <si>
    <t>穢れ無き雑種の遺志</t>
    <rPh sb="0" eb="1">
      <t>ケガ</t>
    </rPh>
    <rPh sb="2" eb="3">
      <t>ナ</t>
    </rPh>
    <rPh sb="4" eb="6">
      <t>ザッシュ</t>
    </rPh>
    <rPh sb="7" eb="9">
      <t>イシ</t>
    </rPh>
    <phoneticPr fontId="6"/>
  </si>
  <si>
    <t>坩堝の印</t>
    <rPh sb="0" eb="2">
      <t>ルツボ</t>
    </rPh>
    <rPh sb="3" eb="4">
      <t>イン</t>
    </rPh>
    <phoneticPr fontId="6"/>
  </si>
  <si>
    <t>明日の印</t>
    <rPh sb="0" eb="2">
      <t>アス</t>
    </rPh>
    <rPh sb="3" eb="4">
      <t>イン</t>
    </rPh>
    <phoneticPr fontId="6"/>
  </si>
  <si>
    <t>亡国の刻印</t>
    <rPh sb="0" eb="2">
      <t>ボウコク</t>
    </rPh>
    <rPh sb="3" eb="5">
      <t>コクイン</t>
    </rPh>
    <phoneticPr fontId="6"/>
  </si>
  <si>
    <t>旋風の印</t>
    <rPh sb="0" eb="2">
      <t>センプウ</t>
    </rPh>
    <rPh sb="3" eb="4">
      <t>イン</t>
    </rPh>
    <phoneticPr fontId="6"/>
  </si>
  <si>
    <t>九頭竜の刻印</t>
    <rPh sb="0" eb="3">
      <t>クズリュウ</t>
    </rPh>
    <rPh sb="4" eb="6">
      <t>コクイン</t>
    </rPh>
    <phoneticPr fontId="6"/>
  </si>
  <si>
    <t>根絶の印</t>
    <rPh sb="0" eb="2">
      <t>コンゼツ</t>
    </rPh>
    <rPh sb="3" eb="4">
      <t>イン</t>
    </rPh>
    <phoneticPr fontId="6"/>
  </si>
  <si>
    <t>血涙の印</t>
    <rPh sb="0" eb="2">
      <t>ケツルイ</t>
    </rPh>
    <rPh sb="3" eb="4">
      <t>イン</t>
    </rPh>
    <phoneticPr fontId="6"/>
  </si>
  <si>
    <t>夢を忘れし諧謔の遺志</t>
    <rPh sb="0" eb="1">
      <t>ユメ</t>
    </rPh>
    <rPh sb="2" eb="3">
      <t>ワス</t>
    </rPh>
    <rPh sb="5" eb="7">
      <t>カイギャク</t>
    </rPh>
    <rPh sb="8" eb="10">
      <t>イシ</t>
    </rPh>
    <phoneticPr fontId="6"/>
  </si>
  <si>
    <t>過ぎ去りし幸福の刻印</t>
    <rPh sb="0" eb="1">
      <t>ス</t>
    </rPh>
    <rPh sb="2" eb="3">
      <t>サ</t>
    </rPh>
    <rPh sb="5" eb="7">
      <t>コウフク</t>
    </rPh>
    <rPh sb="8" eb="10">
      <t>コクイン</t>
    </rPh>
    <phoneticPr fontId="6"/>
  </si>
  <si>
    <t>届かぬ愛の印</t>
    <rPh sb="0" eb="1">
      <t>トド</t>
    </rPh>
    <rPh sb="3" eb="4">
      <t>アイ</t>
    </rPh>
    <rPh sb="5" eb="6">
      <t>イン</t>
    </rPh>
    <phoneticPr fontId="6"/>
  </si>
  <si>
    <t>諧謔の印</t>
    <rPh sb="0" eb="2">
      <t>カイギャク</t>
    </rPh>
    <rPh sb="3" eb="4">
      <t>イン</t>
    </rPh>
    <phoneticPr fontId="6"/>
  </si>
  <si>
    <t>堅牢の印</t>
    <rPh sb="0" eb="2">
      <t>ケンロウ</t>
    </rPh>
    <rPh sb="3" eb="4">
      <t>イン</t>
    </rPh>
    <phoneticPr fontId="6"/>
  </si>
  <si>
    <t>求められし必要悪の遺志</t>
    <rPh sb="0" eb="1">
      <t>モト</t>
    </rPh>
    <rPh sb="5" eb="8">
      <t>ヒツヨウアク</t>
    </rPh>
    <rPh sb="9" eb="11">
      <t>イシ</t>
    </rPh>
    <phoneticPr fontId="6"/>
  </si>
  <si>
    <t>理由無き断罪の刻印</t>
    <rPh sb="0" eb="2">
      <t>リユウ</t>
    </rPh>
    <rPh sb="2" eb="3">
      <t>ナ</t>
    </rPh>
    <rPh sb="4" eb="6">
      <t>ダンザイ</t>
    </rPh>
    <rPh sb="7" eb="9">
      <t>コクイン</t>
    </rPh>
    <phoneticPr fontId="6"/>
  </si>
  <si>
    <t>縛られぬ自由の遺志</t>
    <rPh sb="0" eb="1">
      <t>シバ</t>
    </rPh>
    <rPh sb="4" eb="6">
      <t>ジユウ</t>
    </rPh>
    <rPh sb="7" eb="9">
      <t>イシ</t>
    </rPh>
    <phoneticPr fontId="6"/>
  </si>
  <si>
    <t>天衣無縫の印</t>
    <rPh sb="0" eb="4">
      <t>テンイムホウ</t>
    </rPh>
    <rPh sb="5" eb="6">
      <t>イン</t>
    </rPh>
    <phoneticPr fontId="6"/>
  </si>
  <si>
    <t>鼓舞の印</t>
    <rPh sb="0" eb="2">
      <t>コブ</t>
    </rPh>
    <rPh sb="3" eb="4">
      <t>イン</t>
    </rPh>
    <phoneticPr fontId="6"/>
  </si>
  <si>
    <t>憧憬の印</t>
    <rPh sb="0" eb="2">
      <t>ドウケイ</t>
    </rPh>
    <rPh sb="3" eb="4">
      <t>イン</t>
    </rPh>
    <phoneticPr fontId="6"/>
  </si>
  <si>
    <t>民呪いの遺志</t>
    <rPh sb="0" eb="1">
      <t>タミ</t>
    </rPh>
    <rPh sb="1" eb="2">
      <t>ノロ</t>
    </rPh>
    <rPh sb="4" eb="6">
      <t>イシ</t>
    </rPh>
    <phoneticPr fontId="6"/>
  </si>
  <si>
    <t>終わり無き贖罪の遺志</t>
    <rPh sb="0" eb="1">
      <t>オ</t>
    </rPh>
    <rPh sb="3" eb="4">
      <t>ナ</t>
    </rPh>
    <rPh sb="5" eb="7">
      <t>ショクザイ</t>
    </rPh>
    <rPh sb="8" eb="10">
      <t>イシ</t>
    </rPh>
    <phoneticPr fontId="6"/>
  </si>
  <si>
    <t>穢土の印</t>
    <rPh sb="0" eb="2">
      <t>エド</t>
    </rPh>
    <rPh sb="3" eb="4">
      <t>イン</t>
    </rPh>
    <phoneticPr fontId="6"/>
  </si>
  <si>
    <t>伏木の印</t>
    <rPh sb="0" eb="2">
      <t>フシギ</t>
    </rPh>
    <rPh sb="3" eb="4">
      <t>イン</t>
    </rPh>
    <phoneticPr fontId="6"/>
  </si>
  <si>
    <t>黒き聖剣の印</t>
    <rPh sb="0" eb="1">
      <t>クロ</t>
    </rPh>
    <rPh sb="2" eb="4">
      <t>セイケン</t>
    </rPh>
    <rPh sb="5" eb="6">
      <t>イン</t>
    </rPh>
    <phoneticPr fontId="6"/>
  </si>
  <si>
    <t>表裏ある鎌の印</t>
    <rPh sb="0" eb="2">
      <t>ヒョウリ</t>
    </rPh>
    <rPh sb="4" eb="5">
      <t>カマ</t>
    </rPh>
    <rPh sb="6" eb="7">
      <t>イン</t>
    </rPh>
    <phoneticPr fontId="6"/>
  </si>
  <si>
    <t>封印されし宝珠の印</t>
    <rPh sb="0" eb="2">
      <t>フウイン</t>
    </rPh>
    <rPh sb="5" eb="7">
      <t>ホウジュ</t>
    </rPh>
    <rPh sb="8" eb="9">
      <t>イン</t>
    </rPh>
    <phoneticPr fontId="6"/>
  </si>
  <si>
    <t>瞬く長刀の印</t>
    <rPh sb="0" eb="1">
      <t>マタタ</t>
    </rPh>
    <rPh sb="2" eb="3">
      <t>ナガ</t>
    </rPh>
    <rPh sb="3" eb="4">
      <t>カタナ</t>
    </rPh>
    <rPh sb="5" eb="6">
      <t>イン</t>
    </rPh>
    <phoneticPr fontId="6"/>
  </si>
  <si>
    <t>鈍重なる斧の印</t>
    <rPh sb="0" eb="2">
      <t>ドンジュウ</t>
    </rPh>
    <rPh sb="4" eb="5">
      <t>オノ</t>
    </rPh>
    <rPh sb="6" eb="7">
      <t>イン</t>
    </rPh>
    <phoneticPr fontId="6"/>
  </si>
  <si>
    <t>信奉と盲信の遺志</t>
    <rPh sb="0" eb="2">
      <t>シンポウ</t>
    </rPh>
    <rPh sb="3" eb="5">
      <t>モウシン</t>
    </rPh>
    <rPh sb="6" eb="8">
      <t>イシ</t>
    </rPh>
    <phoneticPr fontId="6"/>
  </si>
  <si>
    <t>甲殻の印</t>
    <rPh sb="0" eb="2">
      <t>コウカク</t>
    </rPh>
    <rPh sb="3" eb="4">
      <t>イン</t>
    </rPh>
    <phoneticPr fontId="6"/>
  </si>
  <si>
    <t>懐疑と信念の遺志</t>
    <rPh sb="0" eb="2">
      <t>カイギ</t>
    </rPh>
    <rPh sb="3" eb="5">
      <t>シンネン</t>
    </rPh>
    <rPh sb="6" eb="8">
      <t>イシ</t>
    </rPh>
    <phoneticPr fontId="6"/>
  </si>
  <si>
    <t>肉体武器：爪</t>
    <rPh sb="0" eb="2">
      <t>ニクタイ</t>
    </rPh>
    <rPh sb="2" eb="4">
      <t>ブキ</t>
    </rPh>
    <rPh sb="5" eb="6">
      <t>ツメ</t>
    </rPh>
    <phoneticPr fontId="6"/>
  </si>
  <si>
    <t>肉体武器：牙</t>
    <rPh sb="0" eb="2">
      <t>ニクタイ</t>
    </rPh>
    <rPh sb="2" eb="4">
      <t>ブキ</t>
    </rPh>
    <rPh sb="5" eb="6">
      <t>キバ</t>
    </rPh>
    <phoneticPr fontId="6"/>
  </si>
  <si>
    <t>肉体武器：尾</t>
    <rPh sb="0" eb="2">
      <t>ニクタイ</t>
    </rPh>
    <rPh sb="2" eb="4">
      <t>ブキ</t>
    </rPh>
    <rPh sb="5" eb="6">
      <t>オ</t>
    </rPh>
    <phoneticPr fontId="6"/>
  </si>
  <si>
    <t>肉体武器：角</t>
    <rPh sb="0" eb="2">
      <t>ニクタイ</t>
    </rPh>
    <rPh sb="2" eb="4">
      <t>ブキ</t>
    </rPh>
    <rPh sb="5" eb="6">
      <t>ツノ</t>
    </rPh>
    <phoneticPr fontId="6"/>
  </si>
  <si>
    <t>肉体武器：盾</t>
    <rPh sb="0" eb="2">
      <t>ニクタイ</t>
    </rPh>
    <rPh sb="2" eb="4">
      <t>ブキ</t>
    </rPh>
    <rPh sb="5" eb="6">
      <t>タテ</t>
    </rPh>
    <phoneticPr fontId="6"/>
  </si>
  <si>
    <t>肉体武器：射撃</t>
    <rPh sb="0" eb="2">
      <t>ニクタイ</t>
    </rPh>
    <rPh sb="2" eb="4">
      <t>ブキ</t>
    </rPh>
    <rPh sb="5" eb="7">
      <t>シャゲキ</t>
    </rPh>
    <phoneticPr fontId="6"/>
  </si>
  <si>
    <t>肉体武器：群れ</t>
    <rPh sb="0" eb="2">
      <t>ニクタイ</t>
    </rPh>
    <rPh sb="2" eb="4">
      <t>ブキ</t>
    </rPh>
    <rPh sb="5" eb="6">
      <t>ム</t>
    </rPh>
    <phoneticPr fontId="6"/>
  </si>
  <si>
    <t>肉体武器：蹄</t>
    <rPh sb="0" eb="2">
      <t>ニクタイ</t>
    </rPh>
    <rPh sb="2" eb="4">
      <t>ブキ</t>
    </rPh>
    <rPh sb="5" eb="6">
      <t>ヒヅメ</t>
    </rPh>
    <phoneticPr fontId="6"/>
  </si>
  <si>
    <t>肉体武器：糸</t>
    <rPh sb="0" eb="2">
      <t>ニクタイ</t>
    </rPh>
    <rPh sb="2" eb="4">
      <t>ブキ</t>
    </rPh>
    <rPh sb="5" eb="6">
      <t>イト</t>
    </rPh>
    <phoneticPr fontId="6"/>
  </si>
  <si>
    <t>肉体武器：吸血</t>
    <rPh sb="0" eb="2">
      <t>ニクタイ</t>
    </rPh>
    <rPh sb="2" eb="4">
      <t>ブキ</t>
    </rPh>
    <rPh sb="5" eb="7">
      <t>キュウケツ</t>
    </rPh>
    <phoneticPr fontId="6"/>
  </si>
  <si>
    <t>肉体武器：毒</t>
    <rPh sb="0" eb="2">
      <t>ニクタイ</t>
    </rPh>
    <rPh sb="2" eb="4">
      <t>ブキ</t>
    </rPh>
    <rPh sb="5" eb="6">
      <t>ドク</t>
    </rPh>
    <phoneticPr fontId="6"/>
  </si>
  <si>
    <t>クリーチャー</t>
    <phoneticPr fontId="6"/>
  </si>
  <si>
    <t>肉体武器</t>
    <rPh sb="0" eb="2">
      <t>ニクタイ</t>
    </rPh>
    <rPh sb="2" eb="4">
      <t>ブキ</t>
    </rPh>
    <phoneticPr fontId="6"/>
  </si>
  <si>
    <t>猛き肉体</t>
    <rPh sb="0" eb="1">
      <t>タケ</t>
    </rPh>
    <rPh sb="2" eb="4">
      <t>ニクタイ</t>
    </rPh>
    <phoneticPr fontId="6"/>
  </si>
  <si>
    <t>肉体装甲</t>
    <rPh sb="0" eb="2">
      <t>ニクタイ</t>
    </rPh>
    <rPh sb="2" eb="4">
      <t>ソウコウ</t>
    </rPh>
    <phoneticPr fontId="6"/>
  </si>
  <si>
    <t>-</t>
    <phoneticPr fontId="6"/>
  </si>
  <si>
    <t>自身の所持する「種別：生物」の通常武器の威力に+[LV×2]、魔力と防御値、抵抗値に+[LV]する。それらが「-」だったなら、「0」にしてから増加させる。</t>
    <rPh sb="0" eb="2">
      <t>ジシン</t>
    </rPh>
    <rPh sb="3" eb="5">
      <t>ショジ</t>
    </rPh>
    <rPh sb="8" eb="10">
      <t>シュベツ</t>
    </rPh>
    <rPh sb="11" eb="13">
      <t>セイブツ</t>
    </rPh>
    <rPh sb="15" eb="17">
      <t>ツウジョウ</t>
    </rPh>
    <rPh sb="17" eb="19">
      <t>ブキ</t>
    </rPh>
    <rPh sb="20" eb="22">
      <t>イリョク</t>
    </rPh>
    <rPh sb="31" eb="33">
      <t>マリョク</t>
    </rPh>
    <rPh sb="34" eb="36">
      <t>ボウギョ</t>
    </rPh>
    <rPh sb="36" eb="37">
      <t>チ</t>
    </rPh>
    <rPh sb="38" eb="41">
      <t>テイコウチ</t>
    </rPh>
    <rPh sb="71" eb="73">
      <t>ゾウカ</t>
    </rPh>
    <phoneticPr fontId="6"/>
  </si>
  <si>
    <t>肉体武器：宝珠</t>
    <rPh sb="0" eb="2">
      <t>ニクタイ</t>
    </rPh>
    <rPh sb="2" eb="4">
      <t>ブキ</t>
    </rPh>
    <rPh sb="5" eb="7">
      <t>ホウジュ</t>
    </rPh>
    <phoneticPr fontId="6"/>
  </si>
  <si>
    <t>〔白〕〔格〕</t>
    <rPh sb="1" eb="2">
      <t>シロ</t>
    </rPh>
    <rPh sb="4" eb="5">
      <t>カク</t>
    </rPh>
    <phoneticPr fontId="6"/>
  </si>
  <si>
    <t>〔独〕</t>
    <rPh sb="1" eb="2">
      <t>ドク</t>
    </rPh>
    <phoneticPr fontId="6"/>
  </si>
  <si>
    <t>〔射〕</t>
    <rPh sb="1" eb="2">
      <t>シャ</t>
    </rPh>
    <phoneticPr fontId="6"/>
  </si>
  <si>
    <t>斬+7</t>
    <rPh sb="0" eb="1">
      <t>ザン</t>
    </rPh>
    <phoneticPr fontId="6"/>
  </si>
  <si>
    <t>刺+6</t>
    <rPh sb="0" eb="1">
      <t>サ</t>
    </rPh>
    <phoneticPr fontId="6"/>
  </si>
  <si>
    <t>至近</t>
    <rPh sb="0" eb="2">
      <t>シキン</t>
    </rPh>
    <phoneticPr fontId="6"/>
  </si>
  <si>
    <t>不可</t>
    <rPh sb="0" eb="2">
      <t>フカ</t>
    </rPh>
    <phoneticPr fontId="6"/>
  </si>
  <si>
    <t>-</t>
    <phoneticPr fontId="6"/>
  </si>
  <si>
    <t>癒+2</t>
    <rPh sb="0" eb="1">
      <t>イヤ</t>
    </rPh>
    <phoneticPr fontId="6"/>
  </si>
  <si>
    <t>刺+4</t>
    <rPh sb="0" eb="1">
      <t>サ</t>
    </rPh>
    <phoneticPr fontId="6"/>
  </si>
  <si>
    <t>殴+4</t>
    <rPh sb="0" eb="1">
      <t>ナグ</t>
    </rPh>
    <phoneticPr fontId="6"/>
  </si>
  <si>
    <t>殴+6</t>
    <rPh sb="0" eb="1">
      <t>ナグ</t>
    </rPh>
    <phoneticPr fontId="6"/>
  </si>
  <si>
    <t>殴+0</t>
    <rPh sb="0" eb="1">
      <t>ナグ</t>
    </rPh>
    <phoneticPr fontId="6"/>
  </si>
  <si>
    <t>刺+8</t>
    <rPh sb="0" eb="1">
      <t>サ</t>
    </rPh>
    <phoneticPr fontId="6"/>
  </si>
  <si>
    <t>至近～近</t>
    <rPh sb="0" eb="2">
      <t>シキン</t>
    </rPh>
    <rPh sb="3" eb="4">
      <t>キン</t>
    </rPh>
    <phoneticPr fontId="6"/>
  </si>
  <si>
    <t>至近～近菌</t>
    <rPh sb="0" eb="2">
      <t>シキン</t>
    </rPh>
    <rPh sb="3" eb="4">
      <t>キン</t>
    </rPh>
    <rPh sb="4" eb="5">
      <t>キン</t>
    </rPh>
    <phoneticPr fontId="6"/>
  </si>
  <si>
    <t>殴+3</t>
    <rPh sb="0" eb="1">
      <t>ナグ</t>
    </rPh>
    <phoneticPr fontId="6"/>
  </si>
  <si>
    <t>刺+2</t>
    <rPh sb="0" eb="1">
      <t>サ</t>
    </rPh>
    <phoneticPr fontId="6"/>
  </si>
  <si>
    <t>「分類：忍具」の通常武器を[LV]個、常備化する。「分類：忍具」の通常武器は、オートアクションで準備でき、「分類：暗器」としても扱う。通常武器によっては、同時に複数個常備化されることがある。</t>
    <rPh sb="1" eb="3">
      <t>ブンルイ</t>
    </rPh>
    <rPh sb="4" eb="5">
      <t>ニン</t>
    </rPh>
    <rPh sb="5" eb="6">
      <t>グ</t>
    </rPh>
    <rPh sb="8" eb="10">
      <t>ツウジョウ</t>
    </rPh>
    <rPh sb="10" eb="12">
      <t>ブキ</t>
    </rPh>
    <rPh sb="17" eb="18">
      <t>コ</t>
    </rPh>
    <rPh sb="19" eb="22">
      <t>ジョウビカ</t>
    </rPh>
    <rPh sb="26" eb="28">
      <t>ブンルイ</t>
    </rPh>
    <rPh sb="29" eb="30">
      <t>ニン</t>
    </rPh>
    <rPh sb="30" eb="31">
      <t>グ</t>
    </rPh>
    <rPh sb="33" eb="35">
      <t>ツウジョウ</t>
    </rPh>
    <rPh sb="35" eb="37">
      <t>ブキ</t>
    </rPh>
    <rPh sb="48" eb="50">
      <t>ジュンビ</t>
    </rPh>
    <rPh sb="54" eb="56">
      <t>ブンルイ</t>
    </rPh>
    <rPh sb="57" eb="59">
      <t>アンキ</t>
    </rPh>
    <rPh sb="64" eb="65">
      <t>アツカ</t>
    </rPh>
    <rPh sb="67" eb="69">
      <t>ツウジョウ</t>
    </rPh>
    <rPh sb="69" eb="71">
      <t>ブキ</t>
    </rPh>
    <rPh sb="77" eb="79">
      <t>ドウジ</t>
    </rPh>
    <rPh sb="80" eb="83">
      <t>フクスウコ</t>
    </rPh>
    <rPh sb="83" eb="86">
      <t>ジョウビカ</t>
    </rPh>
    <phoneticPr fontId="6"/>
  </si>
  <si>
    <t>「分類：搭載」の通常武器を[LV]個、常備化する。「分類：搭載」の通常武器はオートアクションで準備できる。</t>
    <rPh sb="4" eb="6">
      <t>トウサイ</t>
    </rPh>
    <rPh sb="26" eb="28">
      <t>ブンルイ</t>
    </rPh>
    <rPh sb="29" eb="31">
      <t>トウサイ</t>
    </rPh>
    <rPh sb="33" eb="35">
      <t>ツウジョウ</t>
    </rPh>
    <rPh sb="35" eb="37">
      <t>ブキ</t>
    </rPh>
    <rPh sb="47" eb="49">
      <t>ジュンビ</t>
    </rPh>
    <phoneticPr fontId="6"/>
  </si>
  <si>
    <t>ナイヴスシース</t>
    <phoneticPr fontId="6"/>
  </si>
  <si>
    <t>武器</t>
    <rPh sb="0" eb="2">
      <t>ブキ</t>
    </rPh>
    <phoneticPr fontId="6"/>
  </si>
  <si>
    <t>装着した通常武器を準備する。「価格：100F」以下の通常武器しか収納できないが、これ1つで通常武器を5つ収納できる。消耗しない。</t>
    <rPh sb="4" eb="6">
      <t>ツウジョウ</t>
    </rPh>
    <rPh sb="15" eb="17">
      <t>カカク</t>
    </rPh>
    <rPh sb="23" eb="25">
      <t>イカ</t>
    </rPh>
    <rPh sb="26" eb="28">
      <t>ツウジョウ</t>
    </rPh>
    <rPh sb="32" eb="34">
      <t>シュウノウ</t>
    </rPh>
    <rPh sb="45" eb="47">
      <t>ツウジョウ</t>
    </rPh>
    <rPh sb="47" eb="49">
      <t>ブキ</t>
    </rPh>
    <rPh sb="52" eb="54">
      <t>シュウノウ</t>
    </rPh>
    <phoneticPr fontId="6"/>
  </si>
  <si>
    <t>次に行う「分類：弓」の武器(レリック含む)を用いた物理攻撃のダメージ属性を「斬」に変更する。</t>
    <rPh sb="0" eb="1">
      <t>ツギ</t>
    </rPh>
    <rPh sb="2" eb="3">
      <t>オコナ</t>
    </rPh>
    <rPh sb="5" eb="7">
      <t>ブンルイ</t>
    </rPh>
    <rPh sb="8" eb="9">
      <t>ユミ</t>
    </rPh>
    <rPh sb="11" eb="13">
      <t>ブキ</t>
    </rPh>
    <rPh sb="18" eb="19">
      <t>フク</t>
    </rPh>
    <rPh sb="22" eb="23">
      <t>モチ</t>
    </rPh>
    <rPh sb="25" eb="27">
      <t>ブツリ</t>
    </rPh>
    <rPh sb="27" eb="29">
      <t>コウゲキ</t>
    </rPh>
    <rPh sb="34" eb="36">
      <t>ゾクセイ</t>
    </rPh>
    <rPh sb="38" eb="39">
      <t>ザン</t>
    </rPh>
    <rPh sb="41" eb="43">
      <t>ヘンコウ</t>
    </rPh>
    <phoneticPr fontId="6"/>
  </si>
  <si>
    <t>オルムの牙毒</t>
    <rPh sb="4" eb="5">
      <t>キバ</t>
    </rPh>
    <rPh sb="5" eb="6">
      <t>ドク</t>
    </rPh>
    <phoneticPr fontId="6"/>
  </si>
  <si>
    <t>腐石のハネ</t>
    <rPh sb="0" eb="1">
      <t>フ</t>
    </rPh>
    <rPh sb="1" eb="2">
      <t>セキ</t>
    </rPh>
    <phoneticPr fontId="6"/>
  </si>
  <si>
    <t>浄めのハネ</t>
    <rPh sb="0" eb="1">
      <t>キヨ</t>
    </rPh>
    <phoneticPr fontId="6"/>
  </si>
  <si>
    <t>次に行う攻撃で1点でもダメージを与えた場合、「浄化」を与える。他のアーツなどの効果で同時に与えられる、または既に「浄化」が与えられている場合、その「浄化」のレベルに+1する。</t>
    <rPh sb="0" eb="1">
      <t>ツギ</t>
    </rPh>
    <rPh sb="2" eb="3">
      <t>オコナ</t>
    </rPh>
    <rPh sb="4" eb="6">
      <t>コウゲキ</t>
    </rPh>
    <rPh sb="8" eb="9">
      <t>テン</t>
    </rPh>
    <rPh sb="16" eb="17">
      <t>アタ</t>
    </rPh>
    <rPh sb="19" eb="21">
      <t>バアイ</t>
    </rPh>
    <rPh sb="23" eb="25">
      <t>ジョウカ</t>
    </rPh>
    <rPh sb="27" eb="28">
      <t>アタ</t>
    </rPh>
    <rPh sb="31" eb="32">
      <t>ホカ</t>
    </rPh>
    <rPh sb="39" eb="41">
      <t>コウカ</t>
    </rPh>
    <rPh sb="42" eb="44">
      <t>ドウジ</t>
    </rPh>
    <rPh sb="45" eb="46">
      <t>アタ</t>
    </rPh>
    <rPh sb="54" eb="55">
      <t>スデ</t>
    </rPh>
    <rPh sb="57" eb="59">
      <t>ジョウカ</t>
    </rPh>
    <rPh sb="61" eb="62">
      <t>アタ</t>
    </rPh>
    <rPh sb="68" eb="70">
      <t>バアイ</t>
    </rPh>
    <rPh sb="74" eb="76">
      <t>ジョウカ</t>
    </rPh>
    <phoneticPr fontId="6"/>
  </si>
  <si>
    <t>無+0</t>
    <rPh sb="0" eb="1">
      <t>ム</t>
    </rPh>
    <phoneticPr fontId="6"/>
  </si>
  <si>
    <t>「分類：生物」の通常武器を[LV]個取得する。「分類：生物」の通常武器はオートアクションで準備できる。</t>
    <rPh sb="1" eb="3">
      <t>ブンルイ</t>
    </rPh>
    <rPh sb="4" eb="6">
      <t>セイブツ</t>
    </rPh>
    <rPh sb="8" eb="10">
      <t>ツウジョウ</t>
    </rPh>
    <rPh sb="10" eb="12">
      <t>ブキ</t>
    </rPh>
    <rPh sb="17" eb="18">
      <t>コ</t>
    </rPh>
    <rPh sb="18" eb="20">
      <t>シュトク</t>
    </rPh>
    <rPh sb="24" eb="26">
      <t>ブンルイ</t>
    </rPh>
    <rPh sb="27" eb="29">
      <t>セイブツ</t>
    </rPh>
    <rPh sb="31" eb="33">
      <t>ツウジョウ</t>
    </rPh>
    <rPh sb="33" eb="35">
      <t>ブキ</t>
    </rPh>
    <rPh sb="45" eb="47">
      <t>ジュンビ</t>
    </rPh>
    <phoneticPr fontId="6"/>
  </si>
  <si>
    <t>蹂躙行軍の印</t>
    <rPh sb="0" eb="2">
      <t>ジュウリン</t>
    </rPh>
    <rPh sb="2" eb="4">
      <t>コウグン</t>
    </rPh>
    <rPh sb="5" eb="6">
      <t>イン</t>
    </rPh>
    <phoneticPr fontId="6"/>
  </si>
  <si>
    <t>黒き重力の刻印</t>
    <rPh sb="0" eb="1">
      <t>クロ</t>
    </rPh>
    <rPh sb="2" eb="4">
      <t>ジュウリョク</t>
    </rPh>
    <rPh sb="5" eb="7">
      <t>コクイン</t>
    </rPh>
    <phoneticPr fontId="6"/>
  </si>
  <si>
    <t>[常時]「徒手空拳」の威力に+2、防御値に+1にする。</t>
    <rPh sb="5" eb="9">
      <t>トシュクウケン</t>
    </rPh>
    <rPh sb="11" eb="13">
      <t>イリョク</t>
    </rPh>
    <rPh sb="17" eb="19">
      <t>ボウギョ</t>
    </rPh>
    <rPh sb="19" eb="20">
      <t>チ</t>
    </rPh>
    <phoneticPr fontId="7"/>
  </si>
  <si>
    <t>[常時]「徒手空拳」の威力に+3、防御値に+2にする。</t>
    <rPh sb="5" eb="9">
      <t>トシュクウケン</t>
    </rPh>
    <rPh sb="11" eb="13">
      <t>イリョク</t>
    </rPh>
    <rPh sb="17" eb="19">
      <t>ボウギョ</t>
    </rPh>
    <rPh sb="19" eb="20">
      <t>チ</t>
    </rPh>
    <phoneticPr fontId="7"/>
  </si>
  <si>
    <t>次に行う攻撃で1点でもダメージを与えた場合、「汚染」を与える。他のアーツなどの効果で同時に与えられる、または既に「汚染」が与えられている場合、その「汚染」のレベルに+1する。</t>
    <rPh sb="0" eb="1">
      <t>ツギ</t>
    </rPh>
    <rPh sb="2" eb="3">
      <t>オコナ</t>
    </rPh>
    <rPh sb="4" eb="6">
      <t>コウゲキ</t>
    </rPh>
    <rPh sb="8" eb="9">
      <t>テン</t>
    </rPh>
    <rPh sb="16" eb="17">
      <t>アタ</t>
    </rPh>
    <rPh sb="19" eb="21">
      <t>バアイ</t>
    </rPh>
    <rPh sb="23" eb="25">
      <t>オセン</t>
    </rPh>
    <rPh sb="27" eb="28">
      <t>アタ</t>
    </rPh>
    <rPh sb="31" eb="32">
      <t>ホカ</t>
    </rPh>
    <rPh sb="39" eb="41">
      <t>コウカ</t>
    </rPh>
    <rPh sb="42" eb="44">
      <t>ドウジ</t>
    </rPh>
    <rPh sb="45" eb="46">
      <t>アタ</t>
    </rPh>
    <rPh sb="54" eb="55">
      <t>スデ</t>
    </rPh>
    <rPh sb="57" eb="59">
      <t>オセン</t>
    </rPh>
    <rPh sb="61" eb="62">
      <t>アタ</t>
    </rPh>
    <rPh sb="68" eb="70">
      <t>バアイ</t>
    </rPh>
    <rPh sb="74" eb="76">
      <t>オセン</t>
    </rPh>
    <phoneticPr fontId="6"/>
  </si>
  <si>
    <t>死神の刻印</t>
    <rPh sb="0" eb="2">
      <t>シニガミ</t>
    </rPh>
    <rPh sb="3" eb="5">
      <t>コクイン</t>
    </rPh>
    <phoneticPr fontId="6"/>
  </si>
  <si>
    <t>無効の刻印</t>
    <rPh sb="0" eb="2">
      <t>ムコウ</t>
    </rPh>
    <rPh sb="3" eb="5">
      <t>コクイン</t>
    </rPh>
    <phoneticPr fontId="6"/>
  </si>
  <si>
    <t>掌握の刻印</t>
    <rPh sb="0" eb="2">
      <t>ショウアク</t>
    </rPh>
    <rPh sb="3" eb="5">
      <t>コクイン</t>
    </rPh>
    <phoneticPr fontId="6"/>
  </si>
  <si>
    <t>複製の刻印</t>
    <rPh sb="0" eb="2">
      <t>フクセイ</t>
    </rPh>
    <rPh sb="3" eb="5">
      <t>コクイン</t>
    </rPh>
    <phoneticPr fontId="6"/>
  </si>
  <si>
    <t>拒否の刻印</t>
    <rPh sb="0" eb="2">
      <t>キョヒ</t>
    </rPh>
    <rPh sb="3" eb="5">
      <t>コクイン</t>
    </rPh>
    <phoneticPr fontId="6"/>
  </si>
  <si>
    <t>霧散の刻印</t>
    <rPh sb="0" eb="2">
      <t>ムサン</t>
    </rPh>
    <rPh sb="3" eb="5">
      <t>コクイン</t>
    </rPh>
    <phoneticPr fontId="6"/>
  </si>
  <si>
    <t>仮初の生の刻印</t>
    <rPh sb="0" eb="2">
      <t>カリソメ</t>
    </rPh>
    <rPh sb="3" eb="4">
      <t>セイ</t>
    </rPh>
    <rPh sb="5" eb="7">
      <t>コクイン</t>
    </rPh>
    <phoneticPr fontId="6"/>
  </si>
  <si>
    <t>再生の刻印</t>
    <rPh sb="0" eb="2">
      <t>サイセイ</t>
    </rPh>
    <rPh sb="3" eb="5">
      <t>コクイン</t>
    </rPh>
    <phoneticPr fontId="6"/>
  </si>
  <si>
    <t>刻印</t>
    <rPh sb="0" eb="2">
      <t>コクイン</t>
    </rPh>
    <phoneticPr fontId="6"/>
  </si>
  <si>
    <t>自身</t>
    <rPh sb="0" eb="2">
      <t>ジシン</t>
    </rPh>
    <phoneticPr fontId="6"/>
  </si>
  <si>
    <t>常時</t>
    <rPh sb="0" eb="2">
      <t>ジョウジ</t>
    </rPh>
    <phoneticPr fontId="6"/>
  </si>
  <si>
    <t>-</t>
    <phoneticPr fontId="6"/>
  </si>
  <si>
    <t>なし</t>
    <phoneticPr fontId="6"/>
  </si>
  <si>
    <t>いつでも</t>
    <phoneticPr fontId="6"/>
  </si>
  <si>
    <t>単体</t>
    <rPh sb="0" eb="2">
      <t>タンタイ</t>
    </rPh>
    <phoneticPr fontId="6"/>
  </si>
  <si>
    <t>シーン</t>
    <phoneticPr fontId="6"/>
  </si>
  <si>
    <t>効果参照</t>
    <rPh sb="0" eb="2">
      <t>コウカ</t>
    </rPh>
    <rPh sb="2" eb="4">
      <t>サンショウ</t>
    </rPh>
    <phoneticPr fontId="6"/>
  </si>
  <si>
    <t>即座にシーンから退場する。</t>
    <rPh sb="0" eb="2">
      <t>ソクザ</t>
    </rPh>
    <rPh sb="8" eb="10">
      <t>タイジョウ</t>
    </rPh>
    <phoneticPr fontId="6"/>
  </si>
  <si>
    <t>R[2D10]</t>
    <phoneticPr fontId="6"/>
  </si>
  <si>
    <t>受けるダメージを1D10点軽減する。このアイテムは「タイミング：プレダメージ」のダメージを軽減するアーツと特別に同時に使用できる。その場合、そのアーツで軽減するダメージに+1Ｄ10点する。</t>
    <rPh sb="0" eb="1">
      <t>ウ</t>
    </rPh>
    <rPh sb="12" eb="13">
      <t>テン</t>
    </rPh>
    <rPh sb="13" eb="15">
      <t>ケイゲン</t>
    </rPh>
    <rPh sb="45" eb="47">
      <t>ケイゲン</t>
    </rPh>
    <rPh sb="53" eb="55">
      <t>トクベツ</t>
    </rPh>
    <rPh sb="56" eb="58">
      <t>ドウジ</t>
    </rPh>
    <rPh sb="59" eb="61">
      <t>シヨウ</t>
    </rPh>
    <rPh sb="67" eb="69">
      <t>バアイ</t>
    </rPh>
    <rPh sb="76" eb="78">
      <t>ケイゲン</t>
    </rPh>
    <rPh sb="90" eb="91">
      <t>テン</t>
    </rPh>
    <phoneticPr fontId="7"/>
  </si>
  <si>
    <t>フィーリッズオルムの牙から精製した猛毒。ひとたび傷口から侵入すれば、周辺組織を壊死させる出血毒。</t>
    <rPh sb="10" eb="11">
      <t>キバ</t>
    </rPh>
    <rPh sb="13" eb="15">
      <t>セイセイ</t>
    </rPh>
    <rPh sb="17" eb="19">
      <t>モウドク</t>
    </rPh>
    <rPh sb="24" eb="26">
      <t>キズグチ</t>
    </rPh>
    <rPh sb="28" eb="30">
      <t>シンニュウ</t>
    </rPh>
    <rPh sb="34" eb="36">
      <t>シュウヘン</t>
    </rPh>
    <rPh sb="36" eb="38">
      <t>ソシキ</t>
    </rPh>
    <rPh sb="39" eb="41">
      <t>エシ</t>
    </rPh>
    <rPh sb="44" eb="46">
      <t>シュッケツ</t>
    </rPh>
    <rPh sb="46" eb="47">
      <t>ドク</t>
    </rPh>
    <phoneticPr fontId="6"/>
  </si>
  <si>
    <t>多数のナイフなど小物をしまうための鞘がついた革。ジャケットの裏などに仕込む者も。</t>
    <rPh sb="0" eb="2">
      <t>タスウ</t>
    </rPh>
    <rPh sb="8" eb="10">
      <t>コモノ</t>
    </rPh>
    <rPh sb="17" eb="18">
      <t>サヤ</t>
    </rPh>
    <rPh sb="22" eb="23">
      <t>カワ</t>
    </rPh>
    <rPh sb="30" eb="31">
      <t>ウラ</t>
    </rPh>
    <rPh sb="34" eb="36">
      <t>シコ</t>
    </rPh>
    <rPh sb="37" eb="38">
      <t>モノ</t>
    </rPh>
    <phoneticPr fontId="6"/>
  </si>
  <si>
    <t>各種族の教会が販売している、ラメンターのマナが込められたハネ。魔物の瘴気を浄化する力がある。</t>
    <rPh sb="0" eb="1">
      <t>カク</t>
    </rPh>
    <rPh sb="1" eb="3">
      <t>シュゾク</t>
    </rPh>
    <rPh sb="4" eb="6">
      <t>キョウカイ</t>
    </rPh>
    <rPh sb="7" eb="9">
      <t>ハンバイ</t>
    </rPh>
    <rPh sb="23" eb="24">
      <t>コ</t>
    </rPh>
    <rPh sb="31" eb="33">
      <t>マモノ</t>
    </rPh>
    <rPh sb="34" eb="36">
      <t>ショウキ</t>
    </rPh>
    <rPh sb="37" eb="39">
      <t>ジョウカ</t>
    </rPh>
    <rPh sb="41" eb="42">
      <t>チカラ</t>
    </rPh>
    <phoneticPr fontId="6"/>
  </si>
  <si>
    <t>局部と胸を重点的に護る、数寄者が製作した金属鎧。魔術によって強化されている。</t>
    <rPh sb="0" eb="1">
      <t>キョク</t>
    </rPh>
    <rPh sb="1" eb="2">
      <t>ブ</t>
    </rPh>
    <rPh sb="3" eb="4">
      <t>ムネ</t>
    </rPh>
    <rPh sb="5" eb="8">
      <t>ジュウテンテキ</t>
    </rPh>
    <rPh sb="9" eb="10">
      <t>マモ</t>
    </rPh>
    <rPh sb="12" eb="14">
      <t>スキ</t>
    </rPh>
    <rPh sb="14" eb="15">
      <t>モノ</t>
    </rPh>
    <rPh sb="16" eb="18">
      <t>セイサク</t>
    </rPh>
    <rPh sb="20" eb="22">
      <t>キンゾク</t>
    </rPh>
    <rPh sb="22" eb="23">
      <t>ヨロイ</t>
    </rPh>
    <rPh sb="24" eb="26">
      <t>マジュツ</t>
    </rPh>
    <rPh sb="30" eb="32">
      <t>キョウカ</t>
    </rPh>
    <phoneticPr fontId="6"/>
  </si>
  <si>
    <t>持ち主の気質に合わせて作られる、特別な護符。使い手のクセを低減する。</t>
    <rPh sb="0" eb="1">
      <t>モ</t>
    </rPh>
    <rPh sb="2" eb="3">
      <t>ヌシ</t>
    </rPh>
    <rPh sb="4" eb="6">
      <t>キシツ</t>
    </rPh>
    <rPh sb="7" eb="8">
      <t>ア</t>
    </rPh>
    <rPh sb="11" eb="12">
      <t>ツク</t>
    </rPh>
    <rPh sb="16" eb="18">
      <t>トクベツ</t>
    </rPh>
    <rPh sb="19" eb="21">
      <t>ゴフ</t>
    </rPh>
    <rPh sb="22" eb="23">
      <t>ツカ</t>
    </rPh>
    <rPh sb="24" eb="25">
      <t>テ</t>
    </rPh>
    <rPh sb="29" eb="31">
      <t>テイゲン</t>
    </rPh>
    <phoneticPr fontId="6"/>
  </si>
  <si>
    <t>「分類：ユーモア」のアーツを1個取得する。「分類：ユーモア」のアーツは自身が怨痕者でない場合、決戦ステージでは使用できない。</t>
    <rPh sb="1" eb="3">
      <t>ブンルイ</t>
    </rPh>
    <rPh sb="15" eb="16">
      <t>コ</t>
    </rPh>
    <rPh sb="16" eb="18">
      <t>シュトク</t>
    </rPh>
    <rPh sb="22" eb="24">
      <t>ブンルイ</t>
    </rPh>
    <rPh sb="35" eb="37">
      <t>ジシン</t>
    </rPh>
    <rPh sb="38" eb="40">
      <t>エンコン</t>
    </rPh>
    <rPh sb="40" eb="41">
      <t>シャ</t>
    </rPh>
    <rPh sb="44" eb="46">
      <t>バアイ</t>
    </rPh>
    <rPh sb="47" eb="49">
      <t>ケッセン</t>
    </rPh>
    <rPh sb="55" eb="57">
      <t>シヨウ</t>
    </rPh>
    <phoneticPr fontId="6"/>
  </si>
  <si>
    <t>ユーモア</t>
    <phoneticPr fontId="6"/>
  </si>
  <si>
    <t>カスケットラメンター</t>
    <phoneticPr fontId="6"/>
  </si>
  <si>
    <t>クラウ・ソラス</t>
    <phoneticPr fontId="6"/>
  </si>
  <si>
    <t>クラウ・ソラス(破損)</t>
    <rPh sb="8" eb="10">
      <t>ハソン</t>
    </rPh>
    <phoneticPr fontId="6"/>
  </si>
  <si>
    <t>ヴィーラ・マナス</t>
    <phoneticPr fontId="6"/>
  </si>
  <si>
    <t>バルムンク</t>
    <phoneticPr fontId="6"/>
  </si>
  <si>
    <t>ダインスレイヴ</t>
    <phoneticPr fontId="6"/>
  </si>
  <si>
    <t>リア・ファイル</t>
    <phoneticPr fontId="6"/>
  </si>
  <si>
    <t>クリムゾンクレセント</t>
    <phoneticPr fontId="6"/>
  </si>
  <si>
    <t>スルト</t>
    <phoneticPr fontId="6"/>
  </si>
  <si>
    <t>ミョルニル</t>
    <phoneticPr fontId="6"/>
  </si>
  <si>
    <t>カーラ・ヴァーユ</t>
    <phoneticPr fontId="6"/>
  </si>
  <si>
    <t>アシュタロト</t>
    <phoneticPr fontId="6"/>
  </si>
  <si>
    <t>堕天使の羽の刻印</t>
    <rPh sb="0" eb="3">
      <t>ダテンシ</t>
    </rPh>
    <rPh sb="4" eb="5">
      <t>ハネ</t>
    </rPh>
    <rPh sb="6" eb="8">
      <t>コクイン</t>
    </rPh>
    <phoneticPr fontId="6"/>
  </si>
  <si>
    <t>霧吹きアタック</t>
    <rPh sb="0" eb="2">
      <t>キリフ</t>
    </rPh>
    <phoneticPr fontId="6"/>
  </si>
  <si>
    <t>サニーサイドアップ</t>
    <phoneticPr fontId="6"/>
  </si>
  <si>
    <t>対象に3D10点のダメージを与える。このアーツはそのキャラクターを操作しているプレイヤー(ルフィアンやレギオンも含み、NPCならHLを参照する)が眼鏡をかけていなければ効果がない。</t>
    <rPh sb="0" eb="2">
      <t>タイショウ</t>
    </rPh>
    <rPh sb="7" eb="8">
      <t>テン</t>
    </rPh>
    <rPh sb="14" eb="15">
      <t>アタ</t>
    </rPh>
    <rPh sb="33" eb="35">
      <t>ソウサ</t>
    </rPh>
    <rPh sb="56" eb="57">
      <t>フク</t>
    </rPh>
    <rPh sb="67" eb="69">
      <t>サンショウ</t>
    </rPh>
    <rPh sb="73" eb="75">
      <t>メガネ</t>
    </rPh>
    <rPh sb="84" eb="86">
      <t>コウカ</t>
    </rPh>
    <phoneticPr fontId="6"/>
  </si>
  <si>
    <t>笑ってはいけない24時</t>
    <rPh sb="0" eb="1">
      <t>ワラ</t>
    </rPh>
    <rPh sb="10" eb="11">
      <t>ジ</t>
    </rPh>
    <phoneticPr fontId="6"/>
  </si>
  <si>
    <t>麦チョコになれ！</t>
    <rPh sb="0" eb="1">
      <t>ムギ</t>
    </rPh>
    <phoneticPr fontId="6"/>
  </si>
  <si>
    <t>対象に「魔力：殴+10、命中した場合『重圧』を与える」特殊攻撃を行う。このキャラクターを操作しているPLないしHLが「目を見開きながら卵を握り潰した」なら、「魔力：殴+35、命中した場合『重圧』を与える」特殊攻撃になり、「対象：範囲(強制)」になる。握り潰した卵は責任を持って目玉焼きにして自身が食べなければならない。</t>
    <rPh sb="0" eb="2">
      <t>タイショウ</t>
    </rPh>
    <rPh sb="4" eb="6">
      <t>マリョク</t>
    </rPh>
    <rPh sb="7" eb="8">
      <t>ナグ</t>
    </rPh>
    <rPh sb="12" eb="14">
      <t>メイチュウ</t>
    </rPh>
    <rPh sb="16" eb="18">
      <t>バアイ</t>
    </rPh>
    <rPh sb="19" eb="21">
      <t>ジュウアツ</t>
    </rPh>
    <rPh sb="23" eb="24">
      <t>アタ</t>
    </rPh>
    <rPh sb="27" eb="29">
      <t>トクシュ</t>
    </rPh>
    <rPh sb="29" eb="31">
      <t>コウゲキ</t>
    </rPh>
    <rPh sb="32" eb="33">
      <t>オコナ</t>
    </rPh>
    <rPh sb="44" eb="46">
      <t>ソウサ</t>
    </rPh>
    <rPh sb="59" eb="60">
      <t>メ</t>
    </rPh>
    <rPh sb="61" eb="63">
      <t>ミヒラ</t>
    </rPh>
    <rPh sb="67" eb="68">
      <t>タマゴ</t>
    </rPh>
    <rPh sb="69" eb="70">
      <t>ニギ</t>
    </rPh>
    <rPh sb="71" eb="72">
      <t>ツブ</t>
    </rPh>
    <rPh sb="79" eb="81">
      <t>マリョク</t>
    </rPh>
    <rPh sb="82" eb="83">
      <t>ナグ</t>
    </rPh>
    <rPh sb="87" eb="89">
      <t>メイチュウ</t>
    </rPh>
    <rPh sb="91" eb="93">
      <t>バアイ</t>
    </rPh>
    <rPh sb="94" eb="96">
      <t>ジュウアツ</t>
    </rPh>
    <rPh sb="98" eb="99">
      <t>アタ</t>
    </rPh>
    <rPh sb="102" eb="104">
      <t>トクシュ</t>
    </rPh>
    <rPh sb="104" eb="106">
      <t>コウゲキ</t>
    </rPh>
    <rPh sb="111" eb="113">
      <t>タイショウ</t>
    </rPh>
    <rPh sb="114" eb="116">
      <t>ハンイ</t>
    </rPh>
    <rPh sb="117" eb="119">
      <t>キョウセイ</t>
    </rPh>
    <rPh sb="125" eb="126">
      <t>ニギ</t>
    </rPh>
    <rPh sb="127" eb="128">
      <t>ツブ</t>
    </rPh>
    <rPh sb="130" eb="131">
      <t>タマゴ</t>
    </rPh>
    <rPh sb="132" eb="134">
      <t>セキニン</t>
    </rPh>
    <rPh sb="135" eb="136">
      <t>モ</t>
    </rPh>
    <rPh sb="138" eb="141">
      <t>メダマヤ</t>
    </rPh>
    <rPh sb="145" eb="147">
      <t>ジシン</t>
    </rPh>
    <rPh sb="148" eb="149">
      <t>タ</t>
    </rPh>
    <phoneticPr fontId="6"/>
  </si>
  <si>
    <t>単体</t>
    <rPh sb="0" eb="2">
      <t>タンタイ</t>
    </rPh>
    <phoneticPr fontId="6"/>
  </si>
  <si>
    <t>対象に「命中した場合、『状態異常：麦チョコ』にする」特殊攻撃を行う。『麦チョコ』になったキャラクターは、【肉体】と【敏捷】が10になる(技能率のみ再計算する)。『麦チョコ』状態はクリンナップフェイズに自動的に解除される。『麦チョコ』状態のキャラクターは食べられると「死亡」する。</t>
    <rPh sb="0" eb="2">
      <t>タイショウ</t>
    </rPh>
    <rPh sb="4" eb="6">
      <t>メイチュウ</t>
    </rPh>
    <rPh sb="8" eb="10">
      <t>バアイ</t>
    </rPh>
    <rPh sb="12" eb="14">
      <t>ジョウタイ</t>
    </rPh>
    <rPh sb="14" eb="16">
      <t>イジョウ</t>
    </rPh>
    <rPh sb="17" eb="18">
      <t>ムギ</t>
    </rPh>
    <rPh sb="26" eb="28">
      <t>トクシュ</t>
    </rPh>
    <rPh sb="28" eb="30">
      <t>コウゲキ</t>
    </rPh>
    <rPh sb="31" eb="32">
      <t>オコナ</t>
    </rPh>
    <rPh sb="35" eb="36">
      <t>ムギ</t>
    </rPh>
    <rPh sb="53" eb="55">
      <t>ニクタイ</t>
    </rPh>
    <rPh sb="58" eb="60">
      <t>ビンショウ</t>
    </rPh>
    <rPh sb="68" eb="70">
      <t>ギノウ</t>
    </rPh>
    <rPh sb="70" eb="71">
      <t>リツ</t>
    </rPh>
    <rPh sb="73" eb="76">
      <t>サイケイサン</t>
    </rPh>
    <rPh sb="81" eb="82">
      <t>ムギ</t>
    </rPh>
    <rPh sb="86" eb="88">
      <t>ジョウタイ</t>
    </rPh>
    <rPh sb="100" eb="103">
      <t>ジドウテキ</t>
    </rPh>
    <rPh sb="104" eb="106">
      <t>カイジョ</t>
    </rPh>
    <rPh sb="111" eb="112">
      <t>ムギ</t>
    </rPh>
    <rPh sb="116" eb="118">
      <t>ジョウタイ</t>
    </rPh>
    <rPh sb="126" eb="127">
      <t>タ</t>
    </rPh>
    <rPh sb="133" eb="135">
      <t>シボウ</t>
    </rPh>
    <phoneticPr fontId="6"/>
  </si>
  <si>
    <t>秘めたる力</t>
    <rPh sb="0" eb="1">
      <t>ヒ</t>
    </rPh>
    <rPh sb="4" eb="5">
      <t>チカラ</t>
    </rPh>
    <phoneticPr fontId="6"/>
  </si>
  <si>
    <t>無情の兵</t>
    <rPh sb="0" eb="2">
      <t>ムジョウ</t>
    </rPh>
    <rPh sb="3" eb="4">
      <t>ヘイ</t>
    </rPh>
    <phoneticPr fontId="6"/>
  </si>
  <si>
    <t>LV10</t>
    <phoneticPr fontId="6"/>
  </si>
  <si>
    <t>このアーツは特別にレギオンのみが取得できる。自身のあらゆる技能率に+[LV]×10％する。</t>
    <rPh sb="6" eb="8">
      <t>トクベツ</t>
    </rPh>
    <rPh sb="16" eb="18">
      <t>シュトク</t>
    </rPh>
    <rPh sb="22" eb="24">
      <t>ジシン</t>
    </rPh>
    <rPh sb="29" eb="31">
      <t>ギノウ</t>
    </rPh>
    <rPh sb="31" eb="32">
      <t>リツ</t>
    </rPh>
    <phoneticPr fontId="6"/>
  </si>
  <si>
    <t>聖牙、剣、銃</t>
    <rPh sb="0" eb="1">
      <t>セイ</t>
    </rPh>
    <rPh sb="1" eb="2">
      <t>ガ</t>
    </rPh>
    <rPh sb="3" eb="4">
      <t>ケン</t>
    </rPh>
    <rPh sb="5" eb="6">
      <t>ジュウ</t>
    </rPh>
    <phoneticPr fontId="6"/>
  </si>
  <si>
    <t>聖牙、剣</t>
    <rPh sb="0" eb="1">
      <t>セイ</t>
    </rPh>
    <rPh sb="1" eb="2">
      <t>ガ</t>
    </rPh>
    <rPh sb="3" eb="4">
      <t>ケン</t>
    </rPh>
    <phoneticPr fontId="6"/>
  </si>
  <si>
    <t>聖牙、弓</t>
    <rPh sb="0" eb="1">
      <t>セイ</t>
    </rPh>
    <rPh sb="1" eb="2">
      <t>ガ</t>
    </rPh>
    <rPh sb="3" eb="4">
      <t>ユミ</t>
    </rPh>
    <phoneticPr fontId="6"/>
  </si>
  <si>
    <t>聖牙、肉体</t>
    <rPh sb="0" eb="1">
      <t>セイ</t>
    </rPh>
    <rPh sb="1" eb="2">
      <t>ガ</t>
    </rPh>
    <rPh sb="3" eb="5">
      <t>ニクタイ</t>
    </rPh>
    <phoneticPr fontId="6"/>
  </si>
  <si>
    <t>聖牙、鎌、投擲</t>
    <rPh sb="0" eb="1">
      <t>セイ</t>
    </rPh>
    <rPh sb="1" eb="2">
      <t>ガ</t>
    </rPh>
    <rPh sb="3" eb="4">
      <t>カマ</t>
    </rPh>
    <rPh sb="5" eb="7">
      <t>トウテキ</t>
    </rPh>
    <phoneticPr fontId="6"/>
  </si>
  <si>
    <t>聖牙、斧</t>
    <rPh sb="0" eb="1">
      <t>セイ</t>
    </rPh>
    <rPh sb="1" eb="2">
      <t>ガ</t>
    </rPh>
    <rPh sb="3" eb="4">
      <t>オノ</t>
    </rPh>
    <phoneticPr fontId="6"/>
  </si>
  <si>
    <t>R[3D10]</t>
    <phoneticPr fontId="6"/>
  </si>
  <si>
    <t>セットアップ</t>
    <phoneticPr fontId="6"/>
  </si>
  <si>
    <t>「クリムゾンクレセント」を常備化する。「クリムゾンクレセント」を使用して攻撃・リアクションを行う度、SPが1点減少する。</t>
    <rPh sb="13" eb="16">
      <t>ジョウビカ</t>
    </rPh>
    <rPh sb="32" eb="34">
      <t>シヨウ</t>
    </rPh>
    <rPh sb="36" eb="38">
      <t>コウゲキ</t>
    </rPh>
    <rPh sb="46" eb="47">
      <t>オコナ</t>
    </rPh>
    <rPh sb="48" eb="49">
      <t>タビ</t>
    </rPh>
    <rPh sb="54" eb="55">
      <t>テン</t>
    </rPh>
    <rPh sb="55" eb="57">
      <t>ゲンショウ</t>
    </rPh>
    <phoneticPr fontId="6"/>
  </si>
  <si>
    <t>『汝、希望を保て。深淵の底にあれど、不屈の光あらばこの世は安寧なり』
善にしてコッソ族の象徴たる、“無翼の頭竜”ラトリック・シュナイド＝マグナカルタの遺した聖牙。
八つに分かれて世界を放浪する槍、八閃槍ブリューナク。ブリューナクは契約者に希望を持つことを求める。契約の証は利き足の踵に現れる。／束縛：あなたは絶望してはいけない。常に希望を振りまき、可能な限り近くにいるヒトを助けねばならない。／離反：あなたが絶望したり、守れたヒトを助けなかった時、ブリューナクはあなたの魂の元から去り、二度と接触しない。印は全て効力を失う。</t>
    <rPh sb="35" eb="36">
      <t>ゼン</t>
    </rPh>
    <rPh sb="42" eb="43">
      <t>ゾク</t>
    </rPh>
    <rPh sb="44" eb="46">
      <t>ショウチョウ</t>
    </rPh>
    <rPh sb="75" eb="76">
      <t>ノコ</t>
    </rPh>
    <rPh sb="78" eb="79">
      <t>セイ</t>
    </rPh>
    <rPh sb="79" eb="80">
      <t>ガ</t>
    </rPh>
    <rPh sb="82" eb="83">
      <t>ヤッ</t>
    </rPh>
    <rPh sb="85" eb="86">
      <t>ワ</t>
    </rPh>
    <rPh sb="89" eb="91">
      <t>セカイ</t>
    </rPh>
    <rPh sb="92" eb="94">
      <t>ホウロウ</t>
    </rPh>
    <rPh sb="96" eb="97">
      <t>ヤリ</t>
    </rPh>
    <rPh sb="98" eb="99">
      <t>ハチ</t>
    </rPh>
    <rPh sb="99" eb="100">
      <t>セン</t>
    </rPh>
    <rPh sb="100" eb="101">
      <t>ヤリ</t>
    </rPh>
    <rPh sb="115" eb="118">
      <t>ケイヤクシャ</t>
    </rPh>
    <rPh sb="119" eb="121">
      <t>キボウ</t>
    </rPh>
    <rPh sb="122" eb="123">
      <t>モ</t>
    </rPh>
    <rPh sb="127" eb="128">
      <t>モト</t>
    </rPh>
    <rPh sb="131" eb="133">
      <t>ケイヤク</t>
    </rPh>
    <rPh sb="134" eb="135">
      <t>アカシ</t>
    </rPh>
    <rPh sb="136" eb="137">
      <t>キ</t>
    </rPh>
    <rPh sb="138" eb="139">
      <t>アシ</t>
    </rPh>
    <rPh sb="140" eb="141">
      <t>カカト</t>
    </rPh>
    <rPh sb="142" eb="143">
      <t>アラワ</t>
    </rPh>
    <rPh sb="147" eb="149">
      <t>ソクバク</t>
    </rPh>
    <rPh sb="154" eb="156">
      <t>ゼツボウ</t>
    </rPh>
    <rPh sb="164" eb="165">
      <t>ツネ</t>
    </rPh>
    <rPh sb="166" eb="168">
      <t>キボウ</t>
    </rPh>
    <rPh sb="169" eb="170">
      <t>フ</t>
    </rPh>
    <rPh sb="174" eb="176">
      <t>カノウ</t>
    </rPh>
    <rPh sb="177" eb="178">
      <t>カギ</t>
    </rPh>
    <rPh sb="179" eb="180">
      <t>チカ</t>
    </rPh>
    <rPh sb="187" eb="188">
      <t>タス</t>
    </rPh>
    <rPh sb="197" eb="199">
      <t>リハン</t>
    </rPh>
    <rPh sb="204" eb="206">
      <t>ゼツボウ</t>
    </rPh>
    <rPh sb="210" eb="211">
      <t>マモ</t>
    </rPh>
    <rPh sb="216" eb="217">
      <t>タス</t>
    </rPh>
    <rPh sb="222" eb="223">
      <t>トキ</t>
    </rPh>
    <rPh sb="235" eb="236">
      <t>タマシイ</t>
    </rPh>
    <rPh sb="237" eb="238">
      <t>モト</t>
    </rPh>
    <rPh sb="240" eb="241">
      <t>サ</t>
    </rPh>
    <rPh sb="243" eb="245">
      <t>ニド</t>
    </rPh>
    <rPh sb="246" eb="248">
      <t>セッショク</t>
    </rPh>
    <rPh sb="252" eb="253">
      <t>イン</t>
    </rPh>
    <rPh sb="254" eb="255">
      <t>スベ</t>
    </rPh>
    <rPh sb="256" eb="258">
      <t>コウリョク</t>
    </rPh>
    <rPh sb="259" eb="260">
      <t>ウシナ</t>
    </rPh>
    <phoneticPr fontId="6"/>
  </si>
  <si>
    <t>『汝、常に疑うべし。それが親であれ、神であれ』
善にしてデュルフの象徴たる、“疑念の長弓”セイク＝レッドの遺した聖牙。
地に伏せあらゆるものを疑う、漆黒弓ヴィーラ・マナス。猜疑心の塊であるこの長弓は、他人を滅多に信頼しないため帰依者も少ない。契約の証は右目に現れる。／束縛：あなたは常に物事を疑ってかからねばならない。そしてその裏にある真意を図り、己の正義を成さねばならない。／離反：あなたが何者も信じられなくなった時、ヴィーラ・マナスはあなたの元を離れる。ヴィーラ・マナスも疑心暗鬼の果てに目的を見失ったためだ。印は全て効力を失う。</t>
    <rPh sb="24" eb="25">
      <t>ゼン</t>
    </rPh>
    <rPh sb="33" eb="35">
      <t>ショウチョウ</t>
    </rPh>
    <rPh sb="53" eb="54">
      <t>ノコ</t>
    </rPh>
    <rPh sb="56" eb="57">
      <t>セイ</t>
    </rPh>
    <rPh sb="57" eb="58">
      <t>ガ</t>
    </rPh>
    <rPh sb="60" eb="61">
      <t>チ</t>
    </rPh>
    <rPh sb="62" eb="63">
      <t>フ</t>
    </rPh>
    <rPh sb="71" eb="72">
      <t>ウタガ</t>
    </rPh>
    <rPh sb="74" eb="76">
      <t>シッコク</t>
    </rPh>
    <rPh sb="86" eb="89">
      <t>サイギシン</t>
    </rPh>
    <rPh sb="90" eb="91">
      <t>カタマリ</t>
    </rPh>
    <rPh sb="96" eb="98">
      <t>ナガユミ</t>
    </rPh>
    <rPh sb="100" eb="102">
      <t>タニン</t>
    </rPh>
    <rPh sb="103" eb="105">
      <t>メッタ</t>
    </rPh>
    <rPh sb="106" eb="108">
      <t>シンライ</t>
    </rPh>
    <rPh sb="113" eb="115">
      <t>キエ</t>
    </rPh>
    <rPh sb="115" eb="116">
      <t>モノ</t>
    </rPh>
    <rPh sb="117" eb="118">
      <t>スク</t>
    </rPh>
    <rPh sb="121" eb="123">
      <t>ケイヤク</t>
    </rPh>
    <rPh sb="124" eb="125">
      <t>アカシ</t>
    </rPh>
    <rPh sb="126" eb="128">
      <t>ミギメ</t>
    </rPh>
    <rPh sb="129" eb="130">
      <t>アラワ</t>
    </rPh>
    <rPh sb="134" eb="136">
      <t>ソクバク</t>
    </rPh>
    <rPh sb="141" eb="142">
      <t>ツネ</t>
    </rPh>
    <rPh sb="143" eb="145">
      <t>モノゴト</t>
    </rPh>
    <rPh sb="146" eb="147">
      <t>ウタガ</t>
    </rPh>
    <rPh sb="164" eb="165">
      <t>ウラ</t>
    </rPh>
    <rPh sb="168" eb="170">
      <t>シンイ</t>
    </rPh>
    <rPh sb="171" eb="172">
      <t>ハカ</t>
    </rPh>
    <rPh sb="174" eb="175">
      <t>オノレ</t>
    </rPh>
    <rPh sb="176" eb="178">
      <t>セイギ</t>
    </rPh>
    <rPh sb="179" eb="180">
      <t>ナ</t>
    </rPh>
    <rPh sb="189" eb="191">
      <t>リハン</t>
    </rPh>
    <rPh sb="196" eb="198">
      <t>ナニモノ</t>
    </rPh>
    <rPh sb="199" eb="200">
      <t>シン</t>
    </rPh>
    <rPh sb="208" eb="209">
      <t>トキ</t>
    </rPh>
    <rPh sb="223" eb="224">
      <t>モト</t>
    </rPh>
    <rPh sb="225" eb="226">
      <t>ハナ</t>
    </rPh>
    <rPh sb="238" eb="242">
      <t>ギシンアンキ</t>
    </rPh>
    <rPh sb="243" eb="244">
      <t>ハ</t>
    </rPh>
    <rPh sb="246" eb="248">
      <t>モクテキ</t>
    </rPh>
    <rPh sb="249" eb="251">
      <t>ミウシナ</t>
    </rPh>
    <rPh sb="257" eb="258">
      <t>イン</t>
    </rPh>
    <rPh sb="259" eb="260">
      <t>スベ</t>
    </rPh>
    <rPh sb="261" eb="263">
      <t>コウリョク</t>
    </rPh>
    <rPh sb="264" eb="265">
      <t>ウシナ</t>
    </rPh>
    <phoneticPr fontId="6"/>
  </si>
  <si>
    <t>『汝、夢を見よ。この世の果て、その先にある夢を』
中立にして混血の象徴たる、“無垢なる翼”パウロ・アークェル＝サンサーラの遺した聖牙。
夢の中にのみ現れる、弐重鎌ダインスレイヴ。広大な夢の世界で彼と巡り会えた者と契約を結ぶ。契約の証は夢の中のあなたに刻まれる。／束縛：あなたにとっては現実が夢であり、夢が現実となる。故に、目覚めているあなたは何でもできるのだ、可能ならば。／離反：あなたが現実の過酷さや悲しみを思い出してしまった時、あなたの夢は醒める。夢であるダインスレイヴやその刻印・印も露と消え失せる。</t>
    <rPh sb="25" eb="27">
      <t>チュウリツ</t>
    </rPh>
    <rPh sb="30" eb="32">
      <t>コンケツ</t>
    </rPh>
    <rPh sb="33" eb="35">
      <t>ショウチョウ</t>
    </rPh>
    <rPh sb="61" eb="62">
      <t>ノコ</t>
    </rPh>
    <rPh sb="64" eb="65">
      <t>セイ</t>
    </rPh>
    <rPh sb="65" eb="66">
      <t>ガ</t>
    </rPh>
    <rPh sb="68" eb="69">
      <t>ユメ</t>
    </rPh>
    <rPh sb="70" eb="71">
      <t>ナカ</t>
    </rPh>
    <rPh sb="74" eb="75">
      <t>アラワ</t>
    </rPh>
    <rPh sb="80" eb="81">
      <t>カマ</t>
    </rPh>
    <rPh sb="89" eb="91">
      <t>コウダイ</t>
    </rPh>
    <rPh sb="92" eb="93">
      <t>ユメ</t>
    </rPh>
    <rPh sb="94" eb="96">
      <t>セカイ</t>
    </rPh>
    <rPh sb="97" eb="98">
      <t>カレ</t>
    </rPh>
    <rPh sb="99" eb="100">
      <t>メグ</t>
    </rPh>
    <rPh sb="101" eb="102">
      <t>ア</t>
    </rPh>
    <rPh sb="104" eb="105">
      <t>モノ</t>
    </rPh>
    <rPh sb="106" eb="108">
      <t>ケイヤク</t>
    </rPh>
    <rPh sb="109" eb="110">
      <t>ムス</t>
    </rPh>
    <rPh sb="112" eb="114">
      <t>ケイヤク</t>
    </rPh>
    <rPh sb="115" eb="116">
      <t>アカシ</t>
    </rPh>
    <rPh sb="117" eb="118">
      <t>ユメ</t>
    </rPh>
    <rPh sb="119" eb="120">
      <t>ナカ</t>
    </rPh>
    <rPh sb="125" eb="126">
      <t>キザ</t>
    </rPh>
    <rPh sb="131" eb="133">
      <t>ソクバク</t>
    </rPh>
    <rPh sb="142" eb="144">
      <t>ゲンジツ</t>
    </rPh>
    <rPh sb="145" eb="146">
      <t>ユメ</t>
    </rPh>
    <rPh sb="150" eb="151">
      <t>ユメ</t>
    </rPh>
    <rPh sb="152" eb="154">
      <t>ゲンジツ</t>
    </rPh>
    <rPh sb="158" eb="159">
      <t>ユエ</t>
    </rPh>
    <rPh sb="161" eb="163">
      <t>メザ</t>
    </rPh>
    <rPh sb="171" eb="172">
      <t>ナン</t>
    </rPh>
    <rPh sb="180" eb="182">
      <t>カノウ</t>
    </rPh>
    <rPh sb="187" eb="189">
      <t>リハン</t>
    </rPh>
    <rPh sb="194" eb="196">
      <t>ゲンジツ</t>
    </rPh>
    <rPh sb="197" eb="199">
      <t>カコク</t>
    </rPh>
    <rPh sb="201" eb="202">
      <t>カナ</t>
    </rPh>
    <rPh sb="205" eb="206">
      <t>オモ</t>
    </rPh>
    <rPh sb="207" eb="208">
      <t>ダ</t>
    </rPh>
    <rPh sb="214" eb="215">
      <t>トキ</t>
    </rPh>
    <rPh sb="220" eb="221">
      <t>ユメ</t>
    </rPh>
    <rPh sb="222" eb="223">
      <t>サ</t>
    </rPh>
    <rPh sb="226" eb="227">
      <t>ユメ</t>
    </rPh>
    <rPh sb="240" eb="242">
      <t>コクイン</t>
    </rPh>
    <rPh sb="243" eb="244">
      <t>イン</t>
    </rPh>
    <rPh sb="245" eb="246">
      <t>ツユ</t>
    </rPh>
    <rPh sb="247" eb="248">
      <t>キ</t>
    </rPh>
    <rPh sb="249" eb="250">
      <t>ウ</t>
    </rPh>
    <phoneticPr fontId="6"/>
  </si>
  <si>
    <t>『汝、衣ひとつ、身一つで旅をせよ。束縛されるは、死ひとつのみ』
中立にしてグレスの象徴たる、“縛られぬ蹄”ヒューコの遺した聖牙。
風と共に現れ、僅かな会話のみを残して去る球体、リア・ファイル。彼女は土産としてその力を分け与える。契約の証は場所にとらわれない。本来の姿は手を包む装甲、鎧装拳リア・ファイルである。／束縛：あなたは一つ所に留まれなくなる。些細な理由であなたは土地に根を下ろせず、望む望まぬ関係なく無位無官で旅し続ける。／離反：あなたが地位や家庭を得てしまった時、全ての印・刻印は効力を失う。</t>
    <rPh sb="32" eb="34">
      <t>チュウリツ</t>
    </rPh>
    <rPh sb="41" eb="43">
      <t>ショウチョウ</t>
    </rPh>
    <rPh sb="58" eb="59">
      <t>ノコ</t>
    </rPh>
    <rPh sb="61" eb="62">
      <t>セイ</t>
    </rPh>
    <rPh sb="62" eb="63">
      <t>ガ</t>
    </rPh>
    <rPh sb="65" eb="66">
      <t>カゼ</t>
    </rPh>
    <rPh sb="67" eb="68">
      <t>トモ</t>
    </rPh>
    <rPh sb="69" eb="70">
      <t>アラワ</t>
    </rPh>
    <rPh sb="72" eb="73">
      <t>ワズ</t>
    </rPh>
    <rPh sb="75" eb="77">
      <t>カイワ</t>
    </rPh>
    <rPh sb="80" eb="81">
      <t>ノコ</t>
    </rPh>
    <rPh sb="83" eb="84">
      <t>サ</t>
    </rPh>
    <rPh sb="85" eb="87">
      <t>キュウタイ</t>
    </rPh>
    <rPh sb="96" eb="98">
      <t>カノジョ</t>
    </rPh>
    <rPh sb="99" eb="101">
      <t>ミヤゲ</t>
    </rPh>
    <rPh sb="106" eb="107">
      <t>チカラ</t>
    </rPh>
    <rPh sb="108" eb="109">
      <t>ワ</t>
    </rPh>
    <rPh sb="110" eb="111">
      <t>アタ</t>
    </rPh>
    <rPh sb="114" eb="116">
      <t>ケイヤク</t>
    </rPh>
    <rPh sb="117" eb="118">
      <t>アカシ</t>
    </rPh>
    <rPh sb="119" eb="121">
      <t>バショ</t>
    </rPh>
    <rPh sb="129" eb="131">
      <t>ホンライ</t>
    </rPh>
    <rPh sb="132" eb="133">
      <t>スガタ</t>
    </rPh>
    <rPh sb="134" eb="135">
      <t>テ</t>
    </rPh>
    <rPh sb="136" eb="137">
      <t>ツツ</t>
    </rPh>
    <rPh sb="138" eb="140">
      <t>ソウコウ</t>
    </rPh>
    <rPh sb="141" eb="142">
      <t>ヨロイ</t>
    </rPh>
    <rPh sb="156" eb="158">
      <t>ソクバク</t>
    </rPh>
    <rPh sb="163" eb="164">
      <t>ヒト</t>
    </rPh>
    <rPh sb="165" eb="166">
      <t>トコロ</t>
    </rPh>
    <rPh sb="167" eb="168">
      <t>トド</t>
    </rPh>
    <rPh sb="175" eb="177">
      <t>ササイ</t>
    </rPh>
    <rPh sb="178" eb="180">
      <t>リユウ</t>
    </rPh>
    <rPh sb="185" eb="187">
      <t>トチ</t>
    </rPh>
    <rPh sb="188" eb="189">
      <t>ネ</t>
    </rPh>
    <rPh sb="190" eb="191">
      <t>オ</t>
    </rPh>
    <rPh sb="195" eb="196">
      <t>ノゾ</t>
    </rPh>
    <rPh sb="197" eb="198">
      <t>ノゾ</t>
    </rPh>
    <rPh sb="200" eb="202">
      <t>カンケイ</t>
    </rPh>
    <rPh sb="204" eb="206">
      <t>ムイ</t>
    </rPh>
    <rPh sb="206" eb="208">
      <t>ムカン</t>
    </rPh>
    <rPh sb="209" eb="210">
      <t>タビ</t>
    </rPh>
    <rPh sb="211" eb="212">
      <t>ツヅ</t>
    </rPh>
    <rPh sb="216" eb="218">
      <t>リハン</t>
    </rPh>
    <rPh sb="223" eb="225">
      <t>チイ</t>
    </rPh>
    <rPh sb="226" eb="228">
      <t>カテイ</t>
    </rPh>
    <rPh sb="229" eb="230">
      <t>エ</t>
    </rPh>
    <rPh sb="235" eb="236">
      <t>トキ</t>
    </rPh>
    <rPh sb="237" eb="238">
      <t>スベ</t>
    </rPh>
    <rPh sb="240" eb="241">
      <t>イン</t>
    </rPh>
    <rPh sb="242" eb="244">
      <t>コクイン</t>
    </rPh>
    <rPh sb="245" eb="247">
      <t>コウリョク</t>
    </rPh>
    <rPh sb="248" eb="249">
      <t>ウシナ</t>
    </rPh>
    <phoneticPr fontId="6"/>
  </si>
  <si>
    <t>『汝、正義を成せ。正義とは、巨悪の前に小さき悪を見逃すことなり』
善にして魔物の象徴たる、“裁きの闇徒”フェンラス・ウィル＝カイトスの遺した聖牙。
蒼銃剣カスケットラメンターは自力で動くことができないため、あなたを鞘として利用している。契約の証は左手の甲に現れる。かつてはレーヴァテインという銘であった。／束縛：君は魔物でなく悪を、特に怨痕者を倒さねばならない。悪でない者は魔物であっても傷つけてはならない。／離反：君が善にもとる行動を取ったり、怨痕者に堕ちたりした時、カスケットラメンターは君の魂を砕く。</t>
    <rPh sb="33" eb="34">
      <t>ゼン</t>
    </rPh>
    <rPh sb="37" eb="39">
      <t>マモノ</t>
    </rPh>
    <rPh sb="40" eb="42">
      <t>ショウチョウ</t>
    </rPh>
    <rPh sb="67" eb="68">
      <t>ノコ</t>
    </rPh>
    <rPh sb="70" eb="71">
      <t>セイ</t>
    </rPh>
    <rPh sb="71" eb="72">
      <t>ガ</t>
    </rPh>
    <rPh sb="74" eb="75">
      <t>アオ</t>
    </rPh>
    <rPh sb="75" eb="77">
      <t>ジュウケン</t>
    </rPh>
    <rPh sb="88" eb="90">
      <t>ジリキ</t>
    </rPh>
    <rPh sb="91" eb="92">
      <t>ウゴ</t>
    </rPh>
    <rPh sb="107" eb="108">
      <t>サヤ</t>
    </rPh>
    <rPh sb="111" eb="113">
      <t>リヨウ</t>
    </rPh>
    <rPh sb="118" eb="120">
      <t>ケイヤク</t>
    </rPh>
    <rPh sb="121" eb="122">
      <t>アカシ</t>
    </rPh>
    <rPh sb="123" eb="125">
      <t>ヒダリテ</t>
    </rPh>
    <rPh sb="126" eb="127">
      <t>コウ</t>
    </rPh>
    <rPh sb="128" eb="129">
      <t>アラワ</t>
    </rPh>
    <rPh sb="146" eb="147">
      <t>メイ</t>
    </rPh>
    <rPh sb="153" eb="155">
      <t>ソクバク</t>
    </rPh>
    <rPh sb="156" eb="157">
      <t>キミ</t>
    </rPh>
    <rPh sb="158" eb="160">
      <t>マモノ</t>
    </rPh>
    <rPh sb="163" eb="164">
      <t>アク</t>
    </rPh>
    <rPh sb="166" eb="167">
      <t>トク</t>
    </rPh>
    <rPh sb="168" eb="170">
      <t>エンコン</t>
    </rPh>
    <rPh sb="170" eb="171">
      <t>シャ</t>
    </rPh>
    <rPh sb="172" eb="173">
      <t>タオ</t>
    </rPh>
    <rPh sb="181" eb="182">
      <t>アク</t>
    </rPh>
    <rPh sb="185" eb="186">
      <t>モノ</t>
    </rPh>
    <rPh sb="187" eb="189">
      <t>マモノ</t>
    </rPh>
    <rPh sb="194" eb="195">
      <t>キズ</t>
    </rPh>
    <rPh sb="205" eb="207">
      <t>リハン</t>
    </rPh>
    <rPh sb="208" eb="209">
      <t>キミ</t>
    </rPh>
    <rPh sb="210" eb="211">
      <t>ゼン</t>
    </rPh>
    <rPh sb="215" eb="217">
      <t>コウドウ</t>
    </rPh>
    <rPh sb="218" eb="219">
      <t>ト</t>
    </rPh>
    <rPh sb="223" eb="225">
      <t>エンコン</t>
    </rPh>
    <rPh sb="225" eb="226">
      <t>シャ</t>
    </rPh>
    <rPh sb="227" eb="228">
      <t>オ</t>
    </rPh>
    <rPh sb="233" eb="234">
      <t>トキ</t>
    </rPh>
    <rPh sb="246" eb="247">
      <t>キミ</t>
    </rPh>
    <rPh sb="248" eb="249">
      <t>タマシイ</t>
    </rPh>
    <rPh sb="250" eb="251">
      <t>クダ</t>
    </rPh>
    <phoneticPr fontId="6"/>
  </si>
  <si>
    <t>『汝、全てを裁くべし。どんなに小さき悪でさえ、この世にヒトが絶えようとも』
悪にしてワルムの象徴たる、“断罪の翼”フェイトリッド＝ヨーンの遺した聖牙。
針のように細く長いレイピア、罪狩剣アシュタロト。この世の矛盾を受け入れられない者の前に現れ、処刑者となることを求める。厳格な法の守護者であると同時に、独善なる処刑者でもある。／制限：君はあらゆる罪をひとつたりとも許すことができなくなる。微罪であろうとも相応以上の裁きを下さねばならない。／離反：君が情けやその他の理由で裁きを下せなかった時、アシュタロトは君の下を去る。刻印や印は全て効力を失う。君の下へは別の断罪者がやって来るだろう。</t>
    <rPh sb="38" eb="39">
      <t>アク</t>
    </rPh>
    <rPh sb="46" eb="48">
      <t>ショウチョウ</t>
    </rPh>
    <rPh sb="69" eb="70">
      <t>ノコ</t>
    </rPh>
    <rPh sb="72" eb="73">
      <t>セイ</t>
    </rPh>
    <rPh sb="73" eb="74">
      <t>ガ</t>
    </rPh>
    <rPh sb="76" eb="77">
      <t>ハリ</t>
    </rPh>
    <rPh sb="81" eb="82">
      <t>ホソ</t>
    </rPh>
    <rPh sb="83" eb="84">
      <t>ナガ</t>
    </rPh>
    <rPh sb="90" eb="91">
      <t>ツミ</t>
    </rPh>
    <rPh sb="91" eb="92">
      <t>カリ</t>
    </rPh>
    <rPh sb="92" eb="93">
      <t>ケン</t>
    </rPh>
    <rPh sb="102" eb="103">
      <t>ヨ</t>
    </rPh>
    <rPh sb="104" eb="106">
      <t>ムジュン</t>
    </rPh>
    <rPh sb="107" eb="108">
      <t>ウ</t>
    </rPh>
    <rPh sb="109" eb="110">
      <t>イ</t>
    </rPh>
    <rPh sb="115" eb="116">
      <t>モノ</t>
    </rPh>
    <rPh sb="117" eb="118">
      <t>マエ</t>
    </rPh>
    <rPh sb="119" eb="120">
      <t>アラワ</t>
    </rPh>
    <rPh sb="122" eb="125">
      <t>ショケイシャ</t>
    </rPh>
    <rPh sb="131" eb="132">
      <t>モト</t>
    </rPh>
    <rPh sb="135" eb="137">
      <t>ゲンカク</t>
    </rPh>
    <rPh sb="138" eb="139">
      <t>ホウ</t>
    </rPh>
    <rPh sb="140" eb="143">
      <t>シュゴシャ</t>
    </rPh>
    <rPh sb="147" eb="149">
      <t>ドウジ</t>
    </rPh>
    <rPh sb="151" eb="153">
      <t>ドクゼン</t>
    </rPh>
    <rPh sb="155" eb="158">
      <t>ショケイシャ</t>
    </rPh>
    <rPh sb="164" eb="166">
      <t>セイゲン</t>
    </rPh>
    <rPh sb="167" eb="168">
      <t>キミ</t>
    </rPh>
    <rPh sb="173" eb="174">
      <t>ツミ</t>
    </rPh>
    <rPh sb="182" eb="183">
      <t>ユル</t>
    </rPh>
    <rPh sb="194" eb="196">
      <t>ビザイ</t>
    </rPh>
    <rPh sb="202" eb="204">
      <t>ソウオウ</t>
    </rPh>
    <rPh sb="204" eb="206">
      <t>イジョウ</t>
    </rPh>
    <rPh sb="207" eb="208">
      <t>サバ</t>
    </rPh>
    <rPh sb="210" eb="211">
      <t>クダ</t>
    </rPh>
    <rPh sb="220" eb="222">
      <t>リハン</t>
    </rPh>
    <rPh sb="223" eb="224">
      <t>キミ</t>
    </rPh>
    <rPh sb="225" eb="226">
      <t>ナサ</t>
    </rPh>
    <rPh sb="230" eb="231">
      <t>タ</t>
    </rPh>
    <rPh sb="232" eb="234">
      <t>リユウ</t>
    </rPh>
    <rPh sb="235" eb="236">
      <t>サバ</t>
    </rPh>
    <rPh sb="238" eb="239">
      <t>クダ</t>
    </rPh>
    <rPh sb="244" eb="245">
      <t>トキ</t>
    </rPh>
    <rPh sb="253" eb="254">
      <t>キミ</t>
    </rPh>
    <rPh sb="255" eb="256">
      <t>モト</t>
    </rPh>
    <rPh sb="257" eb="258">
      <t>サ</t>
    </rPh>
    <rPh sb="260" eb="262">
      <t>コクイン</t>
    </rPh>
    <rPh sb="263" eb="264">
      <t>イン</t>
    </rPh>
    <rPh sb="265" eb="266">
      <t>スベ</t>
    </rPh>
    <rPh sb="267" eb="269">
      <t>コウリョク</t>
    </rPh>
    <rPh sb="270" eb="271">
      <t>ウシナ</t>
    </rPh>
    <rPh sb="273" eb="274">
      <t>キミ</t>
    </rPh>
    <rPh sb="275" eb="276">
      <t>モト</t>
    </rPh>
    <rPh sb="278" eb="279">
      <t>ベツ</t>
    </rPh>
    <rPh sb="280" eb="282">
      <t>ダンザイ</t>
    </rPh>
    <rPh sb="282" eb="283">
      <t>シャ</t>
    </rPh>
    <rPh sb="287" eb="288">
      <t>ク</t>
    </rPh>
    <phoneticPr fontId="6"/>
  </si>
  <si>
    <t>『汝、全てを詭弁に帰し、皮肉に還せ。己の命さえも』
悪にしてニンス族の象徴たる、“道化の斧”ライチ＝ロンガンの遺した聖牙。
長大な双頭の斧、重甲斧ミョルニル。この世界を見限った者の前に現れ、飛躍した視点を与える。／束縛：君は君の運命を握るＰＬや、ＨＬが見えてしまう。そしてそれを性質の悪い冗談にして口にせずにはいられなくなる。／離反：君が過酷な現実に立ち向かい、観測者であることを辞めた時、ミョルニルはただ君の下を去る。刻印や印が消えることはない。ミョルニルもその未来を選択したかったためだ。</t>
    <rPh sb="26" eb="27">
      <t>アク</t>
    </rPh>
    <rPh sb="33" eb="34">
      <t>ゾク</t>
    </rPh>
    <rPh sb="35" eb="37">
      <t>ショウチョウ</t>
    </rPh>
    <rPh sb="55" eb="56">
      <t>ノコ</t>
    </rPh>
    <rPh sb="58" eb="59">
      <t>セイ</t>
    </rPh>
    <rPh sb="59" eb="60">
      <t>ガ</t>
    </rPh>
    <rPh sb="62" eb="64">
      <t>チョウダイ</t>
    </rPh>
    <rPh sb="65" eb="67">
      <t>ソウトウ</t>
    </rPh>
    <rPh sb="68" eb="69">
      <t>オノ</t>
    </rPh>
    <rPh sb="70" eb="71">
      <t>ジュウ</t>
    </rPh>
    <rPh sb="71" eb="72">
      <t>コウ</t>
    </rPh>
    <rPh sb="72" eb="73">
      <t>オノ</t>
    </rPh>
    <rPh sb="81" eb="83">
      <t>セカイ</t>
    </rPh>
    <rPh sb="84" eb="86">
      <t>ミカギ</t>
    </rPh>
    <rPh sb="88" eb="89">
      <t>モノ</t>
    </rPh>
    <rPh sb="90" eb="91">
      <t>マエ</t>
    </rPh>
    <rPh sb="92" eb="93">
      <t>アラワ</t>
    </rPh>
    <rPh sb="95" eb="97">
      <t>ヒヤク</t>
    </rPh>
    <rPh sb="99" eb="101">
      <t>シテン</t>
    </rPh>
    <rPh sb="102" eb="103">
      <t>アタ</t>
    </rPh>
    <rPh sb="107" eb="109">
      <t>ソクバク</t>
    </rPh>
    <rPh sb="110" eb="111">
      <t>キミ</t>
    </rPh>
    <rPh sb="112" eb="113">
      <t>キミ</t>
    </rPh>
    <rPh sb="114" eb="116">
      <t>ウンメイ</t>
    </rPh>
    <rPh sb="117" eb="118">
      <t>ニギ</t>
    </rPh>
    <rPh sb="126" eb="127">
      <t>ミ</t>
    </rPh>
    <rPh sb="139" eb="141">
      <t>タチ</t>
    </rPh>
    <rPh sb="142" eb="143">
      <t>ワル</t>
    </rPh>
    <rPh sb="144" eb="146">
      <t>ジョウダン</t>
    </rPh>
    <rPh sb="149" eb="150">
      <t>クチ</t>
    </rPh>
    <rPh sb="164" eb="166">
      <t>リハン</t>
    </rPh>
    <rPh sb="167" eb="168">
      <t>キミ</t>
    </rPh>
    <rPh sb="169" eb="171">
      <t>カコク</t>
    </rPh>
    <rPh sb="172" eb="174">
      <t>ゲンジツ</t>
    </rPh>
    <rPh sb="175" eb="176">
      <t>タ</t>
    </rPh>
    <rPh sb="177" eb="178">
      <t>ム</t>
    </rPh>
    <rPh sb="181" eb="184">
      <t>カンソクシャ</t>
    </rPh>
    <rPh sb="190" eb="191">
      <t>ヤ</t>
    </rPh>
    <rPh sb="193" eb="194">
      <t>トキ</t>
    </rPh>
    <rPh sb="203" eb="204">
      <t>キミ</t>
    </rPh>
    <rPh sb="205" eb="206">
      <t>モト</t>
    </rPh>
    <rPh sb="207" eb="208">
      <t>サ</t>
    </rPh>
    <rPh sb="215" eb="216">
      <t>キ</t>
    </rPh>
    <rPh sb="232" eb="234">
      <t>ミライ</t>
    </rPh>
    <rPh sb="235" eb="237">
      <t>センタク</t>
    </rPh>
    <phoneticPr fontId="6"/>
  </si>
  <si>
    <t>『汝、全てを救え。己の光と身が磨耗しきるまで、他者に分け与えよ』
善にしてクーン族の象徴たる、“祈念の母竜”霧咲九竜(キリサキ・カオル）の遺した聖牙。
眩しい光と共に現れる、黄煌剣クラウ・ソラス。クラウ・ソラスは無償の愛をあらゆるヒトに捧げることを求める。契約の証は額に現れる。／束縛：あなたは己の身がどれだけ擦り減ろうとも、あらゆるヒトに愛と献身を注がねばならない。癒しだけで救えないヒトがいるならば、剣を手に取り戦わなければならない。／離反：あなたがただ一人への愛を抱いてしまった時、クラウ・ソラスはあなたの元を離れる。クラウ・ソラスにもその出来事は古傷であるためだ。印が消えることはない。</t>
    <rPh sb="33" eb="34">
      <t>ゼン</t>
    </rPh>
    <rPh sb="40" eb="41">
      <t>ゾク</t>
    </rPh>
    <rPh sb="42" eb="44">
      <t>ショウチョウ</t>
    </rPh>
    <rPh sb="69" eb="70">
      <t>ノコ</t>
    </rPh>
    <rPh sb="72" eb="73">
      <t>セイ</t>
    </rPh>
    <rPh sb="73" eb="74">
      <t>ガ</t>
    </rPh>
    <rPh sb="106" eb="108">
      <t>ムショウ</t>
    </rPh>
    <rPh sb="109" eb="110">
      <t>アイ</t>
    </rPh>
    <rPh sb="118" eb="119">
      <t>ササ</t>
    </rPh>
    <rPh sb="124" eb="125">
      <t>モト</t>
    </rPh>
    <rPh sb="128" eb="130">
      <t>ケイヤク</t>
    </rPh>
    <rPh sb="131" eb="132">
      <t>アカシ</t>
    </rPh>
    <rPh sb="133" eb="134">
      <t>ヒタイ</t>
    </rPh>
    <rPh sb="135" eb="136">
      <t>アラワ</t>
    </rPh>
    <rPh sb="140" eb="142">
      <t>ソクバク</t>
    </rPh>
    <rPh sb="147" eb="148">
      <t>オノレ</t>
    </rPh>
    <rPh sb="149" eb="150">
      <t>ミ</t>
    </rPh>
    <rPh sb="155" eb="156">
      <t>ス</t>
    </rPh>
    <rPh sb="157" eb="158">
      <t>ヘ</t>
    </rPh>
    <rPh sb="170" eb="171">
      <t>アイ</t>
    </rPh>
    <rPh sb="172" eb="174">
      <t>ケンシン</t>
    </rPh>
    <rPh sb="175" eb="176">
      <t>ソソ</t>
    </rPh>
    <rPh sb="184" eb="185">
      <t>イヤ</t>
    </rPh>
    <rPh sb="189" eb="190">
      <t>スク</t>
    </rPh>
    <rPh sb="202" eb="203">
      <t>ケン</t>
    </rPh>
    <rPh sb="204" eb="205">
      <t>テ</t>
    </rPh>
    <rPh sb="206" eb="207">
      <t>ト</t>
    </rPh>
    <rPh sb="208" eb="209">
      <t>タタカ</t>
    </rPh>
    <rPh sb="220" eb="222">
      <t>リハン</t>
    </rPh>
    <rPh sb="229" eb="231">
      <t>ヒトリ</t>
    </rPh>
    <rPh sb="233" eb="234">
      <t>アイ</t>
    </rPh>
    <rPh sb="235" eb="236">
      <t>イダ</t>
    </rPh>
    <rPh sb="242" eb="243">
      <t>トキ</t>
    </rPh>
    <rPh sb="256" eb="257">
      <t>モト</t>
    </rPh>
    <rPh sb="258" eb="259">
      <t>ハナ</t>
    </rPh>
    <rPh sb="273" eb="276">
      <t>デキゴト</t>
    </rPh>
    <rPh sb="277" eb="279">
      <t>フルキズ</t>
    </rPh>
    <rPh sb="286" eb="287">
      <t>イン</t>
    </rPh>
    <rPh sb="288" eb="289">
      <t>キ</t>
    </rPh>
    <phoneticPr fontId="6"/>
  </si>
  <si>
    <t>〔白〕</t>
    <rPh sb="1" eb="2">
      <t>シロ</t>
    </rPh>
    <phoneticPr fontId="6"/>
  </si>
  <si>
    <t>-</t>
    <phoneticPr fontId="6"/>
  </si>
  <si>
    <t>至近</t>
    <rPh sb="0" eb="2">
      <t>シキン</t>
    </rPh>
    <phoneticPr fontId="6"/>
  </si>
  <si>
    <t>両手</t>
    <rPh sb="0" eb="2">
      <t>リョウテ</t>
    </rPh>
    <phoneticPr fontId="6"/>
  </si>
  <si>
    <t>〔白〕〔射〕</t>
    <rPh sb="1" eb="2">
      <t>シロ</t>
    </rPh>
    <rPh sb="4" eb="5">
      <t>シャ</t>
    </rPh>
    <phoneticPr fontId="6"/>
  </si>
  <si>
    <t>刺+12</t>
    <rPh sb="0" eb="1">
      <t>サ</t>
    </rPh>
    <phoneticPr fontId="6"/>
  </si>
  <si>
    <t>聖牙、槍、投擲</t>
    <rPh sb="0" eb="1">
      <t>セイ</t>
    </rPh>
    <rPh sb="1" eb="2">
      <t>ガ</t>
    </rPh>
    <rPh sb="3" eb="4">
      <t>ヤリ</t>
    </rPh>
    <rPh sb="5" eb="7">
      <t>トウテキ</t>
    </rPh>
    <phoneticPr fontId="6"/>
  </si>
  <si>
    <t>刺+15</t>
    <rPh sb="0" eb="1">
      <t>サ</t>
    </rPh>
    <phoneticPr fontId="6"/>
  </si>
  <si>
    <t>刺+13</t>
    <rPh sb="0" eb="1">
      <t>サ</t>
    </rPh>
    <phoneticPr fontId="6"/>
  </si>
  <si>
    <t>至近～近</t>
    <rPh sb="0" eb="2">
      <t>シキン</t>
    </rPh>
    <rPh sb="3" eb="4">
      <t>キン</t>
    </rPh>
    <phoneticPr fontId="6"/>
  </si>
  <si>
    <t>無+28</t>
    <rPh sb="0" eb="1">
      <t>ム</t>
    </rPh>
    <phoneticPr fontId="6"/>
  </si>
  <si>
    <t>刺+8</t>
    <rPh sb="0" eb="1">
      <t>サ</t>
    </rPh>
    <phoneticPr fontId="6"/>
  </si>
  <si>
    <t>〔射〕</t>
    <rPh sb="1" eb="2">
      <t>シャ</t>
    </rPh>
    <phoneticPr fontId="6"/>
  </si>
  <si>
    <t>近～遠</t>
    <rPh sb="0" eb="1">
      <t>キン</t>
    </rPh>
    <rPh sb="2" eb="3">
      <t>エン</t>
    </rPh>
    <phoneticPr fontId="6"/>
  </si>
  <si>
    <t>[ムーブ]自身か至近の単体を「隠密」状態にする。</t>
    <rPh sb="5" eb="7">
      <t>ジシン</t>
    </rPh>
    <rPh sb="8" eb="10">
      <t>シキン</t>
    </rPh>
    <rPh sb="11" eb="13">
      <t>タンタイ</t>
    </rPh>
    <rPh sb="15" eb="17">
      <t>オンミツ</t>
    </rPh>
    <rPh sb="18" eb="20">
      <t>ジョウタイ</t>
    </rPh>
    <phoneticPr fontId="6"/>
  </si>
  <si>
    <t>斬+18</t>
    <rPh sb="0" eb="1">
      <t>ザン</t>
    </rPh>
    <phoneticPr fontId="6"/>
  </si>
  <si>
    <t>-</t>
    <phoneticPr fontId="6"/>
  </si>
  <si>
    <t>[常時]この武器を用いて与えるダメージに+[自身の使用済エングラムの数]D10点する。</t>
    <rPh sb="1" eb="3">
      <t>ジョウジ</t>
    </rPh>
    <rPh sb="6" eb="8">
      <t>ブキ</t>
    </rPh>
    <rPh sb="9" eb="10">
      <t>モチ</t>
    </rPh>
    <rPh sb="12" eb="13">
      <t>アタ</t>
    </rPh>
    <rPh sb="22" eb="24">
      <t>ジシン</t>
    </rPh>
    <rPh sb="25" eb="27">
      <t>シヨウ</t>
    </rPh>
    <rPh sb="27" eb="28">
      <t>スミ</t>
    </rPh>
    <rPh sb="34" eb="35">
      <t>カズ</t>
    </rPh>
    <rPh sb="39" eb="40">
      <t>テン</t>
    </rPh>
    <phoneticPr fontId="6"/>
  </si>
  <si>
    <t>斬+15</t>
    <rPh sb="0" eb="1">
      <t>ザン</t>
    </rPh>
    <phoneticPr fontId="6"/>
  </si>
  <si>
    <t>斬+20</t>
    <rPh sb="0" eb="1">
      <t>ザン</t>
    </rPh>
    <phoneticPr fontId="6"/>
  </si>
  <si>
    <t>刺+14</t>
    <rPh sb="0" eb="1">
      <t>サ</t>
    </rPh>
    <phoneticPr fontId="6"/>
  </si>
  <si>
    <t>片手</t>
    <rPh sb="0" eb="2">
      <t>カタテ</t>
    </rPh>
    <phoneticPr fontId="6"/>
  </si>
  <si>
    <t>射影機</t>
    <rPh sb="0" eb="2">
      <t>シャエイ</t>
    </rPh>
    <rPh sb="2" eb="3">
      <t>キ</t>
    </rPh>
    <phoneticPr fontId="6"/>
  </si>
  <si>
    <t>工学</t>
    <rPh sb="0" eb="2">
      <t>コウガク</t>
    </rPh>
    <phoneticPr fontId="6"/>
  </si>
  <si>
    <t>範囲(選択)</t>
    <rPh sb="0" eb="2">
      <t>ハンイ</t>
    </rPh>
    <rPh sb="3" eb="5">
      <t>センタク</t>
    </rPh>
    <phoneticPr fontId="6"/>
  </si>
  <si>
    <t>至近</t>
    <rPh sb="0" eb="2">
      <t>シキン</t>
    </rPh>
    <phoneticPr fontId="6"/>
  </si>
  <si>
    <t>不可</t>
    <rPh sb="0" eb="2">
      <t>フカ</t>
    </rPh>
    <phoneticPr fontId="6"/>
  </si>
  <si>
    <t>対象のSPを2点回復する(1キャラクターにつき1アクト1回まで)。消耗しない。</t>
    <rPh sb="0" eb="2">
      <t>タイショウ</t>
    </rPh>
    <rPh sb="7" eb="8">
      <t>テン</t>
    </rPh>
    <rPh sb="8" eb="10">
      <t>カイフク</t>
    </rPh>
    <rPh sb="28" eb="29">
      <t>カイ</t>
    </rPh>
    <rPh sb="33" eb="35">
      <t>ショウモウ</t>
    </rPh>
    <phoneticPr fontId="6"/>
  </si>
  <si>
    <t>精巧な絵画を一瞬で描く箱。そうしてできた絵はかけがえのない思い出となる。</t>
    <rPh sb="0" eb="2">
      <t>セイコウ</t>
    </rPh>
    <rPh sb="3" eb="5">
      <t>カイガ</t>
    </rPh>
    <rPh sb="6" eb="8">
      <t>イッシュン</t>
    </rPh>
    <rPh sb="9" eb="10">
      <t>エガ</t>
    </rPh>
    <rPh sb="11" eb="12">
      <t>ハコ</t>
    </rPh>
    <rPh sb="20" eb="21">
      <t>エ</t>
    </rPh>
    <rPh sb="29" eb="30">
      <t>オモ</t>
    </rPh>
    <rPh sb="31" eb="32">
      <t>デ</t>
    </rPh>
    <phoneticPr fontId="6"/>
  </si>
  <si>
    <t>魔法、自動</t>
    <rPh sb="0" eb="2">
      <t>マホウ</t>
    </rPh>
    <rPh sb="3" eb="5">
      <t>ジドウ</t>
    </rPh>
    <phoneticPr fontId="6"/>
  </si>
  <si>
    <t>射撃攻撃</t>
    <rPh sb="0" eb="2">
      <t>シャゲキ</t>
    </rPh>
    <rPh sb="2" eb="4">
      <t>コウゲキ</t>
    </rPh>
    <phoneticPr fontId="6"/>
  </si>
  <si>
    <t>物理攻撃</t>
    <rPh sb="0" eb="2">
      <t>ブツリ</t>
    </rPh>
    <rPh sb="2" eb="4">
      <t>コウゲキ</t>
    </rPh>
    <phoneticPr fontId="6"/>
  </si>
  <si>
    <t>モノクルビーム</t>
    <phoneticPr fontId="6"/>
  </si>
  <si>
    <t>対象に「「浄化」3LVと「捕縛」を与える」特殊攻撃を行う。</t>
    <rPh sb="0" eb="2">
      <t>タイショウ</t>
    </rPh>
    <rPh sb="5" eb="7">
      <t>ジョウカ</t>
    </rPh>
    <rPh sb="13" eb="15">
      <t>ホバク</t>
    </rPh>
    <rPh sb="17" eb="18">
      <t>アタ</t>
    </rPh>
    <rPh sb="21" eb="23">
      <t>トクシュ</t>
    </rPh>
    <rPh sb="23" eb="25">
      <t>コウゲキ</t>
    </rPh>
    <rPh sb="26" eb="27">
      <t>オコナ</t>
    </rPh>
    <phoneticPr fontId="6"/>
  </si>
  <si>
    <t>〔隠〕〔製〕</t>
    <rPh sb="1" eb="2">
      <t>カク</t>
    </rPh>
    <rPh sb="4" eb="5">
      <t>セイ</t>
    </rPh>
    <phoneticPr fontId="6"/>
  </si>
  <si>
    <t>〔製作〕か〔隠密〕、〔射撃〕判定に失敗した時に使用できる。その判定を振り直す。</t>
    <rPh sb="1" eb="3">
      <t>セイサク</t>
    </rPh>
    <rPh sb="6" eb="8">
      <t>オンミツ</t>
    </rPh>
    <rPh sb="11" eb="13">
      <t>シャゲキ</t>
    </rPh>
    <rPh sb="14" eb="16">
      <t>ハンテイ</t>
    </rPh>
    <rPh sb="17" eb="19">
      <t>シッパイ</t>
    </rPh>
    <rPh sb="21" eb="22">
      <t>トキ</t>
    </rPh>
    <rPh sb="23" eb="25">
      <t>シヨウ</t>
    </rPh>
    <rPh sb="31" eb="33">
      <t>ハンテイ</t>
    </rPh>
    <rPh sb="34" eb="35">
      <t>フ</t>
    </rPh>
    <rPh sb="36" eb="37">
      <t>ナオ</t>
    </rPh>
    <phoneticPr fontId="6"/>
  </si>
  <si>
    <t>設定、選択</t>
    <rPh sb="0" eb="2">
      <t>セッテイ</t>
    </rPh>
    <rPh sb="3" eb="5">
      <t>センタク</t>
    </rPh>
    <phoneticPr fontId="6"/>
  </si>
  <si>
    <t>このアーツを組み合わせた攻撃で対象に「未行動」のキャラクターを含んでいた場合、この攻撃で与えるダメージに+[自身のAP÷2](端数切捨)する。</t>
    <rPh sb="6" eb="7">
      <t>ク</t>
    </rPh>
    <rPh sb="8" eb="9">
      <t>ア</t>
    </rPh>
    <rPh sb="12" eb="14">
      <t>コウゲキ</t>
    </rPh>
    <rPh sb="15" eb="17">
      <t>タイショウ</t>
    </rPh>
    <rPh sb="19" eb="20">
      <t>ミ</t>
    </rPh>
    <rPh sb="20" eb="22">
      <t>コウドウ</t>
    </rPh>
    <rPh sb="31" eb="32">
      <t>フク</t>
    </rPh>
    <rPh sb="36" eb="38">
      <t>バアイ</t>
    </rPh>
    <rPh sb="41" eb="43">
      <t>コウゲキ</t>
    </rPh>
    <rPh sb="44" eb="45">
      <t>アタ</t>
    </rPh>
    <rPh sb="54" eb="56">
      <t>ジシン</t>
    </rPh>
    <rPh sb="63" eb="65">
      <t>ハスウ</t>
    </rPh>
    <rPh sb="65" eb="67">
      <t>キリス</t>
    </rPh>
    <phoneticPr fontId="6"/>
  </si>
  <si>
    <t>白兵攻撃</t>
    <rPh sb="0" eb="2">
      <t>ハクヘイ</t>
    </rPh>
    <rPh sb="2" eb="4">
      <t>コウゲキ</t>
    </rPh>
    <phoneticPr fontId="6"/>
  </si>
  <si>
    <t>自身以外のキャラクターが「憎悪」を受ける時に使用できる。その「憎悪」の対象を自身に変更するか、代わりに自身がその「憎悪」を受ける。</t>
    <rPh sb="0" eb="2">
      <t>ジシン</t>
    </rPh>
    <rPh sb="2" eb="4">
      <t>イガイ</t>
    </rPh>
    <rPh sb="13" eb="15">
      <t>ゾウオ</t>
    </rPh>
    <rPh sb="17" eb="18">
      <t>ウ</t>
    </rPh>
    <rPh sb="20" eb="21">
      <t>トキ</t>
    </rPh>
    <rPh sb="22" eb="24">
      <t>シヨウ</t>
    </rPh>
    <rPh sb="31" eb="33">
      <t>ゾウオ</t>
    </rPh>
    <rPh sb="35" eb="37">
      <t>タイショウ</t>
    </rPh>
    <rPh sb="38" eb="40">
      <t>ジシン</t>
    </rPh>
    <rPh sb="41" eb="43">
      <t>ヘンコウ</t>
    </rPh>
    <rPh sb="47" eb="48">
      <t>カ</t>
    </rPh>
    <rPh sb="51" eb="53">
      <t>ジシン</t>
    </rPh>
    <rPh sb="57" eb="59">
      <t>ゾウオ</t>
    </rPh>
    <rPh sb="61" eb="62">
      <t>ウ</t>
    </rPh>
    <phoneticPr fontId="6"/>
  </si>
  <si>
    <t>魔法攻撃</t>
    <rPh sb="0" eb="2">
      <t>マホウ</t>
    </rPh>
    <rPh sb="2" eb="4">
      <t>コウゲキ</t>
    </rPh>
    <phoneticPr fontId="6"/>
  </si>
  <si>
    <t>まぐれ当たり</t>
    <rPh sb="3" eb="4">
      <t>ア</t>
    </rPh>
    <phoneticPr fontId="6"/>
  </si>
  <si>
    <t>あらゆる攻撃によるダメージを[LV×3]点減少させる。自身が癒属性攻撃を受けた場合、回復量は半分になる。</t>
    <rPh sb="4" eb="6">
      <t>コウゲキ</t>
    </rPh>
    <rPh sb="20" eb="21">
      <t>テン</t>
    </rPh>
    <rPh sb="21" eb="23">
      <t>ゲンショウ</t>
    </rPh>
    <rPh sb="27" eb="29">
      <t>ジシン</t>
    </rPh>
    <rPh sb="30" eb="31">
      <t>ユ</t>
    </rPh>
    <rPh sb="31" eb="33">
      <t>ゾクセイ</t>
    </rPh>
    <rPh sb="33" eb="35">
      <t>コウゲキ</t>
    </rPh>
    <rPh sb="36" eb="37">
      <t>ウ</t>
    </rPh>
    <rPh sb="39" eb="41">
      <t>バアイ</t>
    </rPh>
    <rPh sb="42" eb="44">
      <t>カイフク</t>
    </rPh>
    <rPh sb="44" eb="45">
      <t>リョウ</t>
    </rPh>
    <rPh sb="46" eb="48">
      <t>ハンブン</t>
    </rPh>
    <phoneticPr fontId="6"/>
  </si>
  <si>
    <t>アーツの代償にそれぞれ「R3」が追加される。タイミングが常時のものには影響がない。マイナーアクションを消費すると解除される他、クリンナップフェイズに自動的に解除される。</t>
    <rPh sb="4" eb="6">
      <t>ダイショウ</t>
    </rPh>
    <rPh sb="16" eb="18">
      <t>ツイカ</t>
    </rPh>
    <phoneticPr fontId="6"/>
  </si>
  <si>
    <t>アーツの代償にそれぞれ「S3」が追加される。タイミングが常時のものには影響がない。マイナーアクションを消費すると解除される他、クリンナップフェイズに自動的に解除される。</t>
    <rPh sb="4" eb="6">
      <t>ダイショウ</t>
    </rPh>
    <rPh sb="16" eb="18">
      <t>ツイカ</t>
    </rPh>
    <phoneticPr fontId="6"/>
  </si>
  <si>
    <t>このアーツを組み合わせた攻撃で1点でもダメージを与えた場合、自身のHPを回復する(癒装甲値を無視する)。回復量はLV1で3点、LV2で1D10点、LV3で[このアーツを組み合わせた攻撃で与えたダメージ]÷2点(端数切り上げ)または2D10点である。</t>
    <rPh sb="6" eb="7">
      <t>ク</t>
    </rPh>
    <rPh sb="8" eb="9">
      <t>ア</t>
    </rPh>
    <rPh sb="12" eb="14">
      <t>コウゲキ</t>
    </rPh>
    <rPh sb="16" eb="17">
      <t>テン</t>
    </rPh>
    <rPh sb="24" eb="25">
      <t>アタ</t>
    </rPh>
    <rPh sb="27" eb="29">
      <t>バアイ</t>
    </rPh>
    <rPh sb="30" eb="32">
      <t>ジシン</t>
    </rPh>
    <rPh sb="36" eb="38">
      <t>カイフク</t>
    </rPh>
    <rPh sb="41" eb="45">
      <t>ユソウコウチ</t>
    </rPh>
    <rPh sb="46" eb="48">
      <t>ムシ</t>
    </rPh>
    <rPh sb="52" eb="54">
      <t>カイフク</t>
    </rPh>
    <rPh sb="54" eb="55">
      <t>リョウ</t>
    </rPh>
    <rPh sb="61" eb="62">
      <t>テン</t>
    </rPh>
    <rPh sb="71" eb="72">
      <t>テン</t>
    </rPh>
    <rPh sb="84" eb="85">
      <t>ク</t>
    </rPh>
    <rPh sb="86" eb="87">
      <t>ア</t>
    </rPh>
    <rPh sb="90" eb="92">
      <t>コウゲキ</t>
    </rPh>
    <rPh sb="93" eb="94">
      <t>アタ</t>
    </rPh>
    <rPh sb="103" eb="104">
      <t>テン</t>
    </rPh>
    <rPh sb="105" eb="107">
      <t>ハスウ</t>
    </rPh>
    <rPh sb="107" eb="108">
      <t>キ</t>
    </rPh>
    <rPh sb="109" eb="110">
      <t>ア</t>
    </rPh>
    <rPh sb="119" eb="120">
      <t>テン</t>
    </rPh>
    <phoneticPr fontId="6"/>
  </si>
  <si>
    <t>〔独〕〔瘴〕</t>
    <rPh sb="1" eb="2">
      <t>ドク</t>
    </rPh>
    <rPh sb="4" eb="5">
      <t>ショウ</t>
    </rPh>
    <phoneticPr fontId="6"/>
  </si>
  <si>
    <t>〔独〕〔擬〕〔瘴〕</t>
    <rPh sb="1" eb="2">
      <t>ドク</t>
    </rPh>
    <rPh sb="4" eb="5">
      <t>ギ</t>
    </rPh>
    <rPh sb="7" eb="8">
      <t>ショウ</t>
    </rPh>
    <phoneticPr fontId="6"/>
  </si>
  <si>
    <t>付与式：補遺</t>
    <rPh sb="0" eb="2">
      <t>フヨ</t>
    </rPh>
    <rPh sb="2" eb="3">
      <t>シキ</t>
    </rPh>
    <rPh sb="4" eb="6">
      <t>ホイ</t>
    </rPh>
    <phoneticPr fontId="6"/>
  </si>
  <si>
    <t>自身のメインフェイズとリアクションの判定率に-30%のペナルティを受ける。クリンナップフェイズに自動的に解除される。</t>
    <rPh sb="18" eb="20">
      <t>ハンテイ</t>
    </rPh>
    <rPh sb="20" eb="21">
      <t>リツ</t>
    </rPh>
    <phoneticPr fontId="6"/>
  </si>
  <si>
    <t>武器（レリック含む）1つを対象とする。その武器は物理攻撃、魔法攻撃、ガード、レジストに使用できなくなる。マイナーアクションを消費することで解除できる。</t>
    <phoneticPr fontId="6"/>
  </si>
  <si>
    <t>受けた時、レベルを設定する。指定がなければ、レベル1とする（最大レベルは5）。クリンナップ、またはシーン終了時に[レベル×4]点のHPダメージを受ける。この状態異常が重複した場合、レベルが高い方で上書きする。自動的に解除されない。</t>
  </si>
  <si>
    <t>魔物は受けない。受けた時、レベルを設定する。指定がなければレベル1とする（最大レベルは5）。クリンナップに[レベル×5]点のHPダメージを受ける。『浄化』を与える効果を受けた時、解除される。自動的に解除されない。</t>
    <rPh sb="0" eb="2">
      <t>マモノ</t>
    </rPh>
    <phoneticPr fontId="6"/>
  </si>
  <si>
    <t>魔物のみが受ける。受けた時、レベルを設定する。指定がなければレベル1とする（最大レベルは5）。クリンナップに[レベル×5]点のHPダメージを受ける。『汚染』を受ける効果を受けた時、解除される。自動的に解除されない。</t>
    <rPh sb="0" eb="2">
      <t>マモノ</t>
    </rPh>
    <phoneticPr fontId="6"/>
  </si>
  <si>
    <t>このアーツを組み合わせた判定に対するあらゆるペナルティを全て打ち消す。代償はR[[ペナルティの合計%]÷10]である。</t>
    <rPh sb="6" eb="7">
      <t>ク</t>
    </rPh>
    <rPh sb="8" eb="9">
      <t>ア</t>
    </rPh>
    <rPh sb="12" eb="14">
      <t>ハンテイ</t>
    </rPh>
    <rPh sb="15" eb="16">
      <t>タイ</t>
    </rPh>
    <rPh sb="28" eb="29">
      <t>スベ</t>
    </rPh>
    <rPh sb="30" eb="31">
      <t>ウ</t>
    </rPh>
    <rPh sb="32" eb="33">
      <t>ケ</t>
    </rPh>
    <rPh sb="35" eb="37">
      <t>ダイショウ</t>
    </rPh>
    <rPh sb="47" eb="49">
      <t>ゴウケイ</t>
    </rPh>
    <phoneticPr fontId="6"/>
  </si>
  <si>
    <t>君は通常マナを持つマオ族の中でも、生まれつきマナを持たないマオだ。自身は「種別：魔法」のアーツを使用できない。自身はレジスト判定、キャンセル判定のスペシャル率に+20%のボーナスを受ける。</t>
    <rPh sb="0" eb="1">
      <t>キミ</t>
    </rPh>
    <rPh sb="2" eb="4">
      <t>ツウジョウ</t>
    </rPh>
    <rPh sb="7" eb="8">
      <t>モ</t>
    </rPh>
    <rPh sb="11" eb="12">
      <t>ゾク</t>
    </rPh>
    <rPh sb="13" eb="14">
      <t>ナカ</t>
    </rPh>
    <rPh sb="17" eb="18">
      <t>ウ</t>
    </rPh>
    <rPh sb="25" eb="26">
      <t>モ</t>
    </rPh>
    <rPh sb="33" eb="35">
      <t>ジシン</t>
    </rPh>
    <rPh sb="37" eb="39">
      <t>シュベツ</t>
    </rPh>
    <rPh sb="40" eb="42">
      <t>マホウ</t>
    </rPh>
    <rPh sb="48" eb="50">
      <t>シヨウ</t>
    </rPh>
    <rPh sb="55" eb="57">
      <t>ジシン</t>
    </rPh>
    <rPh sb="62" eb="64">
      <t>ハンテイ</t>
    </rPh>
    <rPh sb="70" eb="72">
      <t>ハンテイ</t>
    </rPh>
    <rPh sb="78" eb="79">
      <t>リツ</t>
    </rPh>
    <rPh sb="90" eb="91">
      <t>ウ</t>
    </rPh>
    <phoneticPr fontId="6"/>
  </si>
  <si>
    <t>このアーツを組み合わせた攻撃の対象が「未行動」である場合、この攻撃のリアクションの達成率に-20%のペナルティを与える。</t>
    <rPh sb="6" eb="7">
      <t>ク</t>
    </rPh>
    <rPh sb="8" eb="9">
      <t>ア</t>
    </rPh>
    <rPh sb="12" eb="14">
      <t>コウゲキ</t>
    </rPh>
    <rPh sb="15" eb="17">
      <t>タイショウ</t>
    </rPh>
    <rPh sb="19" eb="20">
      <t>ミ</t>
    </rPh>
    <rPh sb="20" eb="22">
      <t>コウドウ</t>
    </rPh>
    <rPh sb="26" eb="28">
      <t>バアイ</t>
    </rPh>
    <rPh sb="31" eb="33">
      <t>コウゲキ</t>
    </rPh>
    <rPh sb="41" eb="44">
      <t>タッセイリツ</t>
    </rPh>
    <rPh sb="56" eb="57">
      <t>アタ</t>
    </rPh>
    <phoneticPr fontId="6"/>
  </si>
  <si>
    <t>このアーツを組み合わせた〔観察〕判定の判定率とスペシャル率に+20%のボーナスを与える。</t>
    <rPh sb="6" eb="7">
      <t>ク</t>
    </rPh>
    <rPh sb="8" eb="9">
      <t>ア</t>
    </rPh>
    <rPh sb="13" eb="15">
      <t>カンサツ</t>
    </rPh>
    <rPh sb="16" eb="18">
      <t>ハンテイ</t>
    </rPh>
    <rPh sb="19" eb="21">
      <t>ハンテイ</t>
    </rPh>
    <rPh sb="21" eb="22">
      <t>リツ</t>
    </rPh>
    <rPh sb="28" eb="29">
      <t>リツ</t>
    </rPh>
    <rPh sb="40" eb="41">
      <t>アタ</t>
    </rPh>
    <phoneticPr fontId="6"/>
  </si>
  <si>
    <t>敵対するキャラクターが存在するエンゲージであっても、判定なしに戦闘移動を行い「離脱」することができる。「封鎖」されたエンゲージからの「離脱」には、このアーツで対決を行うことができる。その判定のスペシャル率に+20%ボーナスを与える。</t>
    <rPh sb="0" eb="2">
      <t>テキタイ</t>
    </rPh>
    <rPh sb="11" eb="13">
      <t>ソンザイ</t>
    </rPh>
    <rPh sb="26" eb="28">
      <t>ハンテイ</t>
    </rPh>
    <rPh sb="31" eb="33">
      <t>セントウ</t>
    </rPh>
    <rPh sb="33" eb="35">
      <t>イドウ</t>
    </rPh>
    <rPh sb="36" eb="37">
      <t>オコナ</t>
    </rPh>
    <rPh sb="39" eb="41">
      <t>リダツ</t>
    </rPh>
    <rPh sb="52" eb="54">
      <t>フウサ</t>
    </rPh>
    <rPh sb="67" eb="69">
      <t>リダツ</t>
    </rPh>
    <rPh sb="79" eb="81">
      <t>タイケツ</t>
    </rPh>
    <rPh sb="82" eb="83">
      <t>オコナ</t>
    </rPh>
    <rPh sb="93" eb="95">
      <t>ハンテイ</t>
    </rPh>
    <rPh sb="101" eb="102">
      <t>リツ</t>
    </rPh>
    <rPh sb="112" eb="113">
      <t>アタ</t>
    </rPh>
    <phoneticPr fontId="6"/>
  </si>
  <si>
    <t>星光剣</t>
    <rPh sb="0" eb="1">
      <t>ホシ</t>
    </rPh>
    <rPh sb="1" eb="2">
      <t>ヒカリ</t>
    </rPh>
    <rPh sb="2" eb="3">
      <t>ケン</t>
    </rPh>
    <phoneticPr fontId="6"/>
  </si>
  <si>
    <t>神の指</t>
    <rPh sb="0" eb="1">
      <t>カミ</t>
    </rPh>
    <rPh sb="2" eb="3">
      <t>ユビ</t>
    </rPh>
    <phoneticPr fontId="6"/>
  </si>
  <si>
    <t>このアーツを組み合わせた判定に対するあらゆるペナルティを合計20%まで選んで打ち消す。</t>
    <rPh sb="6" eb="7">
      <t>ク</t>
    </rPh>
    <rPh sb="8" eb="9">
      <t>ア</t>
    </rPh>
    <rPh sb="12" eb="14">
      <t>ハンテイ</t>
    </rPh>
    <rPh sb="15" eb="16">
      <t>タイ</t>
    </rPh>
    <rPh sb="28" eb="30">
      <t>ゴウケイ</t>
    </rPh>
    <rPh sb="35" eb="36">
      <t>エラ</t>
    </rPh>
    <rPh sb="38" eb="39">
      <t>ウ</t>
    </rPh>
    <rPh sb="40" eb="41">
      <t>ケ</t>
    </rPh>
    <phoneticPr fontId="6"/>
  </si>
  <si>
    <t>自身の〔隠密〕判定や「隠密」状態の時に行った物理攻撃によってダメージを与えた時に使用できる。ダメージを与えた対象に、同値のダメージをもう一度与える。このダメージはあらゆるアーツ・アイテムの効果で軽減できない。その後、自身は代償として、HPが0になる。</t>
    <rPh sb="0" eb="2">
      <t>ジシン</t>
    </rPh>
    <rPh sb="4" eb="6">
      <t>オンミツ</t>
    </rPh>
    <rPh sb="7" eb="9">
      <t>ハンテイ</t>
    </rPh>
    <rPh sb="22" eb="24">
      <t>ブツリ</t>
    </rPh>
    <rPh sb="24" eb="26">
      <t>コウゲキ</t>
    </rPh>
    <rPh sb="35" eb="36">
      <t>アタ</t>
    </rPh>
    <rPh sb="38" eb="39">
      <t>トキ</t>
    </rPh>
    <rPh sb="40" eb="42">
      <t>シヨウ</t>
    </rPh>
    <rPh sb="51" eb="52">
      <t>アタ</t>
    </rPh>
    <rPh sb="54" eb="56">
      <t>タイショウ</t>
    </rPh>
    <rPh sb="58" eb="59">
      <t>オナ</t>
    </rPh>
    <rPh sb="59" eb="60">
      <t>アタイ</t>
    </rPh>
    <rPh sb="68" eb="70">
      <t>イチド</t>
    </rPh>
    <rPh sb="70" eb="71">
      <t>アタ</t>
    </rPh>
    <rPh sb="94" eb="96">
      <t>コウカ</t>
    </rPh>
    <rPh sb="97" eb="99">
      <t>ケイゲン</t>
    </rPh>
    <rPh sb="106" eb="107">
      <t>アト</t>
    </rPh>
    <rPh sb="108" eb="110">
      <t>ジシン</t>
    </rPh>
    <rPh sb="111" eb="113">
      <t>ダイショウ</t>
    </rPh>
    <phoneticPr fontId="6"/>
  </si>
  <si>
    <t>あるキャラクターが何らかの発言を行った際に使用できる。その発言の真偽を見抜く〔観察〕判定のスペシャル率に+20%のボーナスを与える。また、自身の言動の真偽を見抜く判定に対するリアクションに対してもこのアーツを使用でき、その〔観察〕判定のスペシャル率に+20%のボーナスを与える。</t>
    <rPh sb="9" eb="10">
      <t>ナン</t>
    </rPh>
    <rPh sb="13" eb="15">
      <t>ハツゲン</t>
    </rPh>
    <rPh sb="16" eb="17">
      <t>オコナ</t>
    </rPh>
    <rPh sb="19" eb="20">
      <t>サイ</t>
    </rPh>
    <rPh sb="21" eb="23">
      <t>シヨウ</t>
    </rPh>
    <rPh sb="29" eb="31">
      <t>ハツゲン</t>
    </rPh>
    <rPh sb="32" eb="34">
      <t>シンギ</t>
    </rPh>
    <rPh sb="35" eb="37">
      <t>ミヌ</t>
    </rPh>
    <rPh sb="39" eb="41">
      <t>カンサツ</t>
    </rPh>
    <rPh sb="42" eb="44">
      <t>ハンテイ</t>
    </rPh>
    <rPh sb="50" eb="51">
      <t>リツ</t>
    </rPh>
    <rPh sb="62" eb="63">
      <t>アタ</t>
    </rPh>
    <rPh sb="69" eb="71">
      <t>ジシン</t>
    </rPh>
    <rPh sb="72" eb="74">
      <t>ゲンドウ</t>
    </rPh>
    <rPh sb="75" eb="77">
      <t>シンギ</t>
    </rPh>
    <rPh sb="78" eb="80">
      <t>ミヌ</t>
    </rPh>
    <rPh sb="81" eb="83">
      <t>ハンテイ</t>
    </rPh>
    <rPh sb="84" eb="85">
      <t>タイ</t>
    </rPh>
    <rPh sb="94" eb="95">
      <t>タイ</t>
    </rPh>
    <rPh sb="104" eb="106">
      <t>シヨウ</t>
    </rPh>
    <rPh sb="112" eb="114">
      <t>カンサツ</t>
    </rPh>
    <rPh sb="115" eb="117">
      <t>ハンテイ</t>
    </rPh>
    <rPh sb="123" eb="124">
      <t>リツ</t>
    </rPh>
    <rPh sb="135" eb="136">
      <t>アタ</t>
    </rPh>
    <phoneticPr fontId="6"/>
  </si>
  <si>
    <t>ガード</t>
    <phoneticPr fontId="6"/>
  </si>
  <si>
    <t>対象に命中すると「憎悪：[自身]」を与える特殊攻撃を行う。</t>
    <rPh sb="0" eb="2">
      <t>タイショウ</t>
    </rPh>
    <rPh sb="3" eb="5">
      <t>メイチュウ</t>
    </rPh>
    <rPh sb="9" eb="11">
      <t>ゾウオ</t>
    </rPh>
    <rPh sb="13" eb="15">
      <t>ジシン</t>
    </rPh>
    <rPh sb="18" eb="19">
      <t>アタ</t>
    </rPh>
    <rPh sb="21" eb="23">
      <t>トクシュ</t>
    </rPh>
    <rPh sb="23" eb="25">
      <t>コウゲキ</t>
    </rPh>
    <rPh sb="26" eb="27">
      <t>オコナ</t>
    </rPh>
    <phoneticPr fontId="6"/>
  </si>
  <si>
    <t>プレアクト時に「昏倒」「傀儡」「死亡」「完全死亡」以外の状態異常を[LV]個だけ選択する。選択した状態異常を受けた時に使用できる。選択した状態異常を打ち消す。</t>
    <rPh sb="5" eb="6">
      <t>ジ</t>
    </rPh>
    <rPh sb="8" eb="10">
      <t>コントウ</t>
    </rPh>
    <rPh sb="12" eb="14">
      <t>クグツ</t>
    </rPh>
    <rPh sb="16" eb="18">
      <t>シボウ</t>
    </rPh>
    <rPh sb="20" eb="22">
      <t>カンゼン</t>
    </rPh>
    <rPh sb="22" eb="24">
      <t>シボウ</t>
    </rPh>
    <rPh sb="25" eb="27">
      <t>イガイ</t>
    </rPh>
    <rPh sb="28" eb="30">
      <t>ジョウタイ</t>
    </rPh>
    <rPh sb="30" eb="32">
      <t>イジョウ</t>
    </rPh>
    <rPh sb="37" eb="38">
      <t>コ</t>
    </rPh>
    <rPh sb="40" eb="42">
      <t>センタク</t>
    </rPh>
    <rPh sb="45" eb="47">
      <t>センタク</t>
    </rPh>
    <rPh sb="49" eb="53">
      <t>ジョウタイイジョウ</t>
    </rPh>
    <rPh sb="54" eb="55">
      <t>ウ</t>
    </rPh>
    <rPh sb="57" eb="58">
      <t>トキ</t>
    </rPh>
    <rPh sb="59" eb="61">
      <t>シヨウ</t>
    </rPh>
    <rPh sb="65" eb="67">
      <t>センタク</t>
    </rPh>
    <rPh sb="69" eb="71">
      <t>ジョウタイ</t>
    </rPh>
    <rPh sb="71" eb="73">
      <t>イジョウ</t>
    </rPh>
    <rPh sb="74" eb="75">
      <t>ウ</t>
    </rPh>
    <rPh sb="76" eb="77">
      <t>ケ</t>
    </rPh>
    <phoneticPr fontId="6"/>
  </si>
  <si>
    <t>特殊攻撃に対するリアクションに組み合わせることができる。このアーツを組み合わせた判定のスペシャル率に+20%のボーナスを与える。</t>
    <rPh sb="0" eb="2">
      <t>トクシュ</t>
    </rPh>
    <rPh sb="2" eb="4">
      <t>コウゲキ</t>
    </rPh>
    <rPh sb="5" eb="6">
      <t>タイ</t>
    </rPh>
    <rPh sb="15" eb="16">
      <t>ク</t>
    </rPh>
    <rPh sb="17" eb="18">
      <t>ア</t>
    </rPh>
    <rPh sb="34" eb="35">
      <t>ク</t>
    </rPh>
    <rPh sb="36" eb="37">
      <t>ア</t>
    </rPh>
    <rPh sb="40" eb="42">
      <t>ハンテイ</t>
    </rPh>
    <rPh sb="48" eb="49">
      <t>リツ</t>
    </rPh>
    <rPh sb="60" eb="61">
      <t>アタ</t>
    </rPh>
    <phoneticPr fontId="6"/>
  </si>
  <si>
    <t>情動：誇り高き海燕</t>
    <rPh sb="0" eb="2">
      <t>ジョウドウ</t>
    </rPh>
    <rPh sb="3" eb="4">
      <t>ホコ</t>
    </rPh>
    <rPh sb="5" eb="6">
      <t>タカ</t>
    </rPh>
    <rPh sb="7" eb="9">
      <t>カイエン</t>
    </rPh>
    <phoneticPr fontId="6"/>
  </si>
  <si>
    <t>このアーツを組み合わせた〔交渉〕判定のスペシャル率に+20%のボーナスを与える。</t>
    <rPh sb="6" eb="7">
      <t>ク</t>
    </rPh>
    <rPh sb="8" eb="9">
      <t>ア</t>
    </rPh>
    <rPh sb="13" eb="15">
      <t>コウショウ</t>
    </rPh>
    <rPh sb="16" eb="18">
      <t>ハンテイ</t>
    </rPh>
    <rPh sb="24" eb="25">
      <t>リツ</t>
    </rPh>
    <rPh sb="36" eb="37">
      <t>アタ</t>
    </rPh>
    <phoneticPr fontId="6"/>
  </si>
  <si>
    <t>このアーツを組み合わせた判定に対するペナルティを合計[LV+1]×10%まで選んで打ち消す。このアーツを使用する場合、余裕に満ちた演出をしなければ、このアーツは効果を発揮しない。</t>
    <rPh sb="38" eb="39">
      <t>エラ</t>
    </rPh>
    <rPh sb="52" eb="54">
      <t>シヨウ</t>
    </rPh>
    <rPh sb="56" eb="58">
      <t>バアイ</t>
    </rPh>
    <rPh sb="59" eb="61">
      <t>ヨユウ</t>
    </rPh>
    <rPh sb="62" eb="63">
      <t>ミ</t>
    </rPh>
    <rPh sb="65" eb="67">
      <t>エンシュツ</t>
    </rPh>
    <rPh sb="80" eb="82">
      <t>コウカ</t>
    </rPh>
    <rPh sb="83" eb="85">
      <t>ハッキ</t>
    </rPh>
    <phoneticPr fontId="6"/>
  </si>
  <si>
    <t>対象に「次に行うメジャーアクションの判定率に-20%のペナルティを与える」特殊攻撃を行う。自身が「マオ」のクラスを持つなら、-20%でなく-30%のペナルティを与える。</t>
    <rPh sb="0" eb="2">
      <t>タイショウ</t>
    </rPh>
    <rPh sb="4" eb="5">
      <t>ツギ</t>
    </rPh>
    <rPh sb="6" eb="7">
      <t>オコナ</t>
    </rPh>
    <rPh sb="18" eb="20">
      <t>ハンテイ</t>
    </rPh>
    <rPh sb="20" eb="21">
      <t>リツ</t>
    </rPh>
    <rPh sb="33" eb="34">
      <t>アタ</t>
    </rPh>
    <rPh sb="37" eb="39">
      <t>トクシュ</t>
    </rPh>
    <rPh sb="39" eb="41">
      <t>コウゲキ</t>
    </rPh>
    <rPh sb="42" eb="43">
      <t>オコナ</t>
    </rPh>
    <rPh sb="45" eb="47">
      <t>ジシン</t>
    </rPh>
    <rPh sb="57" eb="58">
      <t>モ</t>
    </rPh>
    <rPh sb="80" eb="81">
      <t>アタ</t>
    </rPh>
    <phoneticPr fontId="6"/>
  </si>
  <si>
    <t>付与式：多重</t>
    <rPh sb="0" eb="2">
      <t>フヨ</t>
    </rPh>
    <rPh sb="2" eb="3">
      <t>シキ</t>
    </rPh>
    <rPh sb="4" eb="6">
      <t>タジュウ</t>
    </rPh>
    <phoneticPr fontId="6"/>
  </si>
  <si>
    <t>このアーツを組み合わせた「種別：魔法」のアーツの判定のスペシャル率に+20%のボーナスを与える。</t>
    <rPh sb="6" eb="7">
      <t>ク</t>
    </rPh>
    <rPh sb="8" eb="9">
      <t>ア</t>
    </rPh>
    <rPh sb="13" eb="15">
      <t>シュベツ</t>
    </rPh>
    <rPh sb="16" eb="18">
      <t>マホウ</t>
    </rPh>
    <rPh sb="24" eb="26">
      <t>ハンテイ</t>
    </rPh>
    <rPh sb="32" eb="33">
      <t>リツ</t>
    </rPh>
    <rPh sb="44" eb="45">
      <t>アタ</t>
    </rPh>
    <phoneticPr fontId="6"/>
  </si>
  <si>
    <t>工作七式</t>
    <rPh sb="0" eb="2">
      <t>コウサク</t>
    </rPh>
    <rPh sb="2" eb="3">
      <t>ナナ</t>
    </rPh>
    <rPh sb="3" eb="4">
      <t>シキ</t>
    </rPh>
    <phoneticPr fontId="6"/>
  </si>
  <si>
    <t>自身が状態異常を受けた時に使用できる。自身の受けている「憤怒」「悲哀」「放心」「憎悪」を全て解除する。</t>
    <rPh sb="0" eb="2">
      <t>ジシン</t>
    </rPh>
    <rPh sb="3" eb="5">
      <t>ジョウタイ</t>
    </rPh>
    <rPh sb="5" eb="7">
      <t>イジョウ</t>
    </rPh>
    <rPh sb="8" eb="9">
      <t>ウ</t>
    </rPh>
    <rPh sb="11" eb="12">
      <t>トキ</t>
    </rPh>
    <rPh sb="13" eb="15">
      <t>シヨウ</t>
    </rPh>
    <rPh sb="19" eb="21">
      <t>ジシン</t>
    </rPh>
    <rPh sb="22" eb="23">
      <t>ウ</t>
    </rPh>
    <rPh sb="28" eb="30">
      <t>フンヌ</t>
    </rPh>
    <rPh sb="32" eb="34">
      <t>ヒアイ</t>
    </rPh>
    <rPh sb="36" eb="38">
      <t>ホウシン</t>
    </rPh>
    <rPh sb="40" eb="42">
      <t>ゾウオ</t>
    </rPh>
    <rPh sb="44" eb="45">
      <t>スベ</t>
    </rPh>
    <rPh sb="46" eb="48">
      <t>カイジョ</t>
    </rPh>
    <phoneticPr fontId="6"/>
  </si>
  <si>
    <t>このアーツを組み合わせた〔秘魔〕判定のスペシャル率に+20%のボーナスを与える。</t>
    <rPh sb="6" eb="7">
      <t>ク</t>
    </rPh>
    <rPh sb="8" eb="9">
      <t>ア</t>
    </rPh>
    <rPh sb="13" eb="14">
      <t>ヒ</t>
    </rPh>
    <rPh sb="14" eb="15">
      <t>マ</t>
    </rPh>
    <rPh sb="16" eb="18">
      <t>ハンテイ</t>
    </rPh>
    <rPh sb="24" eb="25">
      <t>リツ</t>
    </rPh>
    <rPh sb="36" eb="37">
      <t>アタ</t>
    </rPh>
    <phoneticPr fontId="6"/>
  </si>
  <si>
    <t>自身の行う〔隠密〕判定の判定率に+20%する。また自身が「マキナ」であることを偽装する。この偽装を見抜くには〔観察〕判定が必要である。その〔観察〕判定に対してこのアーツでリアクションが行え、そのリアクションのスペシャル率に+20%のボーナスを与える。</t>
    <rPh sb="0" eb="2">
      <t>ジシン</t>
    </rPh>
    <rPh sb="3" eb="4">
      <t>オコナ</t>
    </rPh>
    <rPh sb="6" eb="8">
      <t>オンミツ</t>
    </rPh>
    <rPh sb="9" eb="11">
      <t>ハンテイ</t>
    </rPh>
    <rPh sb="12" eb="14">
      <t>ハンテイ</t>
    </rPh>
    <rPh sb="14" eb="15">
      <t>リツ</t>
    </rPh>
    <rPh sb="25" eb="27">
      <t>ジシン</t>
    </rPh>
    <rPh sb="39" eb="41">
      <t>ギソウ</t>
    </rPh>
    <rPh sb="46" eb="48">
      <t>ギソウ</t>
    </rPh>
    <rPh sb="49" eb="51">
      <t>ミヌ</t>
    </rPh>
    <rPh sb="55" eb="57">
      <t>カンサツ</t>
    </rPh>
    <rPh sb="58" eb="60">
      <t>ハンテイ</t>
    </rPh>
    <rPh sb="61" eb="63">
      <t>ヒツヨウ</t>
    </rPh>
    <rPh sb="70" eb="72">
      <t>カンサツ</t>
    </rPh>
    <rPh sb="73" eb="75">
      <t>ハンテイ</t>
    </rPh>
    <rPh sb="76" eb="77">
      <t>タイ</t>
    </rPh>
    <rPh sb="92" eb="93">
      <t>オコナ</t>
    </rPh>
    <rPh sb="109" eb="110">
      <t>リツ</t>
    </rPh>
    <rPh sb="121" eb="122">
      <t>アタ</t>
    </rPh>
    <phoneticPr fontId="6"/>
  </si>
  <si>
    <t>自身が「放心」「硬直」「捕縛」のいずれかを受けた時に使用できる。自身の受けた「放心」「硬直」「捕縛」のいずれか1つを打ち消す。</t>
    <rPh sb="4" eb="6">
      <t>ホウシン</t>
    </rPh>
    <rPh sb="8" eb="10">
      <t>コウチョク</t>
    </rPh>
    <rPh sb="12" eb="14">
      <t>ホバク</t>
    </rPh>
    <rPh sb="39" eb="41">
      <t>ホウシン</t>
    </rPh>
    <rPh sb="43" eb="45">
      <t>コウチョク</t>
    </rPh>
    <rPh sb="47" eb="49">
      <t>ホバク</t>
    </rPh>
    <phoneticPr fontId="6"/>
  </si>
  <si>
    <t>自身が自身のルフィアンと同じエンゲージにいる限り、お互いのメジャーアクションの判定率に+20%のボーナスを与える。</t>
    <rPh sb="39" eb="41">
      <t>ハンテイ</t>
    </rPh>
    <rPh sb="41" eb="42">
      <t>リツ</t>
    </rPh>
    <rPh sb="53" eb="54">
      <t>アタ</t>
    </rPh>
    <phoneticPr fontId="6"/>
  </si>
  <si>
    <t>自身は近距離の対象に対してもカバーリングを行うことができるようになる(対象のエンゲージに移動するわけではない)。至近以外の対象にカバーリングを行った場合、追加の代償としてH3を支払う。</t>
    <rPh sb="0" eb="2">
      <t>ジシン</t>
    </rPh>
    <rPh sb="3" eb="6">
      <t>キンキョリ</t>
    </rPh>
    <rPh sb="7" eb="9">
      <t>タイショウ</t>
    </rPh>
    <rPh sb="10" eb="11">
      <t>タイ</t>
    </rPh>
    <rPh sb="21" eb="22">
      <t>オコナ</t>
    </rPh>
    <rPh sb="35" eb="37">
      <t>タイショウ</t>
    </rPh>
    <rPh sb="44" eb="46">
      <t>イドウ</t>
    </rPh>
    <rPh sb="56" eb="58">
      <t>シキン</t>
    </rPh>
    <rPh sb="58" eb="60">
      <t>イガイ</t>
    </rPh>
    <rPh sb="61" eb="63">
      <t>タイショウ</t>
    </rPh>
    <rPh sb="71" eb="72">
      <t>オコナ</t>
    </rPh>
    <rPh sb="74" eb="76">
      <t>バアイ</t>
    </rPh>
    <rPh sb="77" eb="79">
      <t>ツイカ</t>
    </rPh>
    <rPh sb="80" eb="82">
      <t>ダイショウ</t>
    </rPh>
    <rPh sb="88" eb="90">
      <t>シハラ</t>
    </rPh>
    <phoneticPr fontId="6"/>
  </si>
  <si>
    <t>自身のレリックを隠す。体内に取り込む、宙から突然現れる、など演出は自由にしてよい。そのレリックはオートアクションで「準備」できるようになる。この隠されたレリックを見抜くには〔観察〕判定が必要である。この判定に対するリアクションは〔隠密〕判定であり、その〔隠密〕判定のスペシャル率に+20%のボーナスを与える。</t>
    <rPh sb="0" eb="2">
      <t>ジシン</t>
    </rPh>
    <rPh sb="8" eb="9">
      <t>カク</t>
    </rPh>
    <rPh sb="11" eb="13">
      <t>タイナイ</t>
    </rPh>
    <rPh sb="14" eb="15">
      <t>ト</t>
    </rPh>
    <rPh sb="16" eb="17">
      <t>コ</t>
    </rPh>
    <rPh sb="19" eb="20">
      <t>チュウ</t>
    </rPh>
    <rPh sb="22" eb="24">
      <t>トツゼン</t>
    </rPh>
    <rPh sb="24" eb="25">
      <t>アラワ</t>
    </rPh>
    <rPh sb="30" eb="32">
      <t>エンシュツ</t>
    </rPh>
    <rPh sb="33" eb="35">
      <t>ジユウ</t>
    </rPh>
    <rPh sb="58" eb="60">
      <t>ジュンビ</t>
    </rPh>
    <rPh sb="72" eb="73">
      <t>カク</t>
    </rPh>
    <rPh sb="81" eb="83">
      <t>ミヌ</t>
    </rPh>
    <rPh sb="87" eb="89">
      <t>カンサツ</t>
    </rPh>
    <rPh sb="90" eb="92">
      <t>ハンテイ</t>
    </rPh>
    <rPh sb="93" eb="95">
      <t>ヒツヨウ</t>
    </rPh>
    <rPh sb="101" eb="103">
      <t>ハンテイ</t>
    </rPh>
    <rPh sb="104" eb="105">
      <t>タイ</t>
    </rPh>
    <rPh sb="115" eb="117">
      <t>オンミツ</t>
    </rPh>
    <rPh sb="118" eb="120">
      <t>ハンテイ</t>
    </rPh>
    <rPh sb="127" eb="129">
      <t>オンミツ</t>
    </rPh>
    <rPh sb="130" eb="132">
      <t>ハンテイ</t>
    </rPh>
    <rPh sb="138" eb="139">
      <t>リツ</t>
    </rPh>
    <rPh sb="150" eb="151">
      <t>アタ</t>
    </rPh>
    <phoneticPr fontId="6"/>
  </si>
  <si>
    <t>「分類：攻撃」の道具を[LV+1]個、同時に使用する。自身の判定は1回のみ行い、リアクションも1回のみ行う。命中すれば、全ての効果が同時に発揮される(対象は別々でも構わない)。</t>
    <rPh sb="1" eb="3">
      <t>ブンルイ</t>
    </rPh>
    <rPh sb="4" eb="6">
      <t>コウゲキ</t>
    </rPh>
    <rPh sb="8" eb="10">
      <t>ドウグ</t>
    </rPh>
    <rPh sb="17" eb="18">
      <t>コ</t>
    </rPh>
    <rPh sb="19" eb="21">
      <t>ドウジ</t>
    </rPh>
    <rPh sb="22" eb="24">
      <t>シヨウ</t>
    </rPh>
    <rPh sb="27" eb="29">
      <t>ジシン</t>
    </rPh>
    <rPh sb="30" eb="32">
      <t>ハンテイ</t>
    </rPh>
    <rPh sb="34" eb="35">
      <t>カイ</t>
    </rPh>
    <rPh sb="37" eb="38">
      <t>オコナ</t>
    </rPh>
    <rPh sb="48" eb="49">
      <t>カイ</t>
    </rPh>
    <rPh sb="51" eb="52">
      <t>オコナ</t>
    </rPh>
    <rPh sb="54" eb="56">
      <t>メイチュウ</t>
    </rPh>
    <rPh sb="60" eb="61">
      <t>スベ</t>
    </rPh>
    <rPh sb="63" eb="65">
      <t>コウカ</t>
    </rPh>
    <rPh sb="66" eb="68">
      <t>ドウジ</t>
    </rPh>
    <rPh sb="69" eb="71">
      <t>ハッキ</t>
    </rPh>
    <rPh sb="75" eb="77">
      <t>タイショウ</t>
    </rPh>
    <rPh sb="78" eb="80">
      <t>ベツベツ</t>
    </rPh>
    <rPh sb="82" eb="83">
      <t>カマ</t>
    </rPh>
    <phoneticPr fontId="6"/>
  </si>
  <si>
    <t>判定に成功すれば、対象にフェイトを取得する。対象は〔自我〕でリアクションすることができる。また、常に【知性】判定のスペシャル率に+20%のボーナスを与える。</t>
    <rPh sb="0" eb="2">
      <t>ハンテイ</t>
    </rPh>
    <rPh sb="3" eb="5">
      <t>セイコウ</t>
    </rPh>
    <rPh sb="9" eb="11">
      <t>タイショウ</t>
    </rPh>
    <rPh sb="17" eb="19">
      <t>シュトク</t>
    </rPh>
    <rPh sb="22" eb="24">
      <t>タイショウ</t>
    </rPh>
    <rPh sb="26" eb="28">
      <t>ジガ</t>
    </rPh>
    <rPh sb="48" eb="49">
      <t>ツネ</t>
    </rPh>
    <rPh sb="51" eb="53">
      <t>チセイ</t>
    </rPh>
    <rPh sb="54" eb="56">
      <t>ハンテイ</t>
    </rPh>
    <rPh sb="62" eb="63">
      <t>リツ</t>
    </rPh>
    <rPh sb="74" eb="75">
      <t>アタ</t>
    </rPh>
    <phoneticPr fontId="6"/>
  </si>
  <si>
    <t>あるキャラクターが何らかの発言を行った際に使用できる。その発言の真偽を見抜く〔心理〕判定のスペシャル率に+20%のボーナスを与える。また、自身の言動の真偽を見抜く判定に対するリアクションに対してもこのアーツを使用でき、その〔心理〕判定のスペシャル率に+20%のボーナスを与える。</t>
    <rPh sb="9" eb="10">
      <t>ナン</t>
    </rPh>
    <rPh sb="13" eb="15">
      <t>ハツゲン</t>
    </rPh>
    <rPh sb="16" eb="17">
      <t>オコナ</t>
    </rPh>
    <rPh sb="19" eb="20">
      <t>サイ</t>
    </rPh>
    <rPh sb="21" eb="23">
      <t>シヨウ</t>
    </rPh>
    <rPh sb="29" eb="31">
      <t>ハツゲン</t>
    </rPh>
    <rPh sb="32" eb="34">
      <t>シンギ</t>
    </rPh>
    <rPh sb="35" eb="37">
      <t>ミヌ</t>
    </rPh>
    <rPh sb="39" eb="41">
      <t>シンリ</t>
    </rPh>
    <rPh sb="42" eb="44">
      <t>ハンテイ</t>
    </rPh>
    <rPh sb="50" eb="51">
      <t>リツ</t>
    </rPh>
    <rPh sb="62" eb="63">
      <t>アタ</t>
    </rPh>
    <rPh sb="69" eb="71">
      <t>ジシン</t>
    </rPh>
    <rPh sb="72" eb="74">
      <t>ゲンドウ</t>
    </rPh>
    <rPh sb="75" eb="77">
      <t>シンギ</t>
    </rPh>
    <rPh sb="78" eb="80">
      <t>ミヌ</t>
    </rPh>
    <rPh sb="81" eb="83">
      <t>ハンテイ</t>
    </rPh>
    <rPh sb="84" eb="85">
      <t>タイ</t>
    </rPh>
    <rPh sb="94" eb="95">
      <t>タイ</t>
    </rPh>
    <rPh sb="104" eb="106">
      <t>シヨウ</t>
    </rPh>
    <rPh sb="112" eb="114">
      <t>シンリ</t>
    </rPh>
    <rPh sb="115" eb="117">
      <t>ハンテイ</t>
    </rPh>
    <phoneticPr fontId="6"/>
  </si>
  <si>
    <t>このアーツを組み合わせた〔製作〕判定のスペシャル率を、[〔製作〕判定率-80]%にする(例えば本来の〔製作〕判定の判定率が130%なら、スペシャル率は50%になる)。</t>
    <rPh sb="6" eb="7">
      <t>ク</t>
    </rPh>
    <rPh sb="8" eb="9">
      <t>ア</t>
    </rPh>
    <rPh sb="13" eb="15">
      <t>セイサク</t>
    </rPh>
    <rPh sb="16" eb="18">
      <t>ハンテイ</t>
    </rPh>
    <rPh sb="24" eb="25">
      <t>リツ</t>
    </rPh>
    <rPh sb="29" eb="31">
      <t>セイサク</t>
    </rPh>
    <rPh sb="32" eb="34">
      <t>ハンテイ</t>
    </rPh>
    <rPh sb="34" eb="35">
      <t>リツ</t>
    </rPh>
    <rPh sb="44" eb="45">
      <t>タト</t>
    </rPh>
    <rPh sb="47" eb="49">
      <t>ホンライ</t>
    </rPh>
    <rPh sb="51" eb="53">
      <t>セイサク</t>
    </rPh>
    <rPh sb="54" eb="56">
      <t>ハンテイ</t>
    </rPh>
    <rPh sb="57" eb="59">
      <t>ハンテイ</t>
    </rPh>
    <rPh sb="59" eb="60">
      <t>リツ</t>
    </rPh>
    <rPh sb="73" eb="74">
      <t>リツ</t>
    </rPh>
    <phoneticPr fontId="6"/>
  </si>
  <si>
    <t>集合心理学</t>
    <rPh sb="0" eb="2">
      <t>シュウゴウ</t>
    </rPh>
    <rPh sb="2" eb="5">
      <t>シンリガク</t>
    </rPh>
    <phoneticPr fontId="6"/>
  </si>
  <si>
    <t>このアーツを組み合わせた〔格闘〕判定に対するあらゆるペナルティを、合計20%まで選択して打ち消す。</t>
    <rPh sb="6" eb="7">
      <t>ク</t>
    </rPh>
    <rPh sb="8" eb="9">
      <t>ア</t>
    </rPh>
    <rPh sb="13" eb="15">
      <t>カクトウ</t>
    </rPh>
    <rPh sb="16" eb="18">
      <t>ハンテイ</t>
    </rPh>
    <rPh sb="19" eb="20">
      <t>タイ</t>
    </rPh>
    <rPh sb="33" eb="35">
      <t>ゴウケイ</t>
    </rPh>
    <rPh sb="40" eb="42">
      <t>センタク</t>
    </rPh>
    <rPh sb="44" eb="45">
      <t>ウ</t>
    </rPh>
    <rPh sb="46" eb="47">
      <t>ケ</t>
    </rPh>
    <phoneticPr fontId="6"/>
  </si>
  <si>
    <t>このアーツを組み合わせた白兵攻撃の命中判定のスペシャル率に+[LV×10]%のボーナスを与える。</t>
    <rPh sb="6" eb="7">
      <t>ク</t>
    </rPh>
    <rPh sb="8" eb="9">
      <t>ア</t>
    </rPh>
    <rPh sb="12" eb="14">
      <t>ハクヘイ</t>
    </rPh>
    <rPh sb="14" eb="16">
      <t>コウゲキ</t>
    </rPh>
    <rPh sb="17" eb="19">
      <t>メイチュウ</t>
    </rPh>
    <rPh sb="19" eb="21">
      <t>ハンテイ</t>
    </rPh>
    <rPh sb="27" eb="28">
      <t>リツ</t>
    </rPh>
    <rPh sb="44" eb="45">
      <t>アタ</t>
    </rPh>
    <phoneticPr fontId="6"/>
  </si>
  <si>
    <t>このアーツは「種別：魔法」または「種別：歌唱」であり、対象に害を与えないアーツにのみ組み合わせられる。そのアーツの対象は「自身がフェイトを持つキャラクター」から任意に複数選択できる。</t>
    <rPh sb="7" eb="9">
      <t>シュベツ</t>
    </rPh>
    <rPh sb="10" eb="12">
      <t>マホウ</t>
    </rPh>
    <rPh sb="17" eb="19">
      <t>シュベツ</t>
    </rPh>
    <rPh sb="20" eb="22">
      <t>カショウ</t>
    </rPh>
    <rPh sb="27" eb="29">
      <t>タイショウ</t>
    </rPh>
    <rPh sb="30" eb="31">
      <t>ガイ</t>
    </rPh>
    <rPh sb="32" eb="33">
      <t>アタ</t>
    </rPh>
    <rPh sb="42" eb="43">
      <t>ク</t>
    </rPh>
    <rPh sb="44" eb="45">
      <t>ア</t>
    </rPh>
    <rPh sb="57" eb="59">
      <t>タイショウ</t>
    </rPh>
    <rPh sb="61" eb="63">
      <t>ジシン</t>
    </rPh>
    <rPh sb="69" eb="70">
      <t>モ</t>
    </rPh>
    <rPh sb="80" eb="82">
      <t>ニンイ</t>
    </rPh>
    <rPh sb="83" eb="85">
      <t>フクスウ</t>
    </rPh>
    <rPh sb="85" eb="87">
      <t>センタク</t>
    </rPh>
    <phoneticPr fontId="6"/>
  </si>
  <si>
    <t>自身の行う【希望】判定の判定率に+20%のボーナスを与える。</t>
    <rPh sb="0" eb="2">
      <t>ジシン</t>
    </rPh>
    <rPh sb="3" eb="4">
      <t>オコナ</t>
    </rPh>
    <rPh sb="6" eb="8">
      <t>キボウ</t>
    </rPh>
    <rPh sb="9" eb="11">
      <t>ハンテイ</t>
    </rPh>
    <rPh sb="12" eb="14">
      <t>ハンテイ</t>
    </rPh>
    <rPh sb="14" eb="15">
      <t>リツ</t>
    </rPh>
    <rPh sb="26" eb="27">
      <t>アタ</t>
    </rPh>
    <phoneticPr fontId="6"/>
  </si>
  <si>
    <t>その判定のスペシャル率に-20%のペナルティを与える。</t>
    <rPh sb="2" eb="4">
      <t>ハンテイ</t>
    </rPh>
    <rPh sb="10" eb="11">
      <t>リツ</t>
    </rPh>
    <rPh sb="23" eb="24">
      <t>アタ</t>
    </rPh>
    <phoneticPr fontId="6"/>
  </si>
  <si>
    <t>自身が「衰弱」「硬直」「重圧」のいずれかを受けた時に使用できる。自身が受けた「衰弱」「硬直」「重圧」を全て打ち消す。</t>
    <rPh sb="0" eb="2">
      <t>ジシン</t>
    </rPh>
    <rPh sb="4" eb="6">
      <t>スイジャク</t>
    </rPh>
    <rPh sb="8" eb="10">
      <t>コウチョク</t>
    </rPh>
    <rPh sb="12" eb="14">
      <t>ジュウアツ</t>
    </rPh>
    <rPh sb="21" eb="22">
      <t>ウ</t>
    </rPh>
    <rPh sb="24" eb="25">
      <t>トキ</t>
    </rPh>
    <rPh sb="26" eb="28">
      <t>シヨウ</t>
    </rPh>
    <rPh sb="32" eb="34">
      <t>ジシン</t>
    </rPh>
    <rPh sb="35" eb="36">
      <t>ウ</t>
    </rPh>
    <rPh sb="39" eb="41">
      <t>スイジャク</t>
    </rPh>
    <rPh sb="51" eb="52">
      <t>スベ</t>
    </rPh>
    <rPh sb="53" eb="54">
      <t>ウ</t>
    </rPh>
    <rPh sb="55" eb="56">
      <t>ケ</t>
    </rPh>
    <phoneticPr fontId="6"/>
  </si>
  <si>
    <t>〔瘴気〕でドッジ判定またはキャンセル判定を行うことができる。このアーツを用いたリアクションで対決に敗北しても、受けるダメージを-4する。</t>
    <rPh sb="1" eb="3">
      <t>ショウキ</t>
    </rPh>
    <rPh sb="8" eb="10">
      <t>ハンテイ</t>
    </rPh>
    <rPh sb="18" eb="20">
      <t>ハンテイ</t>
    </rPh>
    <rPh sb="21" eb="22">
      <t>オコナ</t>
    </rPh>
    <rPh sb="36" eb="37">
      <t>モチ</t>
    </rPh>
    <rPh sb="46" eb="48">
      <t>タイケツ</t>
    </rPh>
    <rPh sb="49" eb="51">
      <t>ハイボク</t>
    </rPh>
    <rPh sb="55" eb="56">
      <t>ウ</t>
    </rPh>
    <phoneticPr fontId="6"/>
  </si>
  <si>
    <t>このアーツを組み合わせた判定のスペシャル率に+[[LV+1]×10]%のボーナスを与える。</t>
    <rPh sb="6" eb="7">
      <t>ク</t>
    </rPh>
    <rPh sb="8" eb="9">
      <t>ア</t>
    </rPh>
    <rPh sb="12" eb="14">
      <t>ハンテイ</t>
    </rPh>
    <rPh sb="20" eb="21">
      <t>リツ</t>
    </rPh>
    <rPh sb="41" eb="42">
      <t>アタ</t>
    </rPh>
    <phoneticPr fontId="6"/>
  </si>
  <si>
    <t>自身が次に行う攻撃の命中判定に対するあらゆるペナルティを全て打ち消す。</t>
    <rPh sb="0" eb="2">
      <t>ジシン</t>
    </rPh>
    <rPh sb="3" eb="4">
      <t>ツギ</t>
    </rPh>
    <rPh sb="5" eb="6">
      <t>オコナ</t>
    </rPh>
    <rPh sb="7" eb="9">
      <t>コウゲキ</t>
    </rPh>
    <rPh sb="10" eb="12">
      <t>メイチュウ</t>
    </rPh>
    <rPh sb="12" eb="14">
      <t>ハンテイ</t>
    </rPh>
    <rPh sb="15" eb="16">
      <t>タイ</t>
    </rPh>
    <rPh sb="28" eb="29">
      <t>スベ</t>
    </rPh>
    <rPh sb="30" eb="31">
      <t>ウ</t>
    </rPh>
    <rPh sb="32" eb="33">
      <t>ケ</t>
    </rPh>
    <phoneticPr fontId="6"/>
  </si>
  <si>
    <t>「魔力：無+0」の魔法攻撃を行う。対象に1点でもダメージを与えた場合、「邪毒」をLV2で付与する。</t>
    <rPh sb="1" eb="3">
      <t>マリョク</t>
    </rPh>
    <rPh sb="4" eb="5">
      <t>ム</t>
    </rPh>
    <rPh sb="9" eb="11">
      <t>マホウ</t>
    </rPh>
    <rPh sb="11" eb="13">
      <t>コウゲキ</t>
    </rPh>
    <rPh sb="14" eb="15">
      <t>オコナ</t>
    </rPh>
    <rPh sb="17" eb="19">
      <t>タイショウ</t>
    </rPh>
    <rPh sb="21" eb="22">
      <t>テン</t>
    </rPh>
    <rPh sb="29" eb="30">
      <t>アタ</t>
    </rPh>
    <rPh sb="32" eb="34">
      <t>バアイ</t>
    </rPh>
    <rPh sb="36" eb="37">
      <t>ジャ</t>
    </rPh>
    <rPh sb="37" eb="38">
      <t>ドク</t>
    </rPh>
    <rPh sb="44" eb="46">
      <t>フヨ</t>
    </rPh>
    <phoneticPr fontId="6"/>
  </si>
  <si>
    <t>対象が何らかのダメージを受ける時、そのダメージを[[LV]×2+1D10]点減少させる。</t>
    <rPh sb="0" eb="2">
      <t>タイショウ</t>
    </rPh>
    <rPh sb="3" eb="4">
      <t>ナン</t>
    </rPh>
    <rPh sb="12" eb="13">
      <t>ウ</t>
    </rPh>
    <rPh sb="15" eb="16">
      <t>トキ</t>
    </rPh>
    <rPh sb="37" eb="38">
      <t>テン</t>
    </rPh>
    <rPh sb="38" eb="40">
      <t>ゲンショウ</t>
    </rPh>
    <phoneticPr fontId="6"/>
  </si>
  <si>
    <t>次に行う〔隠密〕を用いる攻撃に対するリアクションの判定率に-[[LV+1]×10]%のペナルティを与える。</t>
    <rPh sb="0" eb="1">
      <t>ツギ</t>
    </rPh>
    <rPh sb="2" eb="3">
      <t>オコナ</t>
    </rPh>
    <rPh sb="5" eb="7">
      <t>オンミツ</t>
    </rPh>
    <rPh sb="9" eb="10">
      <t>モチ</t>
    </rPh>
    <rPh sb="12" eb="14">
      <t>コウゲキ</t>
    </rPh>
    <rPh sb="15" eb="16">
      <t>タイ</t>
    </rPh>
    <rPh sb="25" eb="27">
      <t>ハンテイ</t>
    </rPh>
    <rPh sb="27" eb="28">
      <t>リツ</t>
    </rPh>
    <rPh sb="49" eb="50">
      <t>アタ</t>
    </rPh>
    <phoneticPr fontId="6"/>
  </si>
  <si>
    <t>このアーツを組み合わせた物理攻撃に対するリアクションの判定のスペシャル率と判定率に-[LV×10]%のペナルティを与える。</t>
    <rPh sb="12" eb="14">
      <t>ブツリ</t>
    </rPh>
    <rPh sb="27" eb="29">
      <t>ハンテイ</t>
    </rPh>
    <rPh sb="35" eb="36">
      <t>リツ</t>
    </rPh>
    <rPh sb="37" eb="39">
      <t>ハンテイ</t>
    </rPh>
    <rPh sb="39" eb="40">
      <t>リツ</t>
    </rPh>
    <phoneticPr fontId="6"/>
  </si>
  <si>
    <t>このアーツを組み合わせたドッジ判定のスペシャル率に+[LV×10]%のボーナスを与える。</t>
    <rPh sb="6" eb="7">
      <t>ク</t>
    </rPh>
    <rPh sb="8" eb="9">
      <t>ア</t>
    </rPh>
    <rPh sb="15" eb="17">
      <t>ハンテイ</t>
    </rPh>
    <rPh sb="23" eb="24">
      <t>リツ</t>
    </rPh>
    <rPh sb="40" eb="41">
      <t>アタ</t>
    </rPh>
    <phoneticPr fontId="6"/>
  </si>
  <si>
    <t>次に行う射撃攻撃に対するリアクションの判定の判定率とスペシャル率に、-20%のペナルティを与える。</t>
    <rPh sb="0" eb="1">
      <t>ツギ</t>
    </rPh>
    <rPh sb="2" eb="3">
      <t>オコナ</t>
    </rPh>
    <rPh sb="4" eb="6">
      <t>シャゲキ</t>
    </rPh>
    <rPh sb="6" eb="8">
      <t>コウゲキ</t>
    </rPh>
    <rPh sb="9" eb="10">
      <t>タイ</t>
    </rPh>
    <rPh sb="19" eb="21">
      <t>ハンテイ</t>
    </rPh>
    <rPh sb="22" eb="24">
      <t>ハンテイ</t>
    </rPh>
    <rPh sb="24" eb="25">
      <t>リツ</t>
    </rPh>
    <rPh sb="31" eb="32">
      <t>リツ</t>
    </rPh>
    <rPh sb="45" eb="46">
      <t>アタ</t>
    </rPh>
    <phoneticPr fontId="6"/>
  </si>
  <si>
    <t>このアーツを組み合わせた〔射撃〕判定のスペシャル率に+20%のボーナスを与える。</t>
    <rPh sb="6" eb="7">
      <t>ク</t>
    </rPh>
    <rPh sb="8" eb="9">
      <t>ア</t>
    </rPh>
    <rPh sb="13" eb="15">
      <t>シャゲキ</t>
    </rPh>
    <rPh sb="16" eb="18">
      <t>ハンテイ</t>
    </rPh>
    <rPh sb="24" eb="25">
      <t>リツ</t>
    </rPh>
    <rPh sb="36" eb="37">
      <t>アタ</t>
    </rPh>
    <phoneticPr fontId="6"/>
  </si>
  <si>
    <t>君はあらゆる言語の読み書きができる。共通語(コッソ族、マオ族、ニンス族、クーン族、グレス族の公用語)とその方言、ワルム族の天使語、ハウチ族の深海語、フルワイ族の用いた商会符牒、クーン族の秘儀魔法を記述する神聖文字、各種族の聖書、教典、経典に用いられる古語など。</t>
    <rPh sb="0" eb="1">
      <t>キミ</t>
    </rPh>
    <rPh sb="6" eb="8">
      <t>ゲンゴ</t>
    </rPh>
    <rPh sb="9" eb="10">
      <t>ヨ</t>
    </rPh>
    <rPh sb="11" eb="12">
      <t>カ</t>
    </rPh>
    <rPh sb="18" eb="21">
      <t>キョウツウゴ</t>
    </rPh>
    <rPh sb="25" eb="26">
      <t>ゾク</t>
    </rPh>
    <rPh sb="29" eb="30">
      <t>ゾク</t>
    </rPh>
    <rPh sb="34" eb="35">
      <t>ゾク</t>
    </rPh>
    <rPh sb="39" eb="40">
      <t>ゾク</t>
    </rPh>
    <rPh sb="44" eb="45">
      <t>ゾク</t>
    </rPh>
    <rPh sb="46" eb="49">
      <t>コウヨウゴ</t>
    </rPh>
    <rPh sb="53" eb="55">
      <t>ホウゲン</t>
    </rPh>
    <rPh sb="59" eb="60">
      <t>ゾク</t>
    </rPh>
    <rPh sb="61" eb="63">
      <t>テンシ</t>
    </rPh>
    <rPh sb="63" eb="64">
      <t>ゴ</t>
    </rPh>
    <rPh sb="68" eb="69">
      <t>ゾク</t>
    </rPh>
    <rPh sb="70" eb="72">
      <t>シンカイ</t>
    </rPh>
    <rPh sb="72" eb="73">
      <t>ゴ</t>
    </rPh>
    <rPh sb="78" eb="79">
      <t>ゾク</t>
    </rPh>
    <rPh sb="80" eb="81">
      <t>モチ</t>
    </rPh>
    <rPh sb="83" eb="85">
      <t>ショウカイ</t>
    </rPh>
    <rPh sb="85" eb="87">
      <t>フチョウ</t>
    </rPh>
    <rPh sb="91" eb="92">
      <t>ゾク</t>
    </rPh>
    <rPh sb="93" eb="95">
      <t>ヒギ</t>
    </rPh>
    <rPh sb="95" eb="97">
      <t>マホウ</t>
    </rPh>
    <rPh sb="98" eb="100">
      <t>キジュツ</t>
    </rPh>
    <rPh sb="102" eb="104">
      <t>シンセイ</t>
    </rPh>
    <rPh sb="104" eb="106">
      <t>モジ</t>
    </rPh>
    <rPh sb="107" eb="110">
      <t>カクシュゾク</t>
    </rPh>
    <rPh sb="111" eb="113">
      <t>セイショ</t>
    </rPh>
    <rPh sb="114" eb="116">
      <t>キョウテン</t>
    </rPh>
    <rPh sb="117" eb="119">
      <t>キョウテン</t>
    </rPh>
    <rPh sb="120" eb="121">
      <t>モチ</t>
    </rPh>
    <rPh sb="125" eb="127">
      <t>コゴ</t>
    </rPh>
    <phoneticPr fontId="6"/>
  </si>
  <si>
    <t>神々の舌</t>
    <rPh sb="0" eb="2">
      <t>カミガミ</t>
    </rPh>
    <rPh sb="3" eb="4">
      <t>シタ</t>
    </rPh>
    <phoneticPr fontId="6"/>
  </si>
  <si>
    <t>このアーツを組み合わせた物理攻撃の命中判定のスペシャル率に+[[その判定率-100]]%のボーナスを与える(最低値0)。</t>
    <rPh sb="6" eb="7">
      <t>ク</t>
    </rPh>
    <rPh sb="8" eb="9">
      <t>ア</t>
    </rPh>
    <rPh sb="12" eb="14">
      <t>ブツリ</t>
    </rPh>
    <rPh sb="14" eb="16">
      <t>コウゲキ</t>
    </rPh>
    <rPh sb="17" eb="19">
      <t>メイチュウ</t>
    </rPh>
    <rPh sb="19" eb="21">
      <t>ハンテイ</t>
    </rPh>
    <rPh sb="27" eb="28">
      <t>リツ</t>
    </rPh>
    <rPh sb="34" eb="36">
      <t>ハンテイ</t>
    </rPh>
    <rPh sb="36" eb="37">
      <t>リツ</t>
    </rPh>
    <rPh sb="50" eb="51">
      <t>アタ</t>
    </rPh>
    <rPh sb="54" eb="56">
      <t>サイテイ</t>
    </rPh>
    <rPh sb="56" eb="57">
      <t>チ</t>
    </rPh>
    <phoneticPr fontId="6"/>
  </si>
  <si>
    <t>このアーツを組み合わせたリアクションの判定率に対するペナルティを20%まで打ち消す。</t>
    <rPh sb="6" eb="7">
      <t>ク</t>
    </rPh>
    <rPh sb="8" eb="9">
      <t>ア</t>
    </rPh>
    <rPh sb="19" eb="21">
      <t>ハンテイ</t>
    </rPh>
    <rPh sb="21" eb="22">
      <t>リツ</t>
    </rPh>
    <rPh sb="23" eb="24">
      <t>タイ</t>
    </rPh>
    <rPh sb="37" eb="38">
      <t>ウ</t>
    </rPh>
    <rPh sb="39" eb="40">
      <t>ケ</t>
    </rPh>
    <phoneticPr fontId="6"/>
  </si>
  <si>
    <t>このアーツを組み合わせた判定の判定率に+30%のボーナスを与える。</t>
    <rPh sb="6" eb="7">
      <t>ク</t>
    </rPh>
    <rPh sb="8" eb="9">
      <t>ア</t>
    </rPh>
    <rPh sb="12" eb="14">
      <t>ハンテイ</t>
    </rPh>
    <rPh sb="15" eb="17">
      <t>ハンテイ</t>
    </rPh>
    <rPh sb="17" eb="18">
      <t>リツ</t>
    </rPh>
    <rPh sb="29" eb="30">
      <t>アタ</t>
    </rPh>
    <phoneticPr fontId="6"/>
  </si>
  <si>
    <t>このアーツを組み合わせた判定の判定率に+20%のボーナスを与える。</t>
    <rPh sb="6" eb="7">
      <t>ク</t>
    </rPh>
    <rPh sb="8" eb="9">
      <t>ア</t>
    </rPh>
    <rPh sb="12" eb="14">
      <t>ハンテイ</t>
    </rPh>
    <rPh sb="15" eb="17">
      <t>ハンテイ</t>
    </rPh>
    <rPh sb="17" eb="18">
      <t>リツ</t>
    </rPh>
    <rPh sb="29" eb="30">
      <t>アタ</t>
    </rPh>
    <phoneticPr fontId="6"/>
  </si>
  <si>
    <t>LV99</t>
    <phoneticPr fontId="6"/>
  </si>
  <si>
    <t>〔製作〕判定で「威力：殴+[この判定の判定率]÷10+LV×2]」の白兵攻撃を行う。この攻撃に対するリアクションの判定率に-[LV×10]%のペナルティを与える。</t>
    <rPh sb="1" eb="3">
      <t>セイサク</t>
    </rPh>
    <rPh sb="4" eb="6">
      <t>ハンテイ</t>
    </rPh>
    <rPh sb="8" eb="10">
      <t>イリョク</t>
    </rPh>
    <rPh sb="11" eb="12">
      <t>ナグ</t>
    </rPh>
    <rPh sb="16" eb="18">
      <t>ハンテイ</t>
    </rPh>
    <rPh sb="19" eb="21">
      <t>ハンテイ</t>
    </rPh>
    <rPh sb="21" eb="22">
      <t>リツ</t>
    </rPh>
    <rPh sb="34" eb="36">
      <t>ハクヘイ</t>
    </rPh>
    <rPh sb="36" eb="38">
      <t>コウゲキ</t>
    </rPh>
    <rPh sb="39" eb="40">
      <t>オコナ</t>
    </rPh>
    <rPh sb="44" eb="46">
      <t>コウゲキ</t>
    </rPh>
    <rPh sb="47" eb="48">
      <t>タイ</t>
    </rPh>
    <rPh sb="57" eb="59">
      <t>ハンテイ</t>
    </rPh>
    <rPh sb="59" eb="60">
      <t>リツ</t>
    </rPh>
    <rPh sb="77" eb="78">
      <t>アタ</t>
    </rPh>
    <phoneticPr fontId="6"/>
  </si>
  <si>
    <t>このアーツを組み合わせた〔隠密〕判定のスペシャル率に+20%のボーナスを与える。</t>
    <rPh sb="6" eb="7">
      <t>ク</t>
    </rPh>
    <rPh sb="8" eb="9">
      <t>ア</t>
    </rPh>
    <rPh sb="13" eb="15">
      <t>オンミツ</t>
    </rPh>
    <rPh sb="16" eb="18">
      <t>ハンテイ</t>
    </rPh>
    <rPh sb="24" eb="25">
      <t>リツ</t>
    </rPh>
    <rPh sb="36" eb="37">
      <t>アタ</t>
    </rPh>
    <phoneticPr fontId="6"/>
  </si>
  <si>
    <t>このアーツを組み合わせた攻撃に対するリアクションの判定のスペシャル率に-[LV×10]%のペナルティを与える。ただし、LV3では-40%となる。</t>
    <rPh sb="6" eb="7">
      <t>ク</t>
    </rPh>
    <rPh sb="8" eb="9">
      <t>ア</t>
    </rPh>
    <rPh sb="12" eb="14">
      <t>コウゲキ</t>
    </rPh>
    <rPh sb="15" eb="16">
      <t>タイ</t>
    </rPh>
    <rPh sb="25" eb="27">
      <t>ハンテイ</t>
    </rPh>
    <rPh sb="33" eb="34">
      <t>リツ</t>
    </rPh>
    <rPh sb="51" eb="52">
      <t>アタ</t>
    </rPh>
    <phoneticPr fontId="6"/>
  </si>
  <si>
    <t>戦闘移動が行えず、全力移動では近距離までしか移動できない。メジャーアクションとリアクションの判定率に-20%のペナルティを受ける。次の自身のメジャーアクション終了時に自動的に解除される。</t>
    <rPh sb="46" eb="48">
      <t>ハンテイ</t>
    </rPh>
    <rPh sb="48" eb="49">
      <t>リツ</t>
    </rPh>
    <phoneticPr fontId="6"/>
  </si>
  <si>
    <t>指定されたキャラクターに対して、「憎悪：○○」の形で受ける。そのキャラクターを対象に含まないメジャーアクションの判定に-30%のペナルティを受ける。指定されたキャラクターを対象に含むメジャーアクションを行ったメインフェイズ終了時、自動的に解除される。</t>
    <phoneticPr fontId="7"/>
  </si>
  <si>
    <t>対象の『傀儡』『魂魄四散』以外の『昏倒』、『死亡』を含む状態異常、不利な効果を全て打ち消し、HPを1まで回復する。代償は「この効果で回復した対象のHP分、HPを減らす」ことである。</t>
    <rPh sb="0" eb="2">
      <t>タイショウ</t>
    </rPh>
    <rPh sb="52" eb="54">
      <t>カイフク</t>
    </rPh>
    <rPh sb="57" eb="59">
      <t>ダイショウ</t>
    </rPh>
    <rPh sb="63" eb="65">
      <t>コウカ</t>
    </rPh>
    <rPh sb="66" eb="68">
      <t>カイフク</t>
    </rPh>
    <rPh sb="70" eb="72">
      <t>タイショウ</t>
    </rPh>
    <rPh sb="75" eb="76">
      <t>ブン</t>
    </rPh>
    <rPh sb="80" eb="81">
      <t>ヘ</t>
    </rPh>
    <phoneticPr fontId="7"/>
  </si>
  <si>
    <t>S[1D10]</t>
    <phoneticPr fontId="7"/>
  </si>
  <si>
    <t>トライブクラスがデュルフのキャラクターが《蹄人の血》を取得した場合、「雨天」、「炎天」をどう処理しますか？</t>
    <rPh sb="21" eb="22">
      <t>ヒヅメ</t>
    </rPh>
    <rPh sb="22" eb="23">
      <t>ヒト</t>
    </rPh>
    <rPh sb="24" eb="25">
      <t>チ</t>
    </rPh>
    <rPh sb="27" eb="29">
      <t>シュトク</t>
    </rPh>
    <rPh sb="31" eb="33">
      <t>バアイ</t>
    </rPh>
    <rPh sb="35" eb="37">
      <t>ウテン</t>
    </rPh>
    <rPh sb="40" eb="42">
      <t>エンテン</t>
    </rPh>
    <rPh sb="46" eb="48">
      <t>ショリ</t>
    </rPh>
    <phoneticPr fontId="7"/>
  </si>
  <si>
    <t>いつでも使用できます。その効果で発生したメインフェイズは、行動済みでも行動することができます。また、未行動である時にそのメインフェイズが終了しても行動済みになりません。さらに、「魂魄四散」や「死亡」、「昏倒」を含むあらゆる状態異常を受けている間でも行動することができます。</t>
    <rPh sb="4" eb="6">
      <t>シヨウ</t>
    </rPh>
    <rPh sb="13" eb="15">
      <t>コウカ</t>
    </rPh>
    <rPh sb="16" eb="18">
      <t>ハッセイ</t>
    </rPh>
    <rPh sb="29" eb="31">
      <t>コウドウ</t>
    </rPh>
    <rPh sb="31" eb="32">
      <t>ズ</t>
    </rPh>
    <rPh sb="35" eb="37">
      <t>コウドウ</t>
    </rPh>
    <rPh sb="50" eb="51">
      <t>ミ</t>
    </rPh>
    <rPh sb="51" eb="53">
      <t>コウドウ</t>
    </rPh>
    <rPh sb="56" eb="57">
      <t>トキ</t>
    </rPh>
    <rPh sb="68" eb="70">
      <t>シュウリョウ</t>
    </rPh>
    <rPh sb="73" eb="75">
      <t>コウドウ</t>
    </rPh>
    <rPh sb="75" eb="76">
      <t>ズ</t>
    </rPh>
    <rPh sb="89" eb="91">
      <t>コンパク</t>
    </rPh>
    <rPh sb="91" eb="93">
      <t>シサン</t>
    </rPh>
    <rPh sb="96" eb="98">
      <t>シボウ</t>
    </rPh>
    <rPh sb="101" eb="103">
      <t>コントウ</t>
    </rPh>
    <rPh sb="105" eb="106">
      <t>フク</t>
    </rPh>
    <rPh sb="111" eb="113">
      <t>ジョウタイ</t>
    </rPh>
    <rPh sb="113" eb="115">
      <t>イジョウ</t>
    </rPh>
    <rPh sb="116" eb="117">
      <t>ウ</t>
    </rPh>
    <rPh sb="121" eb="122">
      <t>アイダ</t>
    </rPh>
    <rPh sb="124" eb="126">
      <t>コウドウ</t>
    </rPh>
    <phoneticPr fontId="6"/>
  </si>
  <si>
    <t>擬魔</t>
    <rPh sb="0" eb="1">
      <t>ギ</t>
    </rPh>
    <rPh sb="1" eb="2">
      <t>マ</t>
    </rPh>
    <phoneticPr fontId="6"/>
  </si>
  <si>
    <t>技能変更</t>
    <rPh sb="0" eb="2">
      <t>ギノウ</t>
    </rPh>
    <rPh sb="2" eb="4">
      <t>ヘンコウ</t>
    </rPh>
    <phoneticPr fontId="6"/>
  </si>
  <si>
    <t>斬+0</t>
    <rPh sb="0" eb="1">
      <t>ザン</t>
    </rPh>
    <phoneticPr fontId="6"/>
  </si>
  <si>
    <t>刺-1</t>
    <rPh sb="0" eb="1">
      <t>サ</t>
    </rPh>
    <phoneticPr fontId="6"/>
  </si>
  <si>
    <t>殴-2</t>
    <rPh sb="0" eb="1">
      <t>ナグ</t>
    </rPh>
    <phoneticPr fontId="6"/>
  </si>
  <si>
    <t>魔力-3</t>
    <rPh sb="0" eb="2">
      <t>マリョク</t>
    </rPh>
    <phoneticPr fontId="6"/>
  </si>
  <si>
    <t>防御値-2</t>
    <rPh sb="0" eb="2">
      <t>ボウギョ</t>
    </rPh>
    <rPh sb="2" eb="3">
      <t>チ</t>
    </rPh>
    <phoneticPr fontId="6"/>
  </si>
  <si>
    <t>抵抗値-2</t>
    <rPh sb="0" eb="3">
      <t>テイコウチ</t>
    </rPh>
    <phoneticPr fontId="6"/>
  </si>
  <si>
    <t>無-3</t>
    <rPh sb="0" eb="1">
      <t>ム</t>
    </rPh>
    <phoneticPr fontId="6"/>
  </si>
  <si>
    <t>爆破の刻印</t>
    <rPh sb="0" eb="2">
      <t>バクハ</t>
    </rPh>
    <rPh sb="3" eb="5">
      <t>コクイン</t>
    </rPh>
    <phoneticPr fontId="6"/>
  </si>
  <si>
    <t>穢れた聖剣の印</t>
    <rPh sb="0" eb="1">
      <t>ケガ</t>
    </rPh>
    <rPh sb="3" eb="5">
      <t>セイケン</t>
    </rPh>
    <rPh sb="6" eb="7">
      <t>イン</t>
    </rPh>
    <phoneticPr fontId="6"/>
  </si>
  <si>
    <t>憑依の印</t>
    <rPh sb="0" eb="2">
      <t>ヒョウイ</t>
    </rPh>
    <rPh sb="3" eb="4">
      <t>イン</t>
    </rPh>
    <phoneticPr fontId="6"/>
  </si>
  <si>
    <t>制限</t>
    <rPh sb="0" eb="2">
      <t>セイゲン</t>
    </rPh>
    <phoneticPr fontId="6"/>
  </si>
  <si>
    <t>A1</t>
    <phoneticPr fontId="6"/>
  </si>
  <si>
    <t>全なる魂への慈愛の遺志</t>
    <rPh sb="0" eb="1">
      <t>スベ</t>
    </rPh>
    <rPh sb="3" eb="4">
      <t>タマシイ</t>
    </rPh>
    <rPh sb="6" eb="8">
      <t>ジアイ</t>
    </rPh>
    <rPh sb="9" eb="11">
      <t>イシ</t>
    </rPh>
    <phoneticPr fontId="6"/>
  </si>
  <si>
    <t>S3</t>
    <phoneticPr fontId="6"/>
  </si>
  <si>
    <t>いつでも</t>
    <phoneticPr fontId="6"/>
  </si>
  <si>
    <t>自身のメジャーアクションの前に使用する。次に行う攻撃の射程を至近に変更するか1段階延長し、その攻撃で与えるダメージに+5点する。</t>
    <rPh sb="0" eb="2">
      <t>ジシン</t>
    </rPh>
    <rPh sb="13" eb="14">
      <t>マエ</t>
    </rPh>
    <rPh sb="15" eb="17">
      <t>シヨウ</t>
    </rPh>
    <rPh sb="20" eb="21">
      <t>ツギ</t>
    </rPh>
    <rPh sb="22" eb="23">
      <t>オコナ</t>
    </rPh>
    <rPh sb="24" eb="26">
      <t>コウゲキ</t>
    </rPh>
    <rPh sb="27" eb="29">
      <t>シャテイ</t>
    </rPh>
    <rPh sb="30" eb="32">
      <t>シキン</t>
    </rPh>
    <rPh sb="33" eb="35">
      <t>ヘンコウ</t>
    </rPh>
    <rPh sb="39" eb="41">
      <t>ダンカイ</t>
    </rPh>
    <rPh sb="41" eb="43">
      <t>エンチョウ</t>
    </rPh>
    <rPh sb="47" eb="49">
      <t>コウゲキ</t>
    </rPh>
    <rPh sb="50" eb="51">
      <t>アタ</t>
    </rPh>
    <rPh sb="60" eb="61">
      <t>テン</t>
    </rPh>
    <phoneticPr fontId="6"/>
  </si>
  <si>
    <t>なし</t>
    <phoneticPr fontId="6"/>
  </si>
  <si>
    <t>S1</t>
    <phoneticPr fontId="6"/>
  </si>
  <si>
    <t>誰かが悔恨判定に失敗した時に使用する。その悔恨判定で減少するSPを0点にする。</t>
    <rPh sb="0" eb="1">
      <t>ダレ</t>
    </rPh>
    <rPh sb="3" eb="5">
      <t>カイコン</t>
    </rPh>
    <rPh sb="5" eb="7">
      <t>ハンテイ</t>
    </rPh>
    <rPh sb="8" eb="10">
      <t>シッパイ</t>
    </rPh>
    <rPh sb="12" eb="13">
      <t>トキ</t>
    </rPh>
    <rPh sb="14" eb="16">
      <t>シヨウ</t>
    </rPh>
    <rPh sb="21" eb="23">
      <t>カイコン</t>
    </rPh>
    <rPh sb="23" eb="25">
      <t>ハンテイ</t>
    </rPh>
    <rPh sb="26" eb="28">
      <t>ゲンショウ</t>
    </rPh>
    <rPh sb="34" eb="35">
      <t>テン</t>
    </rPh>
    <phoneticPr fontId="6"/>
  </si>
  <si>
    <t>自在の印</t>
    <rPh sb="0" eb="2">
      <t>ジザイ</t>
    </rPh>
    <rPh sb="3" eb="4">
      <t>イン</t>
    </rPh>
    <phoneticPr fontId="6"/>
  </si>
  <si>
    <t>「ブリューナク」を常備化する。「ブリューナク」を使用して攻撃・リアクションを行う度、SPが1点減少する。</t>
    <phoneticPr fontId="6"/>
  </si>
  <si>
    <t>蒼玉なる銃剣の印</t>
    <rPh sb="0" eb="1">
      <t>ソウ</t>
    </rPh>
    <rPh sb="1" eb="2">
      <t>ギョク</t>
    </rPh>
    <rPh sb="4" eb="6">
      <t>ジュウケン</t>
    </rPh>
    <rPh sb="7" eb="8">
      <t>イン</t>
    </rPh>
    <phoneticPr fontId="6"/>
  </si>
  <si>
    <t>分かたれし八槍の印</t>
    <rPh sb="0" eb="1">
      <t>ワ</t>
    </rPh>
    <rPh sb="5" eb="6">
      <t>ハチ</t>
    </rPh>
    <rPh sb="6" eb="7">
      <t>ヤリ</t>
    </rPh>
    <rPh sb="8" eb="9">
      <t>イン</t>
    </rPh>
    <phoneticPr fontId="6"/>
  </si>
  <si>
    <t>母なる煌剣の印</t>
    <rPh sb="0" eb="1">
      <t>ハハ</t>
    </rPh>
    <rPh sb="3" eb="4">
      <t>キラ</t>
    </rPh>
    <rPh sb="4" eb="5">
      <t>ケン</t>
    </rPh>
    <rPh sb="6" eb="7">
      <t>イン</t>
    </rPh>
    <phoneticPr fontId="6"/>
  </si>
  <si>
    <t>「カスケットラメンター」を常備化する。「カスケットラメンター」を使用して攻撃・リアクションを行う度、SPが1点減少する。</t>
    <phoneticPr fontId="6"/>
  </si>
  <si>
    <t>[マイナー]次に行うこの武器を用いた攻撃のスペシャル率に+20%のボーナスを与える。</t>
    <rPh sb="6" eb="7">
      <t>ツギ</t>
    </rPh>
    <rPh sb="8" eb="9">
      <t>オコナ</t>
    </rPh>
    <rPh sb="12" eb="14">
      <t>ブキ</t>
    </rPh>
    <rPh sb="15" eb="16">
      <t>モチ</t>
    </rPh>
    <rPh sb="18" eb="20">
      <t>コウゲキ</t>
    </rPh>
    <rPh sb="26" eb="27">
      <t>リツ</t>
    </rPh>
    <rPh sb="38" eb="39">
      <t>アタ</t>
    </rPh>
    <phoneticPr fontId="6"/>
  </si>
  <si>
    <t>[マイナー]SPを3点支払う。この武器を用いた命中判定のスペシャル率に+10%のボーナスを得る。</t>
    <rPh sb="10" eb="11">
      <t>テン</t>
    </rPh>
    <rPh sb="11" eb="13">
      <t>シハラ</t>
    </rPh>
    <rPh sb="17" eb="19">
      <t>ブキ</t>
    </rPh>
    <rPh sb="20" eb="21">
      <t>モチ</t>
    </rPh>
    <rPh sb="23" eb="25">
      <t>メイチュウ</t>
    </rPh>
    <rPh sb="25" eb="27">
      <t>ハンテイ</t>
    </rPh>
    <rPh sb="33" eb="34">
      <t>リツ</t>
    </rPh>
    <rPh sb="45" eb="46">
      <t>エ</t>
    </rPh>
    <phoneticPr fontId="6"/>
  </si>
  <si>
    <t>[常時]この武器を用いた攻撃へのリアクションの判定率に-20%のペナルティを与える。</t>
    <rPh sb="1" eb="3">
      <t>ジョウジ</t>
    </rPh>
    <rPh sb="6" eb="8">
      <t>ブキ</t>
    </rPh>
    <rPh sb="9" eb="10">
      <t>モチ</t>
    </rPh>
    <rPh sb="12" eb="14">
      <t>コウゲキ</t>
    </rPh>
    <rPh sb="23" eb="25">
      <t>ハンテイ</t>
    </rPh>
    <rPh sb="25" eb="26">
      <t>リツ</t>
    </rPh>
    <rPh sb="38" eb="39">
      <t>アタ</t>
    </rPh>
    <phoneticPr fontId="6"/>
  </si>
  <si>
    <t>ニンス専用。[常時]〔製作〕判定の判定率に+20%のボーナスを与える。</t>
    <rPh sb="3" eb="5">
      <t>センヨウ</t>
    </rPh>
    <rPh sb="7" eb="9">
      <t>ジョウジ</t>
    </rPh>
    <rPh sb="11" eb="13">
      <t>セイサク</t>
    </rPh>
    <rPh sb="14" eb="16">
      <t>ハンテイ</t>
    </rPh>
    <rPh sb="17" eb="19">
      <t>ハンテイ</t>
    </rPh>
    <rPh sb="19" eb="20">
      <t>リツ</t>
    </rPh>
    <rPh sb="31" eb="32">
      <t>アタ</t>
    </rPh>
    <phoneticPr fontId="7"/>
  </si>
  <si>
    <t>クーン専用。[プレロール]1シーン1回、〔回避〕判定のスペシャル率のペナルティを20%まで選んで打ち消す。</t>
    <rPh sb="3" eb="5">
      <t>センヨウ</t>
    </rPh>
    <rPh sb="21" eb="23">
      <t>カイヒ</t>
    </rPh>
    <rPh sb="24" eb="26">
      <t>ハンテイ</t>
    </rPh>
    <rPh sb="32" eb="33">
      <t>リツ</t>
    </rPh>
    <rPh sb="45" eb="46">
      <t>エラ</t>
    </rPh>
    <rPh sb="48" eb="49">
      <t>ウ</t>
    </rPh>
    <rPh sb="50" eb="51">
      <t>ケ</t>
    </rPh>
    <phoneticPr fontId="7"/>
  </si>
  <si>
    <t>[常時]〔手当〕判定の判定率に+20%のボーナスを与え、〔手当〕判定の回復量に+1D10点する。</t>
    <rPh sb="5" eb="7">
      <t>テアテ</t>
    </rPh>
    <rPh sb="8" eb="10">
      <t>ハンテイ</t>
    </rPh>
    <rPh sb="11" eb="13">
      <t>ハンテイ</t>
    </rPh>
    <rPh sb="13" eb="14">
      <t>リツ</t>
    </rPh>
    <rPh sb="25" eb="26">
      <t>アタ</t>
    </rPh>
    <rPh sb="29" eb="31">
      <t>テアテ</t>
    </rPh>
    <rPh sb="32" eb="34">
      <t>ハンテイ</t>
    </rPh>
    <rPh sb="35" eb="37">
      <t>カイフク</t>
    </rPh>
    <rPh sb="37" eb="38">
      <t>リョウ</t>
    </rPh>
    <rPh sb="44" eb="45">
      <t>テン</t>
    </rPh>
    <phoneticPr fontId="7"/>
  </si>
  <si>
    <t>[常時]〔交渉〕判定のスペシャル率に+10%のボーナスを与える。〔交渉〕の判定率が100%を超えていたら、その分スペシャル率が上昇する。</t>
    <rPh sb="5" eb="7">
      <t>コウショウ</t>
    </rPh>
    <rPh sb="8" eb="10">
      <t>ハンテイ</t>
    </rPh>
    <rPh sb="16" eb="17">
      <t>リツ</t>
    </rPh>
    <rPh sb="28" eb="29">
      <t>アタ</t>
    </rPh>
    <rPh sb="33" eb="35">
      <t>コウショウ</t>
    </rPh>
    <rPh sb="37" eb="39">
      <t>ハンテイ</t>
    </rPh>
    <rPh sb="39" eb="40">
      <t>リツ</t>
    </rPh>
    <rPh sb="46" eb="47">
      <t>コ</t>
    </rPh>
    <rPh sb="55" eb="56">
      <t>ブン</t>
    </rPh>
    <rPh sb="61" eb="62">
      <t>リツ</t>
    </rPh>
    <rPh sb="63" eb="65">
      <t>ジョウショウ</t>
    </rPh>
    <phoneticPr fontId="7"/>
  </si>
  <si>
    <t>腐石の粉末を纏わせたワルム族のハネ。武器に振りかけるほか、魔法の触媒として使用することで瘴気をまとわせることもできる。</t>
    <rPh sb="0" eb="1">
      <t>フ</t>
    </rPh>
    <rPh sb="1" eb="2">
      <t>セキ</t>
    </rPh>
    <rPh sb="3" eb="5">
      <t>フンマツ</t>
    </rPh>
    <rPh sb="6" eb="7">
      <t>マト</t>
    </rPh>
    <rPh sb="13" eb="14">
      <t>ゾク</t>
    </rPh>
    <rPh sb="18" eb="20">
      <t>ブキ</t>
    </rPh>
    <rPh sb="21" eb="22">
      <t>フ</t>
    </rPh>
    <rPh sb="29" eb="31">
      <t>マホウ</t>
    </rPh>
    <rPh sb="32" eb="34">
      <t>ショクバイ</t>
    </rPh>
    <rPh sb="37" eb="39">
      <t>シヨウ</t>
    </rPh>
    <rPh sb="44" eb="46">
      <t>ショウキ</t>
    </rPh>
    <phoneticPr fontId="6"/>
  </si>
  <si>
    <t>1シーン1回、情報を得るための〔交渉〕判定の判定率とスペシャル率に+20%のボーナスを与える。消耗しない。</t>
    <rPh sb="5" eb="6">
      <t>カイ</t>
    </rPh>
    <rPh sb="7" eb="9">
      <t>ジョウホウ</t>
    </rPh>
    <rPh sb="10" eb="11">
      <t>エ</t>
    </rPh>
    <rPh sb="16" eb="18">
      <t>コウショウ</t>
    </rPh>
    <rPh sb="19" eb="21">
      <t>ハンテイ</t>
    </rPh>
    <rPh sb="22" eb="24">
      <t>ハンテイ</t>
    </rPh>
    <rPh sb="24" eb="25">
      <t>リツ</t>
    </rPh>
    <rPh sb="31" eb="32">
      <t>リツ</t>
    </rPh>
    <rPh sb="43" eb="44">
      <t>アタ</t>
    </rPh>
    <rPh sb="47" eb="49">
      <t>ショウモウ</t>
    </rPh>
    <phoneticPr fontId="7"/>
  </si>
  <si>
    <t>シーン内の対象を選択し、その対象のエンゲージまで移動する。次に行う白兵攻撃の命中判定の判定率とスペシャル率に+10%のボーナスを与える。消耗しない。</t>
    <rPh sb="3" eb="4">
      <t>ナイ</t>
    </rPh>
    <rPh sb="5" eb="7">
      <t>タイショウ</t>
    </rPh>
    <rPh sb="8" eb="10">
      <t>センタク</t>
    </rPh>
    <rPh sb="14" eb="16">
      <t>タイショウ</t>
    </rPh>
    <rPh sb="24" eb="26">
      <t>イドウ</t>
    </rPh>
    <rPh sb="29" eb="30">
      <t>ツギ</t>
    </rPh>
    <rPh sb="31" eb="32">
      <t>オコナ</t>
    </rPh>
    <rPh sb="33" eb="35">
      <t>ハクヘイ</t>
    </rPh>
    <rPh sb="35" eb="37">
      <t>コウゲキ</t>
    </rPh>
    <rPh sb="38" eb="40">
      <t>メイチュウ</t>
    </rPh>
    <rPh sb="40" eb="42">
      <t>ハンテイ</t>
    </rPh>
    <rPh sb="43" eb="45">
      <t>ハンテイ</t>
    </rPh>
    <rPh sb="45" eb="46">
      <t>リツ</t>
    </rPh>
    <rPh sb="52" eb="53">
      <t>リツ</t>
    </rPh>
    <rPh sb="64" eb="65">
      <t>アタ</t>
    </rPh>
    <rPh sb="68" eb="70">
      <t>ショウモウ</t>
    </rPh>
    <phoneticPr fontId="7"/>
  </si>
  <si>
    <t>カバーリングと同時に使用する。任意の数の対象を選択し、その対象全員にカバーリングを行う。自身がその攻撃の対象に含まれていても、ダメージは2倍になるのみである。代償はR[カバーリングの対象の数×3]である。</t>
    <rPh sb="7" eb="9">
      <t>ドウジ</t>
    </rPh>
    <rPh sb="10" eb="12">
      <t>シヨウ</t>
    </rPh>
    <rPh sb="15" eb="17">
      <t>ニンイ</t>
    </rPh>
    <rPh sb="18" eb="19">
      <t>カズ</t>
    </rPh>
    <rPh sb="20" eb="22">
      <t>タイショウ</t>
    </rPh>
    <rPh sb="23" eb="25">
      <t>センタク</t>
    </rPh>
    <rPh sb="29" eb="31">
      <t>タイショウ</t>
    </rPh>
    <rPh sb="31" eb="33">
      <t>ゼンイン</t>
    </rPh>
    <rPh sb="41" eb="42">
      <t>オコナ</t>
    </rPh>
    <rPh sb="44" eb="46">
      <t>ジシン</t>
    </rPh>
    <rPh sb="49" eb="51">
      <t>コウゲキ</t>
    </rPh>
    <rPh sb="52" eb="54">
      <t>タイショウ</t>
    </rPh>
    <rPh sb="55" eb="56">
      <t>フク</t>
    </rPh>
    <rPh sb="69" eb="70">
      <t>バイ</t>
    </rPh>
    <rPh sb="79" eb="81">
      <t>ダイショウ</t>
    </rPh>
    <rPh sb="91" eb="93">
      <t>タイショウ</t>
    </rPh>
    <rPh sb="94" eb="95">
      <t>カズ</t>
    </rPh>
    <phoneticPr fontId="6"/>
  </si>
  <si>
    <t>ガラスの剣である「クラウ・ソラス」を常備化する。</t>
    <rPh sb="4" eb="5">
      <t>ケン</t>
    </rPh>
    <rPh sb="18" eb="20">
      <t>ジョウビ</t>
    </rPh>
    <rPh sb="20" eb="21">
      <t>カ</t>
    </rPh>
    <phoneticPr fontId="6"/>
  </si>
  <si>
    <t>慈愛の印</t>
    <rPh sb="0" eb="2">
      <t>ジアイ</t>
    </rPh>
    <rPh sb="3" eb="4">
      <t>イン</t>
    </rPh>
    <phoneticPr fontId="6"/>
  </si>
  <si>
    <t>R10</t>
    <phoneticPr fontId="6"/>
  </si>
  <si>
    <t>ムーブ</t>
    <phoneticPr fontId="6"/>
  </si>
  <si>
    <t>「ヴィーラ・マナス」を常備化する。「ヴィーラ・マナス」を使用して攻撃・リアクションを行う度、SPが1点減少する。</t>
    <phoneticPr fontId="6"/>
  </si>
  <si>
    <t>闇に伏せし弓の印</t>
    <rPh sb="0" eb="1">
      <t>ヤミ</t>
    </rPh>
    <rPh sb="2" eb="3">
      <t>フ</t>
    </rPh>
    <rPh sb="5" eb="6">
      <t>ユミ</t>
    </rPh>
    <rPh sb="7" eb="8">
      <t>イン</t>
    </rPh>
    <phoneticPr fontId="6"/>
  </si>
  <si>
    <t>[LV×2+1]体</t>
    <rPh sb="8" eb="9">
      <t>タイ</t>
    </rPh>
    <phoneticPr fontId="6"/>
  </si>
  <si>
    <t>ムーブかマイナー</t>
    <phoneticPr fontId="7"/>
  </si>
  <si>
    <t>なし</t>
    <phoneticPr fontId="6"/>
  </si>
  <si>
    <t>自身</t>
    <rPh sb="0" eb="2">
      <t>ジシン</t>
    </rPh>
    <phoneticPr fontId="6"/>
  </si>
  <si>
    <t>-</t>
    <phoneticPr fontId="6"/>
  </si>
  <si>
    <t>共通</t>
    <rPh sb="0" eb="2">
      <t>キョウツウ</t>
    </rPh>
    <phoneticPr fontId="6"/>
  </si>
  <si>
    <t>R[LV×3]</t>
    <phoneticPr fontId="6"/>
  </si>
  <si>
    <t>次に行う攻撃で与えるダメージに+[LV]D10点する。</t>
    <rPh sb="0" eb="1">
      <t>ツギ</t>
    </rPh>
    <rPh sb="2" eb="3">
      <t>オコナ</t>
    </rPh>
    <rPh sb="4" eb="6">
      <t>コウゲキ</t>
    </rPh>
    <rPh sb="7" eb="8">
      <t>アタ</t>
    </rPh>
    <rPh sb="23" eb="24">
      <t>テン</t>
    </rPh>
    <phoneticPr fontId="6"/>
  </si>
  <si>
    <t>反証の印</t>
    <rPh sb="0" eb="2">
      <t>ハンショウ</t>
    </rPh>
    <rPh sb="3" eb="4">
      <t>イン</t>
    </rPh>
    <phoneticPr fontId="6"/>
  </si>
  <si>
    <t>単体</t>
    <rPh sb="0" eb="2">
      <t>タンタイ</t>
    </rPh>
    <phoneticPr fontId="6"/>
  </si>
  <si>
    <t>シーン</t>
    <phoneticPr fontId="6"/>
  </si>
  <si>
    <t>B3</t>
    <phoneticPr fontId="6"/>
  </si>
  <si>
    <t>印、LV5</t>
    <rPh sb="0" eb="1">
      <t>イン</t>
    </rPh>
    <phoneticPr fontId="6"/>
  </si>
  <si>
    <t>確信の印</t>
    <rPh sb="0" eb="2">
      <t>カクシン</t>
    </rPh>
    <rPh sb="3" eb="4">
      <t>イン</t>
    </rPh>
    <phoneticPr fontId="6"/>
  </si>
  <si>
    <t>追及の印</t>
    <rPh sb="0" eb="2">
      <t>ツイキュウ</t>
    </rPh>
    <rPh sb="3" eb="4">
      <t>イン</t>
    </rPh>
    <phoneticPr fontId="6"/>
  </si>
  <si>
    <t>効果参照</t>
    <rPh sb="0" eb="2">
      <t>コウカ</t>
    </rPh>
    <rPh sb="2" eb="4">
      <t>サンショウ</t>
    </rPh>
    <phoneticPr fontId="6"/>
  </si>
  <si>
    <t>B3</t>
    <phoneticPr fontId="6"/>
  </si>
  <si>
    <t>B1</t>
    <phoneticPr fontId="6"/>
  </si>
  <si>
    <t>対象の装備品、アイテムを全て知ることができる。レギオンやルフィアンであれば、そのデータを知ることができる(怨痕者である場合を除く)。</t>
    <rPh sb="0" eb="2">
      <t>タイショウ</t>
    </rPh>
    <rPh sb="3" eb="6">
      <t>ソウビヒン</t>
    </rPh>
    <rPh sb="12" eb="13">
      <t>スベ</t>
    </rPh>
    <rPh sb="14" eb="15">
      <t>シ</t>
    </rPh>
    <rPh sb="44" eb="45">
      <t>シ</t>
    </rPh>
    <rPh sb="53" eb="55">
      <t>エンコン</t>
    </rPh>
    <rPh sb="55" eb="56">
      <t>シャ</t>
    </rPh>
    <rPh sb="59" eb="61">
      <t>バアイ</t>
    </rPh>
    <rPh sb="62" eb="63">
      <t>ノゾ</t>
    </rPh>
    <phoneticPr fontId="6"/>
  </si>
  <si>
    <t>潜伏の印</t>
    <rPh sb="0" eb="2">
      <t>センプク</t>
    </rPh>
    <rPh sb="3" eb="4">
      <t>イン</t>
    </rPh>
    <phoneticPr fontId="6"/>
  </si>
  <si>
    <t>S</t>
    <phoneticPr fontId="6"/>
  </si>
  <si>
    <t>B1</t>
    <phoneticPr fontId="6"/>
  </si>
  <si>
    <t>対象を「隠密」状態にする。この効果は戦闘中持続する。</t>
    <rPh sb="0" eb="2">
      <t>タイショウ</t>
    </rPh>
    <rPh sb="4" eb="6">
      <t>オンミツ</t>
    </rPh>
    <rPh sb="7" eb="9">
      <t>ジョウタイ</t>
    </rPh>
    <rPh sb="15" eb="17">
      <t>コウカ</t>
    </rPh>
    <rPh sb="18" eb="21">
      <t>セントウチュウ</t>
    </rPh>
    <rPh sb="21" eb="23">
      <t>ジゾク</t>
    </rPh>
    <phoneticPr fontId="6"/>
  </si>
  <si>
    <t>常時</t>
    <rPh sb="0" eb="2">
      <t>ジョウジ</t>
    </rPh>
    <phoneticPr fontId="6"/>
  </si>
  <si>
    <t>-</t>
    <phoneticPr fontId="6"/>
  </si>
  <si>
    <t>自身のSPが0以下である場合、自身の与えるあらゆるダメージに+2D10する。</t>
    <rPh sb="0" eb="2">
      <t>ジシン</t>
    </rPh>
    <rPh sb="7" eb="9">
      <t>イカ</t>
    </rPh>
    <rPh sb="12" eb="14">
      <t>バアイ</t>
    </rPh>
    <rPh sb="15" eb="17">
      <t>ジシン</t>
    </rPh>
    <rPh sb="18" eb="19">
      <t>アタ</t>
    </rPh>
    <phoneticPr fontId="6"/>
  </si>
  <si>
    <t>「バルムンク」を常備化する。「バルムンク」を使用して攻撃・リアクションを行う度、SPが1点減少する。</t>
    <phoneticPr fontId="6"/>
  </si>
  <si>
    <t>自身が「隠密」状態ならば、次に行う攻撃で与えるダメージに+8点する。</t>
    <rPh sb="0" eb="2">
      <t>ジシン</t>
    </rPh>
    <rPh sb="4" eb="6">
      <t>オンミツ</t>
    </rPh>
    <rPh sb="7" eb="9">
      <t>ジョウタイ</t>
    </rPh>
    <rPh sb="13" eb="14">
      <t>ツギ</t>
    </rPh>
    <rPh sb="15" eb="16">
      <t>オコナ</t>
    </rPh>
    <rPh sb="17" eb="19">
      <t>コウゲキ</t>
    </rPh>
    <rPh sb="20" eb="21">
      <t>アタ</t>
    </rPh>
    <rPh sb="30" eb="31">
      <t>テン</t>
    </rPh>
    <phoneticPr fontId="6"/>
  </si>
  <si>
    <t>贖いの印</t>
    <rPh sb="0" eb="1">
      <t>アガナ</t>
    </rPh>
    <rPh sb="3" eb="4">
      <t>イン</t>
    </rPh>
    <phoneticPr fontId="6"/>
  </si>
  <si>
    <t>なし</t>
    <phoneticPr fontId="6"/>
  </si>
  <si>
    <t>戦闘中、自身が贖罪のために行動しているのならば、クリンナップフェイズにSPが1D10点回復する。</t>
    <rPh sb="0" eb="3">
      <t>セントウチュウ</t>
    </rPh>
    <rPh sb="4" eb="6">
      <t>ジシン</t>
    </rPh>
    <rPh sb="7" eb="9">
      <t>ショクザイ</t>
    </rPh>
    <rPh sb="13" eb="15">
      <t>コウドウ</t>
    </rPh>
    <rPh sb="42" eb="43">
      <t>テン</t>
    </rPh>
    <rPh sb="43" eb="45">
      <t>カイフク</t>
    </rPh>
    <phoneticPr fontId="6"/>
  </si>
  <si>
    <t>償いの印</t>
    <rPh sb="0" eb="1">
      <t>ツグナ</t>
    </rPh>
    <rPh sb="3" eb="4">
      <t>イン</t>
    </rPh>
    <phoneticPr fontId="6"/>
  </si>
  <si>
    <t>自身が次に行うHPが回復する効果のある行動の回復量に+【希望】÷5点する。</t>
    <rPh sb="0" eb="2">
      <t>ジシン</t>
    </rPh>
    <rPh sb="3" eb="4">
      <t>ツギ</t>
    </rPh>
    <rPh sb="5" eb="6">
      <t>オコナ</t>
    </rPh>
    <rPh sb="10" eb="12">
      <t>カイフク</t>
    </rPh>
    <rPh sb="14" eb="16">
      <t>コウカ</t>
    </rPh>
    <rPh sb="19" eb="21">
      <t>コウドウ</t>
    </rPh>
    <rPh sb="22" eb="24">
      <t>カイフク</t>
    </rPh>
    <rPh sb="24" eb="25">
      <t>リョウ</t>
    </rPh>
    <rPh sb="28" eb="30">
      <t>キボウ</t>
    </rPh>
    <rPh sb="33" eb="34">
      <t>テン</t>
    </rPh>
    <phoneticPr fontId="6"/>
  </si>
  <si>
    <t>H8</t>
    <phoneticPr fontId="6"/>
  </si>
  <si>
    <t>セットアップ</t>
    <phoneticPr fontId="6"/>
  </si>
  <si>
    <t>なし</t>
    <phoneticPr fontId="6"/>
  </si>
  <si>
    <t>「ダインスレイヴ」を常備化する。「ダインスレイヴ」を使用して攻撃・リアクションを行う度、SPが1点減少する。</t>
    <phoneticPr fontId="6"/>
  </si>
  <si>
    <t>「アシュタロト」を常備化する。「アシュタロト」を使用して攻撃・リアクションを行う度、SPが1点減少する。</t>
    <phoneticPr fontId="6"/>
  </si>
  <si>
    <t>夢現の刻印</t>
    <rPh sb="0" eb="2">
      <t>ユメウツツ</t>
    </rPh>
    <rPh sb="3" eb="5">
      <t>コクイン</t>
    </rPh>
    <phoneticPr fontId="6"/>
  </si>
  <si>
    <t>なし</t>
    <phoneticPr fontId="6"/>
  </si>
  <si>
    <t>シーン</t>
    <phoneticPr fontId="6"/>
  </si>
  <si>
    <t>戦闘中には使用できない。対象をシーンから退場させる。</t>
    <rPh sb="0" eb="3">
      <t>セントウチュウ</t>
    </rPh>
    <rPh sb="5" eb="7">
      <t>シヨウ</t>
    </rPh>
    <rPh sb="12" eb="14">
      <t>タイショウ</t>
    </rPh>
    <rPh sb="20" eb="22">
      <t>タイジョウ</t>
    </rPh>
    <phoneticPr fontId="6"/>
  </si>
  <si>
    <t>対象を任意のエンゲージへ移動させる。自身は対象にできない。この効果に封鎖などの移動妨害は意味を成さない。</t>
    <rPh sb="0" eb="2">
      <t>タイショウ</t>
    </rPh>
    <rPh sb="3" eb="5">
      <t>ニンイ</t>
    </rPh>
    <rPh sb="12" eb="14">
      <t>イドウ</t>
    </rPh>
    <rPh sb="18" eb="20">
      <t>ジシン</t>
    </rPh>
    <rPh sb="21" eb="23">
      <t>タイショウ</t>
    </rPh>
    <rPh sb="31" eb="33">
      <t>コウカ</t>
    </rPh>
    <rPh sb="34" eb="36">
      <t>フウサ</t>
    </rPh>
    <rPh sb="39" eb="41">
      <t>イドウ</t>
    </rPh>
    <rPh sb="41" eb="43">
      <t>ボウガイ</t>
    </rPh>
    <rPh sb="44" eb="46">
      <t>イミ</t>
    </rPh>
    <rPh sb="47" eb="48">
      <t>ナ</t>
    </rPh>
    <phoneticPr fontId="6"/>
  </si>
  <si>
    <t>自身は任意のエンゲージへ移動する。この効果に封鎖などの移動妨害は意味を成さない。</t>
    <rPh sb="0" eb="2">
      <t>ジシン</t>
    </rPh>
    <rPh sb="3" eb="5">
      <t>ニンイ</t>
    </rPh>
    <rPh sb="12" eb="14">
      <t>イドウ</t>
    </rPh>
    <rPh sb="19" eb="21">
      <t>コウカ</t>
    </rPh>
    <rPh sb="22" eb="24">
      <t>フウサ</t>
    </rPh>
    <rPh sb="27" eb="29">
      <t>イドウ</t>
    </rPh>
    <rPh sb="29" eb="31">
      <t>ボウガイ</t>
    </rPh>
    <rPh sb="32" eb="34">
      <t>イミ</t>
    </rPh>
    <rPh sb="35" eb="36">
      <t>ナ</t>
    </rPh>
    <phoneticPr fontId="6"/>
  </si>
  <si>
    <t>神風の刻印</t>
    <rPh sb="0" eb="2">
      <t>カミカゼ</t>
    </rPh>
    <rPh sb="3" eb="5">
      <t>コクイン</t>
    </rPh>
    <phoneticPr fontId="6"/>
  </si>
  <si>
    <t>旗手の刻印</t>
    <rPh sb="0" eb="2">
      <t>キシュ</t>
    </rPh>
    <rPh sb="3" eb="5">
      <t>コクイン</t>
    </rPh>
    <phoneticPr fontId="6"/>
  </si>
  <si>
    <t>シーン(選択)</t>
    <rPh sb="4" eb="6">
      <t>センタク</t>
    </rPh>
    <phoneticPr fontId="6"/>
  </si>
  <si>
    <t>仮面の刻印</t>
    <rPh sb="0" eb="2">
      <t>カメン</t>
    </rPh>
    <rPh sb="3" eb="5">
      <t>コクイン</t>
    </rPh>
    <phoneticPr fontId="6"/>
  </si>
  <si>
    <t>改竄の印</t>
    <rPh sb="0" eb="2">
      <t>カイザン</t>
    </rPh>
    <rPh sb="3" eb="4">
      <t>イン</t>
    </rPh>
    <phoneticPr fontId="6"/>
  </si>
  <si>
    <t>B3</t>
    <phoneticPr fontId="6"/>
  </si>
  <si>
    <t>対象の判定のダイスを1個選び、ダイス目を2だけ上下させることができる。</t>
    <rPh sb="0" eb="2">
      <t>タイショウ</t>
    </rPh>
    <rPh sb="3" eb="5">
      <t>ハンテイ</t>
    </rPh>
    <rPh sb="11" eb="12">
      <t>コ</t>
    </rPh>
    <rPh sb="12" eb="13">
      <t>エラ</t>
    </rPh>
    <rPh sb="18" eb="19">
      <t>メ</t>
    </rPh>
    <rPh sb="23" eb="25">
      <t>ジョウゲ</t>
    </rPh>
    <phoneticPr fontId="6"/>
  </si>
  <si>
    <t>対象の受けるダメージを2D10点だけ、増加または減少させる。</t>
    <rPh sb="0" eb="2">
      <t>タイショウ</t>
    </rPh>
    <rPh sb="3" eb="4">
      <t>ウ</t>
    </rPh>
    <rPh sb="15" eb="16">
      <t>テン</t>
    </rPh>
    <rPh sb="19" eb="21">
      <t>ゾウカ</t>
    </rPh>
    <rPh sb="24" eb="26">
      <t>ゲンショウ</t>
    </rPh>
    <phoneticPr fontId="6"/>
  </si>
  <si>
    <t>目覚めの印</t>
    <rPh sb="0" eb="2">
      <t>メザ</t>
    </rPh>
    <rPh sb="4" eb="5">
      <t>イン</t>
    </rPh>
    <phoneticPr fontId="6"/>
  </si>
  <si>
    <t>範囲(選択)</t>
    <rPh sb="0" eb="2">
      <t>ハンイ</t>
    </rPh>
    <rPh sb="3" eb="5">
      <t>センタク</t>
    </rPh>
    <phoneticPr fontId="6"/>
  </si>
  <si>
    <t>シーン</t>
    <phoneticPr fontId="6"/>
  </si>
  <si>
    <t>対象の受けた状態異常を2種類まで選択して、それらを全て解除する。</t>
    <rPh sb="0" eb="2">
      <t>タイショウ</t>
    </rPh>
    <rPh sb="3" eb="4">
      <t>ウ</t>
    </rPh>
    <rPh sb="6" eb="8">
      <t>ジョウタイ</t>
    </rPh>
    <rPh sb="8" eb="10">
      <t>イジョウ</t>
    </rPh>
    <rPh sb="12" eb="14">
      <t>シュルイ</t>
    </rPh>
    <rPh sb="16" eb="18">
      <t>センタク</t>
    </rPh>
    <rPh sb="25" eb="26">
      <t>スベ</t>
    </rPh>
    <rPh sb="27" eb="29">
      <t>カイジョ</t>
    </rPh>
    <phoneticPr fontId="6"/>
  </si>
  <si>
    <t>自身のメジャーアクションで行う判定へ対するあらゆるペナルティを打ち消す。</t>
    <rPh sb="0" eb="2">
      <t>ジシン</t>
    </rPh>
    <rPh sb="13" eb="14">
      <t>オコナ</t>
    </rPh>
    <rPh sb="15" eb="17">
      <t>ハンテイ</t>
    </rPh>
    <rPh sb="18" eb="19">
      <t>タイ</t>
    </rPh>
    <rPh sb="31" eb="32">
      <t>ウ</t>
    </rPh>
    <rPh sb="33" eb="34">
      <t>ケ</t>
    </rPh>
    <phoneticPr fontId="6"/>
  </si>
  <si>
    <t>「リア・ファイル」を常備化する。「リア・ファイル」を使用して攻撃・リアクションを行う度、SPが1点減少する。</t>
    <phoneticPr fontId="6"/>
  </si>
  <si>
    <t>解放の刻印</t>
    <rPh sb="0" eb="2">
      <t>カイホウ</t>
    </rPh>
    <rPh sb="3" eb="5">
      <t>コクイン</t>
    </rPh>
    <phoneticPr fontId="6"/>
  </si>
  <si>
    <t>いつでも</t>
    <phoneticPr fontId="6"/>
  </si>
  <si>
    <t>∴トルクエム∴の逆位置効果を発生させる。代償の必要なく、全ての対象のスペシャル率と判定率に+20%のボーナスを与える。</t>
    <rPh sb="8" eb="9">
      <t>ギャク</t>
    </rPh>
    <rPh sb="9" eb="11">
      <t>イチ</t>
    </rPh>
    <rPh sb="11" eb="13">
      <t>コウカ</t>
    </rPh>
    <rPh sb="14" eb="16">
      <t>ハッセイ</t>
    </rPh>
    <rPh sb="20" eb="22">
      <t>ダイショウ</t>
    </rPh>
    <rPh sb="23" eb="25">
      <t>ヒツヨウ</t>
    </rPh>
    <rPh sb="28" eb="29">
      <t>スベ</t>
    </rPh>
    <rPh sb="31" eb="33">
      <t>タイショウ</t>
    </rPh>
    <rPh sb="39" eb="40">
      <t>リツ</t>
    </rPh>
    <rPh sb="41" eb="43">
      <t>ハンテイ</t>
    </rPh>
    <rPh sb="43" eb="44">
      <t>リツ</t>
    </rPh>
    <rPh sb="55" eb="56">
      <t>アタ</t>
    </rPh>
    <phoneticPr fontId="6"/>
  </si>
  <si>
    <t>『汝、運命を斬り、ヒトを裂け。眼前のものは全て錆にすべし』
悪にしてマオの象徴たる、“紅蓮の隻眼”アウザー・スレッド＝ライトの遺した聖牙。
動脈血のように赤い、赤渇剣クリムゾンクレセント。彼は既に正気ではなく、絶望に誘われるように現れ、その意思に関わりなく契約の証を背中に刻む。かつてはティルヴィングという銘であった。／束縛：あなたは血の温もりをその手につかみたくて堪らなくなり、生物の命を奪うようになる。やがて正気を次第に蝕まれていく。契約を交わしたが最後、クリムゾンクレセントはあなたが死ぬまで離れることはない。／離反：契約者は離反することができなくなっていく。</t>
    <rPh sb="30" eb="31">
      <t>アク</t>
    </rPh>
    <rPh sb="37" eb="39">
      <t>ショウチョウ</t>
    </rPh>
    <rPh sb="63" eb="64">
      <t>ノコ</t>
    </rPh>
    <rPh sb="66" eb="67">
      <t>セイ</t>
    </rPh>
    <rPh sb="67" eb="68">
      <t>ガ</t>
    </rPh>
    <rPh sb="70" eb="73">
      <t>ドウミャクケツ</t>
    </rPh>
    <rPh sb="77" eb="78">
      <t>アカ</t>
    </rPh>
    <rPh sb="80" eb="81">
      <t>アカ</t>
    </rPh>
    <rPh sb="81" eb="82">
      <t>カワ</t>
    </rPh>
    <rPh sb="82" eb="83">
      <t>ケン</t>
    </rPh>
    <rPh sb="94" eb="95">
      <t>カレ</t>
    </rPh>
    <rPh sb="96" eb="97">
      <t>スデ</t>
    </rPh>
    <rPh sb="98" eb="100">
      <t>ショウキ</t>
    </rPh>
    <rPh sb="105" eb="107">
      <t>ゼツボウ</t>
    </rPh>
    <rPh sb="108" eb="109">
      <t>サソ</t>
    </rPh>
    <rPh sb="115" eb="116">
      <t>アラワ</t>
    </rPh>
    <rPh sb="120" eb="122">
      <t>イシ</t>
    </rPh>
    <rPh sb="123" eb="124">
      <t>カカ</t>
    </rPh>
    <rPh sb="128" eb="130">
      <t>ケイヤク</t>
    </rPh>
    <rPh sb="131" eb="132">
      <t>アカシ</t>
    </rPh>
    <rPh sb="133" eb="135">
      <t>セナカ</t>
    </rPh>
    <rPh sb="136" eb="137">
      <t>キザ</t>
    </rPh>
    <rPh sb="153" eb="154">
      <t>メイ</t>
    </rPh>
    <rPh sb="160" eb="162">
      <t>ソクバク</t>
    </rPh>
    <rPh sb="167" eb="168">
      <t>チ</t>
    </rPh>
    <rPh sb="169" eb="170">
      <t>ヌク</t>
    </rPh>
    <rPh sb="175" eb="176">
      <t>テ</t>
    </rPh>
    <rPh sb="183" eb="184">
      <t>タマ</t>
    </rPh>
    <rPh sb="190" eb="192">
      <t>セイブツ</t>
    </rPh>
    <rPh sb="193" eb="194">
      <t>イノチ</t>
    </rPh>
    <rPh sb="195" eb="196">
      <t>ウバ</t>
    </rPh>
    <rPh sb="206" eb="208">
      <t>ショウキ</t>
    </rPh>
    <rPh sb="209" eb="211">
      <t>シダイ</t>
    </rPh>
    <rPh sb="212" eb="213">
      <t>ムシバ</t>
    </rPh>
    <rPh sb="219" eb="221">
      <t>ケイヤク</t>
    </rPh>
    <rPh sb="222" eb="223">
      <t>カ</t>
    </rPh>
    <rPh sb="227" eb="229">
      <t>サイゴ</t>
    </rPh>
    <rPh sb="245" eb="246">
      <t>シ</t>
    </rPh>
    <rPh sb="249" eb="250">
      <t>ハナ</t>
    </rPh>
    <rPh sb="262" eb="265">
      <t>ケイヤクシャ</t>
    </rPh>
    <rPh sb="266" eb="268">
      <t>リハン</t>
    </rPh>
    <phoneticPr fontId="6"/>
  </si>
  <si>
    <t>鉄拳の刻印</t>
    <rPh sb="0" eb="2">
      <t>テッケン</t>
    </rPh>
    <rPh sb="3" eb="5">
      <t>コクイン</t>
    </rPh>
    <phoneticPr fontId="6"/>
  </si>
  <si>
    <t>S[1D10]</t>
    <phoneticPr fontId="6"/>
  </si>
  <si>
    <t>対象を「魂の牢獄」に封じる。封じられた対象は時間が停止し、刻印の使用者がこの効果を解除するか、刻印の使用者が死亡するまで解放されない。この刻印は怨痕者しか取得できない。</t>
    <rPh sb="0" eb="2">
      <t>タイショウ</t>
    </rPh>
    <rPh sb="4" eb="5">
      <t>タマシイ</t>
    </rPh>
    <rPh sb="6" eb="8">
      <t>ロウゴク</t>
    </rPh>
    <rPh sb="10" eb="11">
      <t>フウ</t>
    </rPh>
    <rPh sb="14" eb="15">
      <t>フウ</t>
    </rPh>
    <rPh sb="19" eb="21">
      <t>タイショウ</t>
    </rPh>
    <rPh sb="22" eb="24">
      <t>ジカン</t>
    </rPh>
    <rPh sb="25" eb="27">
      <t>テイシ</t>
    </rPh>
    <rPh sb="29" eb="31">
      <t>コクイン</t>
    </rPh>
    <rPh sb="32" eb="35">
      <t>シヨウシャ</t>
    </rPh>
    <rPh sb="38" eb="40">
      <t>コウカ</t>
    </rPh>
    <rPh sb="41" eb="43">
      <t>カイジョ</t>
    </rPh>
    <rPh sb="47" eb="49">
      <t>コクイン</t>
    </rPh>
    <rPh sb="50" eb="53">
      <t>シヨウシャ</t>
    </rPh>
    <rPh sb="54" eb="56">
      <t>シボウ</t>
    </rPh>
    <rPh sb="60" eb="62">
      <t>カイホウ</t>
    </rPh>
    <rPh sb="69" eb="71">
      <t>コクイン</t>
    </rPh>
    <rPh sb="72" eb="74">
      <t>エンコン</t>
    </rPh>
    <rPh sb="74" eb="75">
      <t>シャ</t>
    </rPh>
    <rPh sb="77" eb="79">
      <t>シュトク</t>
    </rPh>
    <phoneticPr fontId="6"/>
  </si>
  <si>
    <t>即座にメインフェイズを発生させる。このメインフェイズは自身が「行動済」でも行うことができ、このメインフェイズを行っても「行動済」にはならない。このメインフェイズの攻撃は判定の必要なくスペシャルで成功し、リアクションは発生しない。このメインフェイズで使用するアーツは全て「代償：なし」になる。</t>
    <rPh sb="0" eb="2">
      <t>ソクザ</t>
    </rPh>
    <rPh sb="11" eb="13">
      <t>ハッセイ</t>
    </rPh>
    <rPh sb="27" eb="29">
      <t>ジシン</t>
    </rPh>
    <rPh sb="31" eb="33">
      <t>コウドウ</t>
    </rPh>
    <rPh sb="33" eb="34">
      <t>ズ</t>
    </rPh>
    <rPh sb="37" eb="38">
      <t>オコナ</t>
    </rPh>
    <rPh sb="55" eb="56">
      <t>オコナ</t>
    </rPh>
    <rPh sb="60" eb="62">
      <t>コウドウ</t>
    </rPh>
    <rPh sb="62" eb="63">
      <t>ズ</t>
    </rPh>
    <rPh sb="81" eb="83">
      <t>コウゲキ</t>
    </rPh>
    <rPh sb="84" eb="86">
      <t>ハンテイ</t>
    </rPh>
    <rPh sb="87" eb="89">
      <t>ヒツヨウ</t>
    </rPh>
    <rPh sb="97" eb="99">
      <t>セイコウ</t>
    </rPh>
    <rPh sb="108" eb="110">
      <t>ハッセイ</t>
    </rPh>
    <rPh sb="124" eb="126">
      <t>シヨウ</t>
    </rPh>
    <rPh sb="132" eb="133">
      <t>スベ</t>
    </rPh>
    <rPh sb="135" eb="137">
      <t>ダイショウ</t>
    </rPh>
    <phoneticPr fontId="6"/>
  </si>
  <si>
    <t>即座にメインフェイズを発生させる。このメインフェイズは自身が「行動済」でも行うことができ、このメインフェイズを行っても「行動済」にはならない。このメインフェイズでは格闘攻撃しか行えず、判定の必要なくクリティカルで成功し、リアクションは発生しない。このメインフェイズで使用するアーツは全て「代償：なし」になる。</t>
    <rPh sb="0" eb="2">
      <t>ソクザ</t>
    </rPh>
    <rPh sb="11" eb="13">
      <t>ハッセイ</t>
    </rPh>
    <rPh sb="27" eb="29">
      <t>ジシン</t>
    </rPh>
    <rPh sb="31" eb="33">
      <t>コウドウ</t>
    </rPh>
    <rPh sb="33" eb="34">
      <t>ズ</t>
    </rPh>
    <rPh sb="37" eb="38">
      <t>オコナ</t>
    </rPh>
    <rPh sb="55" eb="56">
      <t>オコナ</t>
    </rPh>
    <rPh sb="60" eb="62">
      <t>コウドウ</t>
    </rPh>
    <rPh sb="62" eb="63">
      <t>ズ</t>
    </rPh>
    <rPh sb="82" eb="84">
      <t>カクトウ</t>
    </rPh>
    <rPh sb="84" eb="86">
      <t>コウゲキ</t>
    </rPh>
    <rPh sb="88" eb="89">
      <t>オコナ</t>
    </rPh>
    <rPh sb="92" eb="94">
      <t>ハンテイ</t>
    </rPh>
    <rPh sb="95" eb="97">
      <t>ヒツヨウ</t>
    </rPh>
    <rPh sb="106" eb="108">
      <t>セイコウ</t>
    </rPh>
    <rPh sb="117" eb="119">
      <t>ハッセイ</t>
    </rPh>
    <rPh sb="133" eb="135">
      <t>シヨウ</t>
    </rPh>
    <rPh sb="141" eb="142">
      <t>スベ</t>
    </rPh>
    <rPh sb="144" eb="146">
      <t>ダイショウ</t>
    </rPh>
    <phoneticPr fontId="6"/>
  </si>
  <si>
    <t>S5</t>
    <phoneticPr fontId="6"/>
  </si>
  <si>
    <t>単体</t>
    <rPh sb="0" eb="2">
      <t>タンタイ</t>
    </rPh>
    <phoneticPr fontId="6"/>
  </si>
  <si>
    <t>至近</t>
    <rPh sb="0" eb="2">
      <t>シキン</t>
    </rPh>
    <phoneticPr fontId="6"/>
  </si>
  <si>
    <t>A1</t>
    <phoneticPr fontId="6"/>
  </si>
  <si>
    <t>常時</t>
    <rPh sb="0" eb="2">
      <t>ジョウジ</t>
    </rPh>
    <phoneticPr fontId="6"/>
  </si>
  <si>
    <t>自身</t>
    <rPh sb="0" eb="2">
      <t>ジシン</t>
    </rPh>
    <phoneticPr fontId="6"/>
  </si>
  <si>
    <t>-</t>
    <phoneticPr fontId="6"/>
  </si>
  <si>
    <t>プレアクト時に自身の常備化している武器から1つを選択する。その武器の威力と魔力に+8する。</t>
    <rPh sb="5" eb="6">
      <t>ジ</t>
    </rPh>
    <rPh sb="7" eb="9">
      <t>ジシン</t>
    </rPh>
    <rPh sb="10" eb="13">
      <t>ジョウビカ</t>
    </rPh>
    <rPh sb="17" eb="19">
      <t>ブキ</t>
    </rPh>
    <rPh sb="24" eb="26">
      <t>センタク</t>
    </rPh>
    <rPh sb="31" eb="33">
      <t>ブキ</t>
    </rPh>
    <rPh sb="34" eb="36">
      <t>イリョク</t>
    </rPh>
    <rPh sb="37" eb="39">
      <t>マリョク</t>
    </rPh>
    <phoneticPr fontId="6"/>
  </si>
  <si>
    <t>1～4の任意の整数を宣言し、[その数]D10点数のSPを失う。自身は[失ったSP×3]点だけHPを増加させる(上限を超えてもよい。癒装甲値は無視する)。</t>
    <rPh sb="4" eb="6">
      <t>ニンイ</t>
    </rPh>
    <rPh sb="7" eb="9">
      <t>セイスウ</t>
    </rPh>
    <rPh sb="10" eb="12">
      <t>センゲン</t>
    </rPh>
    <rPh sb="17" eb="18">
      <t>スウ</t>
    </rPh>
    <rPh sb="22" eb="24">
      <t>テンスウ</t>
    </rPh>
    <rPh sb="28" eb="29">
      <t>ウシナ</t>
    </rPh>
    <rPh sb="31" eb="33">
      <t>ジシン</t>
    </rPh>
    <rPh sb="35" eb="36">
      <t>ウシナ</t>
    </rPh>
    <rPh sb="43" eb="44">
      <t>テン</t>
    </rPh>
    <rPh sb="49" eb="51">
      <t>ゾウカ</t>
    </rPh>
    <rPh sb="55" eb="57">
      <t>ジョウゲン</t>
    </rPh>
    <rPh sb="58" eb="59">
      <t>コ</t>
    </rPh>
    <rPh sb="65" eb="66">
      <t>イヤ</t>
    </rPh>
    <rPh sb="66" eb="68">
      <t>ソウコウ</t>
    </rPh>
    <rPh sb="68" eb="69">
      <t>チ</t>
    </rPh>
    <rPh sb="70" eb="72">
      <t>ムシ</t>
    </rPh>
    <phoneticPr fontId="6"/>
  </si>
  <si>
    <t>自身の現在DPに+10D10点する(上限を無視する)。この刻印は怨痕者しか取得できない。</t>
    <rPh sb="0" eb="2">
      <t>ジシン</t>
    </rPh>
    <rPh sb="3" eb="5">
      <t>ゲンザイ</t>
    </rPh>
    <rPh sb="14" eb="15">
      <t>テン</t>
    </rPh>
    <rPh sb="18" eb="20">
      <t>ジョウゲン</t>
    </rPh>
    <rPh sb="21" eb="23">
      <t>ムシ</t>
    </rPh>
    <rPh sb="29" eb="31">
      <t>コクイン</t>
    </rPh>
    <rPh sb="32" eb="34">
      <t>エンコン</t>
    </rPh>
    <rPh sb="34" eb="35">
      <t>シャ</t>
    </rPh>
    <rPh sb="37" eb="39">
      <t>シュトク</t>
    </rPh>
    <phoneticPr fontId="6"/>
  </si>
  <si>
    <t>S[2D10]</t>
    <phoneticPr fontId="6"/>
  </si>
  <si>
    <t>自身の定めた「法」を特定の場所に施行する。例えば、「ある王国の時間はこれより静止する」「この村ではハウチ族以外は奴隷である」「この山に立ち入る者でフレスベルグ教の戒律を守らない者は死罪となる」などである。この「法」によって超自然の現象が起こり得るが、遺痕を持つ者には効果がない。この刻印の解除方法は別途HLが定める。この刻印は怨痕者以外取得できない。</t>
    <rPh sb="0" eb="2">
      <t>ジシン</t>
    </rPh>
    <rPh sb="3" eb="4">
      <t>サダ</t>
    </rPh>
    <rPh sb="7" eb="8">
      <t>ホウ</t>
    </rPh>
    <rPh sb="10" eb="12">
      <t>トクテイ</t>
    </rPh>
    <rPh sb="13" eb="15">
      <t>バショ</t>
    </rPh>
    <rPh sb="16" eb="18">
      <t>セコウ</t>
    </rPh>
    <rPh sb="21" eb="22">
      <t>タト</t>
    </rPh>
    <rPh sb="28" eb="30">
      <t>オウコク</t>
    </rPh>
    <rPh sb="31" eb="33">
      <t>ジカン</t>
    </rPh>
    <rPh sb="38" eb="40">
      <t>セイシ</t>
    </rPh>
    <rPh sb="46" eb="47">
      <t>ムラ</t>
    </rPh>
    <rPh sb="52" eb="53">
      <t>ゾク</t>
    </rPh>
    <rPh sb="53" eb="55">
      <t>イガイ</t>
    </rPh>
    <rPh sb="56" eb="58">
      <t>ドレイ</t>
    </rPh>
    <rPh sb="65" eb="66">
      <t>ヤマ</t>
    </rPh>
    <rPh sb="67" eb="68">
      <t>タ</t>
    </rPh>
    <rPh sb="69" eb="70">
      <t>イ</t>
    </rPh>
    <rPh sb="71" eb="72">
      <t>モノ</t>
    </rPh>
    <rPh sb="79" eb="80">
      <t>キョウ</t>
    </rPh>
    <rPh sb="81" eb="83">
      <t>カイリツ</t>
    </rPh>
    <rPh sb="84" eb="85">
      <t>マモ</t>
    </rPh>
    <rPh sb="88" eb="89">
      <t>モノ</t>
    </rPh>
    <rPh sb="90" eb="92">
      <t>シザイ</t>
    </rPh>
    <rPh sb="105" eb="106">
      <t>ホウ</t>
    </rPh>
    <rPh sb="111" eb="114">
      <t>チョウシゼン</t>
    </rPh>
    <rPh sb="115" eb="117">
      <t>ゲンショウ</t>
    </rPh>
    <rPh sb="118" eb="119">
      <t>オ</t>
    </rPh>
    <rPh sb="121" eb="122">
      <t>ウ</t>
    </rPh>
    <rPh sb="125" eb="127">
      <t>イコン</t>
    </rPh>
    <rPh sb="128" eb="129">
      <t>モ</t>
    </rPh>
    <rPh sb="130" eb="131">
      <t>モノ</t>
    </rPh>
    <rPh sb="133" eb="135">
      <t>コウカ</t>
    </rPh>
    <rPh sb="141" eb="143">
      <t>コクイン</t>
    </rPh>
    <rPh sb="144" eb="146">
      <t>カイジョ</t>
    </rPh>
    <rPh sb="146" eb="148">
      <t>ホウホウ</t>
    </rPh>
    <rPh sb="149" eb="151">
      <t>ベット</t>
    </rPh>
    <rPh sb="154" eb="155">
      <t>サダ</t>
    </rPh>
    <rPh sb="160" eb="162">
      <t>コクイン</t>
    </rPh>
    <rPh sb="163" eb="165">
      <t>エンコン</t>
    </rPh>
    <rPh sb="165" eb="166">
      <t>シャ</t>
    </rPh>
    <rPh sb="166" eb="168">
      <t>イガイ</t>
    </rPh>
    <rPh sb="168" eb="170">
      <t>シュトク</t>
    </rPh>
    <phoneticPr fontId="6"/>
  </si>
  <si>
    <t>いつでも</t>
    <phoneticPr fontId="6"/>
  </si>
  <si>
    <t>プレアクト時にトライブクラスを1種類選択する。そのトライブクラスを持つ対象に与えるダメージに+2D10点する。</t>
    <rPh sb="5" eb="6">
      <t>ジ</t>
    </rPh>
    <rPh sb="16" eb="17">
      <t>シュ</t>
    </rPh>
    <rPh sb="17" eb="18">
      <t>ルイ</t>
    </rPh>
    <rPh sb="18" eb="20">
      <t>センタク</t>
    </rPh>
    <rPh sb="33" eb="34">
      <t>モ</t>
    </rPh>
    <rPh sb="35" eb="37">
      <t>タイショウ</t>
    </rPh>
    <rPh sb="38" eb="39">
      <t>アタ</t>
    </rPh>
    <rPh sb="51" eb="52">
      <t>テン</t>
    </rPh>
    <phoneticPr fontId="6"/>
  </si>
  <si>
    <t>「スルト」を常備化する。「スルト」を使用して攻撃・リアクションを行う度、SPが1点減少する。</t>
    <phoneticPr fontId="6"/>
  </si>
  <si>
    <t>B5</t>
    <phoneticPr fontId="6"/>
  </si>
  <si>
    <t>自身の味方が「気絶」「昏倒」「死亡」「魂魄四散」のいずれかになった時に使用する。自身がこの戦闘中に与えるあらゆるダメージに+1D10点する(最大で5回まで累積する)。</t>
    <rPh sb="0" eb="2">
      <t>ジシン</t>
    </rPh>
    <rPh sb="3" eb="5">
      <t>ミカタ</t>
    </rPh>
    <rPh sb="7" eb="9">
      <t>キゼツ</t>
    </rPh>
    <rPh sb="11" eb="13">
      <t>コントウ</t>
    </rPh>
    <rPh sb="15" eb="17">
      <t>シボウ</t>
    </rPh>
    <rPh sb="19" eb="21">
      <t>コンパク</t>
    </rPh>
    <rPh sb="21" eb="23">
      <t>シサン</t>
    </rPh>
    <rPh sb="33" eb="34">
      <t>トキ</t>
    </rPh>
    <rPh sb="35" eb="37">
      <t>シヨウ</t>
    </rPh>
    <rPh sb="40" eb="42">
      <t>ジシン</t>
    </rPh>
    <rPh sb="45" eb="48">
      <t>セントウチュウ</t>
    </rPh>
    <rPh sb="49" eb="50">
      <t>アタ</t>
    </rPh>
    <rPh sb="66" eb="67">
      <t>テン</t>
    </rPh>
    <rPh sb="70" eb="72">
      <t>サイダイ</t>
    </rPh>
    <rPh sb="74" eb="75">
      <t>カイ</t>
    </rPh>
    <rPh sb="77" eb="79">
      <t>ルイセキ</t>
    </rPh>
    <phoneticPr fontId="6"/>
  </si>
  <si>
    <t>自身をルフィアンに変身させる。ルフィアンのデータは別途HLが作成し、HP、SPは変身後のデータで上書きされる。変身以前に持っていたグロウ・刻印・印はそのまま持ち越す。この刻印は怨痕者しか取得できない。</t>
    <rPh sb="0" eb="2">
      <t>ジシン</t>
    </rPh>
    <rPh sb="9" eb="11">
      <t>ヘンシン</t>
    </rPh>
    <rPh sb="25" eb="27">
      <t>ベット</t>
    </rPh>
    <rPh sb="30" eb="32">
      <t>サクセイ</t>
    </rPh>
    <rPh sb="40" eb="42">
      <t>ヘンシン</t>
    </rPh>
    <rPh sb="42" eb="43">
      <t>ゴ</t>
    </rPh>
    <rPh sb="48" eb="50">
      <t>ウワガ</t>
    </rPh>
    <rPh sb="55" eb="57">
      <t>ヘンシン</t>
    </rPh>
    <rPh sb="57" eb="59">
      <t>イゼン</t>
    </rPh>
    <rPh sb="60" eb="61">
      <t>モ</t>
    </rPh>
    <rPh sb="69" eb="71">
      <t>コクイン</t>
    </rPh>
    <rPh sb="72" eb="73">
      <t>イン</t>
    </rPh>
    <rPh sb="78" eb="79">
      <t>モ</t>
    </rPh>
    <rPh sb="80" eb="81">
      <t>コ</t>
    </rPh>
    <rPh sb="85" eb="87">
      <t>コクイン</t>
    </rPh>
    <rPh sb="88" eb="90">
      <t>エンコン</t>
    </rPh>
    <rPh sb="90" eb="91">
      <t>シャ</t>
    </rPh>
    <rPh sb="93" eb="95">
      <t>シュトク</t>
    </rPh>
    <phoneticPr fontId="6"/>
  </si>
  <si>
    <t>「ミョルニル」を常備化する。「ミョルニル」を使用して攻撃・リアクションを行う度、SPが1点減少する。</t>
    <phoneticPr fontId="6"/>
  </si>
  <si>
    <t>プレアクト時に自身がフェイトを取得しているキャラクターから1体を選択する。自身がプレアクト時に選択したキャラクターを対象に含むアーツの効果でHPを回復するならその回復量に+2D10、判定にボーナスやペナルティを与えるならばそのボーナスかペナルティ、またはその両方を2倍にする。</t>
    <rPh sb="5" eb="6">
      <t>ジ</t>
    </rPh>
    <rPh sb="7" eb="9">
      <t>ジシン</t>
    </rPh>
    <rPh sb="15" eb="17">
      <t>シュトク</t>
    </rPh>
    <rPh sb="30" eb="31">
      <t>タイ</t>
    </rPh>
    <rPh sb="32" eb="34">
      <t>センタク</t>
    </rPh>
    <rPh sb="37" eb="39">
      <t>ジシン</t>
    </rPh>
    <rPh sb="45" eb="46">
      <t>ジ</t>
    </rPh>
    <rPh sb="47" eb="49">
      <t>センタク</t>
    </rPh>
    <rPh sb="58" eb="60">
      <t>タイショウ</t>
    </rPh>
    <rPh sb="61" eb="62">
      <t>フク</t>
    </rPh>
    <rPh sb="67" eb="69">
      <t>コウカ</t>
    </rPh>
    <rPh sb="73" eb="75">
      <t>カイフク</t>
    </rPh>
    <rPh sb="81" eb="83">
      <t>カイフク</t>
    </rPh>
    <rPh sb="83" eb="84">
      <t>リョウ</t>
    </rPh>
    <rPh sb="91" eb="93">
      <t>ハンテイ</t>
    </rPh>
    <rPh sb="105" eb="106">
      <t>アタ</t>
    </rPh>
    <rPh sb="129" eb="131">
      <t>リョウホウ</t>
    </rPh>
    <rPh sb="133" eb="134">
      <t>バイ</t>
    </rPh>
    <phoneticPr fontId="6"/>
  </si>
  <si>
    <t>R5</t>
    <phoneticPr fontId="6"/>
  </si>
  <si>
    <t>爆砕の印</t>
    <rPh sb="0" eb="2">
      <t>バクサイ</t>
    </rPh>
    <rPh sb="3" eb="4">
      <t>イン</t>
    </rPh>
    <phoneticPr fontId="6"/>
  </si>
  <si>
    <t>戦闘中、自身の癒装甲値以外の全ての装甲値に+2D10する。</t>
    <rPh sb="0" eb="3">
      <t>セントウチュウ</t>
    </rPh>
    <rPh sb="4" eb="6">
      <t>ジシン</t>
    </rPh>
    <rPh sb="7" eb="8">
      <t>ユ</t>
    </rPh>
    <rPh sb="8" eb="10">
      <t>ソウコウ</t>
    </rPh>
    <rPh sb="10" eb="11">
      <t>チ</t>
    </rPh>
    <rPh sb="11" eb="13">
      <t>イガイ</t>
    </rPh>
    <rPh sb="14" eb="15">
      <t>スベ</t>
    </rPh>
    <rPh sb="17" eb="19">
      <t>ソウコウ</t>
    </rPh>
    <rPh sb="19" eb="20">
      <t>チ</t>
    </rPh>
    <phoneticPr fontId="6"/>
  </si>
  <si>
    <t>対象の装備品、アイテムから1個を選択して破壊する。レリックなら近距離のエンゲージのうちから選択して足元に落ちる。</t>
    <rPh sb="0" eb="2">
      <t>タイショウ</t>
    </rPh>
    <rPh sb="3" eb="6">
      <t>ソウビヒン</t>
    </rPh>
    <rPh sb="14" eb="15">
      <t>コ</t>
    </rPh>
    <rPh sb="16" eb="18">
      <t>センタク</t>
    </rPh>
    <rPh sb="20" eb="22">
      <t>ハカイ</t>
    </rPh>
    <rPh sb="31" eb="34">
      <t>キンキョリ</t>
    </rPh>
    <rPh sb="45" eb="47">
      <t>センタク</t>
    </rPh>
    <rPh sb="49" eb="51">
      <t>アシモト</t>
    </rPh>
    <rPh sb="52" eb="53">
      <t>オ</t>
    </rPh>
    <phoneticPr fontId="6"/>
  </si>
  <si>
    <t>イニシアチブ</t>
    <phoneticPr fontId="6"/>
  </si>
  <si>
    <t>B1</t>
    <phoneticPr fontId="6"/>
  </si>
  <si>
    <t>対象の現在HPを半分にする(この効果で減少するHPの最大値は40点)。</t>
    <rPh sb="0" eb="2">
      <t>タイショウ</t>
    </rPh>
    <rPh sb="3" eb="5">
      <t>ゲンザイ</t>
    </rPh>
    <rPh sb="8" eb="10">
      <t>ハンブン</t>
    </rPh>
    <rPh sb="16" eb="18">
      <t>コウカ</t>
    </rPh>
    <rPh sb="19" eb="21">
      <t>ゲンショウ</t>
    </rPh>
    <rPh sb="26" eb="29">
      <t>サイダイチ</t>
    </rPh>
    <rPh sb="32" eb="33">
      <t>テン</t>
    </rPh>
    <phoneticPr fontId="6"/>
  </si>
  <si>
    <t>対象に自身の持つグロウを任意の個数だけ与え、怨痕者にする。この刻印は怨痕者しか取得できない。</t>
    <rPh sb="0" eb="2">
      <t>タイショウ</t>
    </rPh>
    <rPh sb="3" eb="5">
      <t>ジシン</t>
    </rPh>
    <rPh sb="6" eb="7">
      <t>モ</t>
    </rPh>
    <rPh sb="12" eb="14">
      <t>ニンイ</t>
    </rPh>
    <rPh sb="15" eb="17">
      <t>コスウ</t>
    </rPh>
    <rPh sb="19" eb="20">
      <t>アタ</t>
    </rPh>
    <rPh sb="22" eb="24">
      <t>エンコン</t>
    </rPh>
    <rPh sb="24" eb="25">
      <t>シャ</t>
    </rPh>
    <rPh sb="31" eb="33">
      <t>コクイン</t>
    </rPh>
    <phoneticPr fontId="6"/>
  </si>
  <si>
    <t>軍勢の刻印</t>
    <rPh sb="0" eb="2">
      <t>グンゼイ</t>
    </rPh>
    <rPh sb="3" eb="5">
      <t>コクイン</t>
    </rPh>
    <phoneticPr fontId="6"/>
  </si>
  <si>
    <t>「カーラ・ヴァーユ」を常備化する。「カーラ・ヴァーユ」を使用して攻撃・リアクションを行う度、SPが1点減少する。</t>
    <phoneticPr fontId="6"/>
  </si>
  <si>
    <t>禍々しき火炎剣の印</t>
    <rPh sb="0" eb="2">
      <t>マガマガ</t>
    </rPh>
    <rPh sb="4" eb="6">
      <t>カエン</t>
    </rPh>
    <rPh sb="6" eb="7">
      <t>ケン</t>
    </rPh>
    <rPh sb="8" eb="9">
      <t>イン</t>
    </rPh>
    <phoneticPr fontId="6"/>
  </si>
  <si>
    <t>遺痕を持たないキャラクターを対象とする。自身の魂を対象に移し、その肉体を掌握する。掌握した肉体が死亡しても、自身の魂は元の肉体が現存すればそれに帰還する。この印は怨痕者以外は取得できない。</t>
    <rPh sb="0" eb="2">
      <t>イコン</t>
    </rPh>
    <rPh sb="3" eb="4">
      <t>モ</t>
    </rPh>
    <rPh sb="14" eb="16">
      <t>タイショウ</t>
    </rPh>
    <rPh sb="20" eb="22">
      <t>ジシン</t>
    </rPh>
    <rPh sb="23" eb="24">
      <t>タマシイ</t>
    </rPh>
    <rPh sb="25" eb="27">
      <t>タイショウ</t>
    </rPh>
    <rPh sb="28" eb="29">
      <t>ウツ</t>
    </rPh>
    <rPh sb="33" eb="35">
      <t>ニクタイ</t>
    </rPh>
    <rPh sb="36" eb="38">
      <t>ショウアク</t>
    </rPh>
    <rPh sb="41" eb="43">
      <t>ショウアク</t>
    </rPh>
    <rPh sb="45" eb="47">
      <t>ニクタイ</t>
    </rPh>
    <rPh sb="48" eb="50">
      <t>シボウ</t>
    </rPh>
    <rPh sb="54" eb="56">
      <t>ジシン</t>
    </rPh>
    <rPh sb="57" eb="58">
      <t>タマシイ</t>
    </rPh>
    <rPh sb="59" eb="60">
      <t>モト</t>
    </rPh>
    <rPh sb="61" eb="63">
      <t>ニクタイ</t>
    </rPh>
    <rPh sb="64" eb="66">
      <t>ゲンゾン</t>
    </rPh>
    <rPh sb="72" eb="74">
      <t>キカン</t>
    </rPh>
    <rPh sb="79" eb="80">
      <t>イン</t>
    </rPh>
    <rPh sb="81" eb="83">
      <t>エンコン</t>
    </rPh>
    <rPh sb="83" eb="84">
      <t>シャ</t>
    </rPh>
    <rPh sb="84" eb="86">
      <t>イガイ</t>
    </rPh>
    <rPh sb="87" eb="89">
      <t>シュトク</t>
    </rPh>
    <phoneticPr fontId="6"/>
  </si>
  <si>
    <t>なし</t>
    <phoneticPr fontId="6"/>
  </si>
  <si>
    <t>R5</t>
    <phoneticPr fontId="6"/>
  </si>
  <si>
    <t>レギオンとルフィアンしか対象にならない。対象を即座にアクティブキャラクターにする。</t>
    <rPh sb="12" eb="14">
      <t>タイショウ</t>
    </rPh>
    <rPh sb="20" eb="22">
      <t>タイショウ</t>
    </rPh>
    <rPh sb="23" eb="25">
      <t>ソクザ</t>
    </rPh>
    <phoneticPr fontId="6"/>
  </si>
  <si>
    <t>自身の取得しているレギオンかルフィアンを任意体、任意のエンゲージに召喚する。このレギオンかルフィアンは既に倒されていても、もう一度召喚することができる。</t>
    <rPh sb="0" eb="2">
      <t>ジシン</t>
    </rPh>
    <rPh sb="3" eb="5">
      <t>シュトク</t>
    </rPh>
    <rPh sb="20" eb="22">
      <t>ニンイ</t>
    </rPh>
    <rPh sb="22" eb="23">
      <t>タイ</t>
    </rPh>
    <rPh sb="24" eb="26">
      <t>ニンイ</t>
    </rPh>
    <rPh sb="33" eb="35">
      <t>ショウカン</t>
    </rPh>
    <rPh sb="51" eb="52">
      <t>スデ</t>
    </rPh>
    <rPh sb="53" eb="54">
      <t>タオ</t>
    </rPh>
    <rPh sb="63" eb="65">
      <t>イチド</t>
    </rPh>
    <rPh sb="65" eb="67">
      <t>ショウカン</t>
    </rPh>
    <phoneticPr fontId="6"/>
  </si>
  <si>
    <t>アクト中、対象の自由意志を奪い、エキストラであるかのように自身が操作できるようにする。この効果は対象が遺痕者であっても使用できる。この刻印はグロウによる打ち消しの他、HLの定める方法によっても打ち消すことができる。この刻印は怨痕者しか取得できない。</t>
    <rPh sb="3" eb="4">
      <t>チュウ</t>
    </rPh>
    <rPh sb="5" eb="7">
      <t>タイショウ</t>
    </rPh>
    <rPh sb="8" eb="10">
      <t>ジユウ</t>
    </rPh>
    <rPh sb="10" eb="12">
      <t>イシ</t>
    </rPh>
    <rPh sb="13" eb="14">
      <t>ウバ</t>
    </rPh>
    <rPh sb="29" eb="31">
      <t>ジシン</t>
    </rPh>
    <rPh sb="32" eb="34">
      <t>ソウサ</t>
    </rPh>
    <rPh sb="45" eb="47">
      <t>コウカ</t>
    </rPh>
    <rPh sb="48" eb="50">
      <t>タイショウ</t>
    </rPh>
    <rPh sb="51" eb="53">
      <t>イコン</t>
    </rPh>
    <rPh sb="53" eb="54">
      <t>シャ</t>
    </rPh>
    <rPh sb="59" eb="61">
      <t>シヨウ</t>
    </rPh>
    <rPh sb="67" eb="69">
      <t>コクイン</t>
    </rPh>
    <rPh sb="76" eb="77">
      <t>ウ</t>
    </rPh>
    <rPh sb="78" eb="79">
      <t>ケ</t>
    </rPh>
    <rPh sb="81" eb="82">
      <t>ホカ</t>
    </rPh>
    <rPh sb="86" eb="87">
      <t>サダ</t>
    </rPh>
    <rPh sb="89" eb="91">
      <t>ホウホウ</t>
    </rPh>
    <rPh sb="96" eb="97">
      <t>ウ</t>
    </rPh>
    <rPh sb="98" eb="99">
      <t>ケ</t>
    </rPh>
    <rPh sb="109" eb="111">
      <t>コクイン</t>
    </rPh>
    <phoneticPr fontId="6"/>
  </si>
  <si>
    <t>単体※</t>
    <rPh sb="0" eb="2">
      <t>タンタイ</t>
    </rPh>
    <phoneticPr fontId="6"/>
  </si>
  <si>
    <t>戦闘中、自身の癒装甲値以外の全ての装甲値に+8する。</t>
    <rPh sb="0" eb="3">
      <t>セントウチュウ</t>
    </rPh>
    <rPh sb="4" eb="6">
      <t>ジシン</t>
    </rPh>
    <rPh sb="7" eb="8">
      <t>ユ</t>
    </rPh>
    <rPh sb="8" eb="10">
      <t>ソウコウ</t>
    </rPh>
    <rPh sb="10" eb="11">
      <t>チ</t>
    </rPh>
    <rPh sb="11" eb="13">
      <t>イガイ</t>
    </rPh>
    <rPh sb="14" eb="15">
      <t>スベ</t>
    </rPh>
    <rPh sb="17" eb="19">
      <t>ソウコウ</t>
    </rPh>
    <rPh sb="19" eb="20">
      <t>チ</t>
    </rPh>
    <phoneticPr fontId="6"/>
  </si>
  <si>
    <t>爆散の刻印</t>
    <rPh sb="0" eb="2">
      <t>バクサン</t>
    </rPh>
    <rPh sb="3" eb="5">
      <t>コクイン</t>
    </rPh>
    <phoneticPr fontId="6"/>
  </si>
  <si>
    <t>対象に無+5D10点のダメージを与える。代償は「自身が死亡すること」である。この刻印はこの刻印を与えた聖牙も使用できる。</t>
    <rPh sb="0" eb="2">
      <t>タイショウ</t>
    </rPh>
    <rPh sb="3" eb="4">
      <t>ム</t>
    </rPh>
    <rPh sb="9" eb="10">
      <t>テン</t>
    </rPh>
    <rPh sb="16" eb="17">
      <t>アタ</t>
    </rPh>
    <rPh sb="20" eb="22">
      <t>ダイショウ</t>
    </rPh>
    <rPh sb="24" eb="26">
      <t>ジシン</t>
    </rPh>
    <rPh sb="27" eb="29">
      <t>シボウ</t>
    </rPh>
    <rPh sb="40" eb="42">
      <t>コクイン</t>
    </rPh>
    <rPh sb="45" eb="47">
      <t>コクイン</t>
    </rPh>
    <rPh sb="48" eb="49">
      <t>アタ</t>
    </rPh>
    <rPh sb="51" eb="52">
      <t>セイ</t>
    </rPh>
    <rPh sb="52" eb="53">
      <t>ガ</t>
    </rPh>
    <rPh sb="54" eb="56">
      <t>シヨウ</t>
    </rPh>
    <phoneticPr fontId="6"/>
  </si>
  <si>
    <t>殉教者の刻印</t>
    <rPh sb="0" eb="3">
      <t>ジュンキョウシャ</t>
    </rPh>
    <rPh sb="4" eb="6">
      <t>コクイン</t>
    </rPh>
    <phoneticPr fontId="6"/>
  </si>
  <si>
    <t>自身がダメージを受けた時に使用する。対象に[自身が受けたダメージ÷3]点の実ダメージを与える(端数切捨)。</t>
    <rPh sb="0" eb="2">
      <t>ジシン</t>
    </rPh>
    <rPh sb="8" eb="9">
      <t>ウ</t>
    </rPh>
    <rPh sb="11" eb="12">
      <t>トキ</t>
    </rPh>
    <rPh sb="13" eb="15">
      <t>シヨウ</t>
    </rPh>
    <rPh sb="18" eb="20">
      <t>タイショウ</t>
    </rPh>
    <rPh sb="22" eb="24">
      <t>ジシン</t>
    </rPh>
    <rPh sb="25" eb="26">
      <t>ウ</t>
    </rPh>
    <rPh sb="35" eb="36">
      <t>テン</t>
    </rPh>
    <rPh sb="37" eb="38">
      <t>ジツ</t>
    </rPh>
    <rPh sb="43" eb="44">
      <t>アタ</t>
    </rPh>
    <rPh sb="47" eb="49">
      <t>ハスウ</t>
    </rPh>
    <rPh sb="49" eb="51">
      <t>キリス</t>
    </rPh>
    <phoneticPr fontId="6"/>
  </si>
  <si>
    <t>対象のエングラムに「怨嗟」「嫉妬」「裏切」「後悔」「鮮血」のいずれかが含まれるなら、対象に無+[その個数×2]D10点のダメージを与える。</t>
    <rPh sb="0" eb="2">
      <t>タイショウ</t>
    </rPh>
    <rPh sb="10" eb="12">
      <t>エンサ</t>
    </rPh>
    <rPh sb="14" eb="16">
      <t>シット</t>
    </rPh>
    <rPh sb="18" eb="20">
      <t>ウラギ</t>
    </rPh>
    <rPh sb="22" eb="24">
      <t>コウカイ</t>
    </rPh>
    <rPh sb="26" eb="28">
      <t>センケツ</t>
    </rPh>
    <rPh sb="35" eb="36">
      <t>フク</t>
    </rPh>
    <rPh sb="42" eb="44">
      <t>タイショウ</t>
    </rPh>
    <rPh sb="45" eb="46">
      <t>ム</t>
    </rPh>
    <rPh sb="50" eb="52">
      <t>コスウ</t>
    </rPh>
    <rPh sb="58" eb="59">
      <t>テン</t>
    </rPh>
    <rPh sb="65" eb="66">
      <t>アタ</t>
    </rPh>
    <phoneticPr fontId="6"/>
  </si>
  <si>
    <t>『汝、信念を守れ。どんなに卑下され、断罪されようと』
悪にして少数部族の象徴たる、“信念の刃”ポエナ＝トリスティティアの遺した聖牙。
憎悪の霧をまとった黒紫色の刀、長瞬刀スルト。闇の中から現れ、混血や少数部族に対して力を与える。契約の証は左目に現れる。／束縛：君は信念に抗えないが、いずれ差別や虐待を受けた時に覚えた憎しみによる衝動に抗えなくなってゆく。／離反：君が大多数の種族と真に共存できると確信できた時、スルトは君を差別者とみなし、殺害する。</t>
    <rPh sb="27" eb="28">
      <t>アク</t>
    </rPh>
    <rPh sb="31" eb="33">
      <t>ショウスウ</t>
    </rPh>
    <rPh sb="33" eb="35">
      <t>ブゾク</t>
    </rPh>
    <rPh sb="36" eb="38">
      <t>ショウチョウ</t>
    </rPh>
    <rPh sb="60" eb="61">
      <t>ノコ</t>
    </rPh>
    <rPh sb="63" eb="64">
      <t>セイ</t>
    </rPh>
    <rPh sb="64" eb="65">
      <t>ガ</t>
    </rPh>
    <rPh sb="67" eb="69">
      <t>ゾウオ</t>
    </rPh>
    <rPh sb="70" eb="71">
      <t>キリ</t>
    </rPh>
    <rPh sb="76" eb="77">
      <t>クロ</t>
    </rPh>
    <rPh sb="77" eb="78">
      <t>ムラサキ</t>
    </rPh>
    <rPh sb="78" eb="79">
      <t>イロ</t>
    </rPh>
    <rPh sb="80" eb="81">
      <t>カタナ</t>
    </rPh>
    <rPh sb="82" eb="83">
      <t>ナガ</t>
    </rPh>
    <rPh sb="89" eb="90">
      <t>ヤミ</t>
    </rPh>
    <rPh sb="91" eb="92">
      <t>ナカ</t>
    </rPh>
    <rPh sb="94" eb="95">
      <t>アラワ</t>
    </rPh>
    <rPh sb="97" eb="99">
      <t>コンケツ</t>
    </rPh>
    <rPh sb="100" eb="104">
      <t>ショウスウブゾク</t>
    </rPh>
    <rPh sb="105" eb="106">
      <t>タイ</t>
    </rPh>
    <rPh sb="108" eb="109">
      <t>チカラ</t>
    </rPh>
    <rPh sb="110" eb="111">
      <t>アタ</t>
    </rPh>
    <rPh sb="114" eb="116">
      <t>ケイヤク</t>
    </rPh>
    <rPh sb="117" eb="118">
      <t>アカシ</t>
    </rPh>
    <rPh sb="119" eb="121">
      <t>ヒダリメ</t>
    </rPh>
    <rPh sb="122" eb="123">
      <t>アラワ</t>
    </rPh>
    <rPh sb="127" eb="129">
      <t>ソクバク</t>
    </rPh>
    <rPh sb="130" eb="131">
      <t>キミ</t>
    </rPh>
    <rPh sb="132" eb="134">
      <t>シンネン</t>
    </rPh>
    <rPh sb="135" eb="136">
      <t>アラガ</t>
    </rPh>
    <rPh sb="144" eb="146">
      <t>サベツ</t>
    </rPh>
    <rPh sb="147" eb="149">
      <t>ギャクタイ</t>
    </rPh>
    <rPh sb="150" eb="151">
      <t>ウ</t>
    </rPh>
    <rPh sb="153" eb="154">
      <t>トキ</t>
    </rPh>
    <rPh sb="155" eb="156">
      <t>オボ</t>
    </rPh>
    <rPh sb="158" eb="159">
      <t>ニク</t>
    </rPh>
    <rPh sb="164" eb="166">
      <t>ショウドウ</t>
    </rPh>
    <rPh sb="167" eb="168">
      <t>アラガ</t>
    </rPh>
    <rPh sb="178" eb="180">
      <t>リハン</t>
    </rPh>
    <rPh sb="181" eb="182">
      <t>キミ</t>
    </rPh>
    <rPh sb="183" eb="186">
      <t>ダイタスウ</t>
    </rPh>
    <rPh sb="187" eb="189">
      <t>シュゾク</t>
    </rPh>
    <rPh sb="190" eb="191">
      <t>シン</t>
    </rPh>
    <rPh sb="192" eb="194">
      <t>キョウゾン</t>
    </rPh>
    <rPh sb="198" eb="200">
      <t>カクシン</t>
    </rPh>
    <rPh sb="203" eb="204">
      <t>トキ</t>
    </rPh>
    <rPh sb="209" eb="210">
      <t>キミ</t>
    </rPh>
    <rPh sb="211" eb="214">
      <t>サベツシャ</t>
    </rPh>
    <rPh sb="219" eb="221">
      <t>サツガイ</t>
    </rPh>
    <phoneticPr fontId="6"/>
  </si>
  <si>
    <t>対象が行う攻撃が命中した場合、自身は即座にメインフェイズを行える(「未行動」でも「行動済」にならず、「行動済」でも行動できる)。また、自身が行う攻撃が命中した場合、対象も同様に即座にメインフェイズを行える。</t>
    <rPh sb="0" eb="2">
      <t>タイショウ</t>
    </rPh>
    <rPh sb="3" eb="4">
      <t>オコナ</t>
    </rPh>
    <rPh sb="5" eb="7">
      <t>コウゲキ</t>
    </rPh>
    <rPh sb="8" eb="10">
      <t>メイチュウ</t>
    </rPh>
    <rPh sb="12" eb="14">
      <t>バアイ</t>
    </rPh>
    <rPh sb="15" eb="17">
      <t>ジシン</t>
    </rPh>
    <rPh sb="18" eb="20">
      <t>ソクザ</t>
    </rPh>
    <rPh sb="29" eb="30">
      <t>オコナ</t>
    </rPh>
    <rPh sb="34" eb="35">
      <t>ミ</t>
    </rPh>
    <rPh sb="35" eb="37">
      <t>コウドウ</t>
    </rPh>
    <rPh sb="41" eb="43">
      <t>コウドウ</t>
    </rPh>
    <rPh sb="43" eb="44">
      <t>ズ</t>
    </rPh>
    <rPh sb="51" eb="53">
      <t>コウドウ</t>
    </rPh>
    <rPh sb="53" eb="54">
      <t>ズ</t>
    </rPh>
    <rPh sb="57" eb="59">
      <t>コウドウ</t>
    </rPh>
    <rPh sb="67" eb="69">
      <t>ジシン</t>
    </rPh>
    <rPh sb="70" eb="71">
      <t>オコナ</t>
    </rPh>
    <rPh sb="72" eb="74">
      <t>コウゲキ</t>
    </rPh>
    <rPh sb="75" eb="77">
      <t>メイチュウ</t>
    </rPh>
    <rPh sb="79" eb="81">
      <t>バアイ</t>
    </rPh>
    <rPh sb="82" eb="84">
      <t>タイショウ</t>
    </rPh>
    <rPh sb="85" eb="87">
      <t>ドウヨウ</t>
    </rPh>
    <rPh sb="88" eb="90">
      <t>ソクザ</t>
    </rPh>
    <rPh sb="99" eb="100">
      <t>オコナ</t>
    </rPh>
    <phoneticPr fontId="6"/>
  </si>
  <si>
    <t>双璧の刻印</t>
    <rPh sb="0" eb="2">
      <t>ソウヘキ</t>
    </rPh>
    <rPh sb="3" eb="5">
      <t>コクイン</t>
    </rPh>
    <phoneticPr fontId="6"/>
  </si>
  <si>
    <t>なし</t>
    <phoneticPr fontId="6"/>
  </si>
  <si>
    <t>月光の刻印</t>
    <rPh sb="0" eb="2">
      <t>ガッコウ</t>
    </rPh>
    <rPh sb="3" eb="5">
      <t>コクイン</t>
    </rPh>
    <phoneticPr fontId="6"/>
  </si>
  <si>
    <t>対象に過去の幸福な一時を思い出させ、その後最も過酷な一時を思い出させることで、SPに3D10点のダメージを与える。その後、対象がその過去を乗り越えたなら、対象のSPを5D10点回復させる。</t>
    <rPh sb="0" eb="2">
      <t>タイショウ</t>
    </rPh>
    <rPh sb="3" eb="5">
      <t>カコ</t>
    </rPh>
    <rPh sb="6" eb="8">
      <t>コウフク</t>
    </rPh>
    <rPh sb="9" eb="11">
      <t>イットキ</t>
    </rPh>
    <rPh sb="12" eb="13">
      <t>オモ</t>
    </rPh>
    <rPh sb="14" eb="15">
      <t>ダ</t>
    </rPh>
    <rPh sb="20" eb="21">
      <t>ゴ</t>
    </rPh>
    <rPh sb="21" eb="22">
      <t>モット</t>
    </rPh>
    <rPh sb="23" eb="25">
      <t>カコク</t>
    </rPh>
    <rPh sb="26" eb="28">
      <t>イットキ</t>
    </rPh>
    <rPh sb="29" eb="30">
      <t>オモ</t>
    </rPh>
    <rPh sb="31" eb="32">
      <t>ダ</t>
    </rPh>
    <rPh sb="46" eb="47">
      <t>テン</t>
    </rPh>
    <rPh sb="53" eb="54">
      <t>アタ</t>
    </rPh>
    <rPh sb="59" eb="60">
      <t>ゴ</t>
    </rPh>
    <rPh sb="61" eb="63">
      <t>タイショウ</t>
    </rPh>
    <rPh sb="66" eb="68">
      <t>カコ</t>
    </rPh>
    <rPh sb="69" eb="70">
      <t>ノ</t>
    </rPh>
    <rPh sb="71" eb="72">
      <t>コ</t>
    </rPh>
    <rPh sb="77" eb="79">
      <t>タイショウ</t>
    </rPh>
    <rPh sb="87" eb="88">
      <t>テン</t>
    </rPh>
    <rPh sb="88" eb="90">
      <t>カイフク</t>
    </rPh>
    <phoneticPr fontId="6"/>
  </si>
  <si>
    <t>いつでも</t>
    <phoneticPr fontId="6"/>
  </si>
  <si>
    <t>セットアップ</t>
    <phoneticPr fontId="6"/>
  </si>
  <si>
    <t>対象に「憤怒」を5個付与する。</t>
    <rPh sb="0" eb="2">
      <t>タイショウ</t>
    </rPh>
    <rPh sb="4" eb="6">
      <t>フンヌ</t>
    </rPh>
    <rPh sb="9" eb="10">
      <t>コ</t>
    </rPh>
    <rPh sb="10" eb="12">
      <t>フヨ</t>
    </rPh>
    <phoneticPr fontId="6"/>
  </si>
  <si>
    <t>長き闇刃の印</t>
    <rPh sb="0" eb="1">
      <t>ナガ</t>
    </rPh>
    <rPh sb="2" eb="3">
      <t>ヤミ</t>
    </rPh>
    <rPh sb="3" eb="4">
      <t>ヤイバ</t>
    </rPh>
    <rPh sb="5" eb="6">
      <t>イン</t>
    </rPh>
    <phoneticPr fontId="6"/>
  </si>
  <si>
    <t>シーン</t>
    <phoneticPr fontId="6"/>
  </si>
  <si>
    <t>対象が何らかの攻撃を行う時に使用する。その攻撃を「射程：シーン」に変更する。</t>
    <rPh sb="0" eb="2">
      <t>タイショウ</t>
    </rPh>
    <rPh sb="3" eb="4">
      <t>ナン</t>
    </rPh>
    <rPh sb="7" eb="9">
      <t>コウゲキ</t>
    </rPh>
    <rPh sb="10" eb="11">
      <t>オコナ</t>
    </rPh>
    <rPh sb="12" eb="13">
      <t>トキ</t>
    </rPh>
    <rPh sb="14" eb="16">
      <t>シヨウ</t>
    </rPh>
    <rPh sb="21" eb="23">
      <t>コウゲキ</t>
    </rPh>
    <rPh sb="25" eb="27">
      <t>シャテイ</t>
    </rPh>
    <rPh sb="33" eb="35">
      <t>ヘンコウ</t>
    </rPh>
    <phoneticPr fontId="6"/>
  </si>
  <si>
    <t>復讐の刻印</t>
    <rPh sb="0" eb="2">
      <t>フクシュウ</t>
    </rPh>
    <rPh sb="3" eb="5">
      <t>コクイン</t>
    </rPh>
    <phoneticPr fontId="6"/>
  </si>
  <si>
    <t>自身のダメージロールに+10D10点し、装甲値・防御値・抵抗値を0点としてダメージを計算する。</t>
    <rPh sb="0" eb="2">
      <t>ジシン</t>
    </rPh>
    <rPh sb="17" eb="18">
      <t>テン</t>
    </rPh>
    <rPh sb="20" eb="22">
      <t>ソウコウ</t>
    </rPh>
    <rPh sb="22" eb="23">
      <t>チ</t>
    </rPh>
    <rPh sb="24" eb="26">
      <t>ボウギョ</t>
    </rPh>
    <rPh sb="26" eb="27">
      <t>チ</t>
    </rPh>
    <rPh sb="28" eb="31">
      <t>テイコウチ</t>
    </rPh>
    <rPh sb="33" eb="34">
      <t>テン</t>
    </rPh>
    <rPh sb="42" eb="44">
      <t>ケイサン</t>
    </rPh>
    <phoneticPr fontId="6"/>
  </si>
  <si>
    <t>自身がフェイトを「関係：怨嗟」で持っている対象に攻撃した時に使用する。自身のダメージロールに+10D10点し、装甲値・防御値・抵抗値を0点としてダメージを計算する。</t>
    <rPh sb="0" eb="2">
      <t>ジシン</t>
    </rPh>
    <rPh sb="9" eb="11">
      <t>カンケイ</t>
    </rPh>
    <rPh sb="12" eb="14">
      <t>エンサ</t>
    </rPh>
    <rPh sb="16" eb="17">
      <t>モ</t>
    </rPh>
    <rPh sb="21" eb="23">
      <t>タイショウ</t>
    </rPh>
    <rPh sb="24" eb="26">
      <t>コウゲキ</t>
    </rPh>
    <rPh sb="28" eb="29">
      <t>トキ</t>
    </rPh>
    <rPh sb="30" eb="32">
      <t>シヨウ</t>
    </rPh>
    <rPh sb="35" eb="37">
      <t>ジシン</t>
    </rPh>
    <phoneticPr fontId="6"/>
  </si>
  <si>
    <t>プレダメージ</t>
    <phoneticPr fontId="6"/>
  </si>
  <si>
    <t>蛮勇の印</t>
    <rPh sb="0" eb="2">
      <t>バンユウ</t>
    </rPh>
    <rPh sb="3" eb="4">
      <t>イン</t>
    </rPh>
    <phoneticPr fontId="6"/>
  </si>
  <si>
    <t>戦闘中、自身はリアクションの判定率に-50%のペナルティを受け、メジャーアクションの命中判定のスペシャル率に+30%のボーナスを受ける。</t>
    <rPh sb="0" eb="3">
      <t>セントウチュウ</t>
    </rPh>
    <rPh sb="4" eb="6">
      <t>ジシン</t>
    </rPh>
    <rPh sb="14" eb="16">
      <t>ハンテイ</t>
    </rPh>
    <rPh sb="16" eb="17">
      <t>リツ</t>
    </rPh>
    <rPh sb="29" eb="30">
      <t>ウ</t>
    </rPh>
    <rPh sb="42" eb="44">
      <t>メイチュウ</t>
    </rPh>
    <rPh sb="44" eb="46">
      <t>ハンテイ</t>
    </rPh>
    <rPh sb="52" eb="53">
      <t>リツ</t>
    </rPh>
    <rPh sb="64" eb="65">
      <t>ウ</t>
    </rPh>
    <phoneticPr fontId="6"/>
  </si>
  <si>
    <t>征服の印</t>
    <rPh sb="0" eb="2">
      <t>セイフク</t>
    </rPh>
    <rPh sb="3" eb="4">
      <t>イン</t>
    </rPh>
    <phoneticPr fontId="6"/>
  </si>
  <si>
    <t>なし</t>
    <phoneticPr fontId="6"/>
  </si>
  <si>
    <t>自身が次に行う攻撃でトライブクラスに「ラチェル」か「デュルフ」以外を持つキャラクターを対象にする場合、その攻撃のダメージロールに+[「ラチェル」か「デュルフ」以外を持つキャラクターの数×4]点する。</t>
    <rPh sb="0" eb="2">
      <t>ジシン</t>
    </rPh>
    <rPh sb="3" eb="4">
      <t>ツギ</t>
    </rPh>
    <rPh sb="5" eb="6">
      <t>オコナ</t>
    </rPh>
    <rPh sb="7" eb="9">
      <t>コウゲキ</t>
    </rPh>
    <rPh sb="31" eb="33">
      <t>イガイ</t>
    </rPh>
    <rPh sb="34" eb="35">
      <t>モ</t>
    </rPh>
    <rPh sb="43" eb="45">
      <t>タイショウ</t>
    </rPh>
    <rPh sb="48" eb="50">
      <t>バアイ</t>
    </rPh>
    <rPh sb="53" eb="55">
      <t>コウゲキ</t>
    </rPh>
    <rPh sb="91" eb="92">
      <t>カズ</t>
    </rPh>
    <rPh sb="95" eb="96">
      <t>テン</t>
    </rPh>
    <phoneticPr fontId="6"/>
  </si>
  <si>
    <t>間引きの印</t>
    <rPh sb="0" eb="2">
      <t>マビ</t>
    </rPh>
    <rPh sb="4" eb="5">
      <t>イン</t>
    </rPh>
    <phoneticPr fontId="6"/>
  </si>
  <si>
    <t>シーン(強制)</t>
    <rPh sb="4" eb="6">
      <t>キョウセイ</t>
    </rPh>
    <phoneticPr fontId="6"/>
  </si>
  <si>
    <t>レギオンとルフィアンしか対象にできない。対象に「気絶」を与える。この「気絶」が解除された場合、無+4D10点のダメージを与える。</t>
    <rPh sb="12" eb="14">
      <t>タイショウ</t>
    </rPh>
    <rPh sb="20" eb="22">
      <t>タイショウ</t>
    </rPh>
    <rPh sb="24" eb="26">
      <t>キゼツ</t>
    </rPh>
    <rPh sb="28" eb="29">
      <t>アタ</t>
    </rPh>
    <rPh sb="35" eb="37">
      <t>キゼツ</t>
    </rPh>
    <rPh sb="39" eb="41">
      <t>カイジョ</t>
    </rPh>
    <rPh sb="44" eb="46">
      <t>バアイ</t>
    </rPh>
    <rPh sb="47" eb="48">
      <t>ム</t>
    </rPh>
    <rPh sb="53" eb="54">
      <t>テン</t>
    </rPh>
    <rPh sb="60" eb="61">
      <t>アタ</t>
    </rPh>
    <phoneticPr fontId="6"/>
  </si>
  <si>
    <t>印</t>
    <rPh sb="0" eb="1">
      <t>イン</t>
    </rPh>
    <phoneticPr fontId="6"/>
  </si>
  <si>
    <t>宣告の印</t>
    <rPh sb="0" eb="2">
      <t>センコク</t>
    </rPh>
    <rPh sb="3" eb="4">
      <t>イン</t>
    </rPh>
    <phoneticPr fontId="6"/>
  </si>
  <si>
    <t>対象の罪を宣告する。この戦闘中、対象の受けるダメージは+1D10点される。</t>
    <rPh sb="0" eb="2">
      <t>タイショウ</t>
    </rPh>
    <rPh sb="3" eb="4">
      <t>ツミ</t>
    </rPh>
    <rPh sb="5" eb="7">
      <t>センコク</t>
    </rPh>
    <rPh sb="12" eb="15">
      <t>セントウチュウ</t>
    </rPh>
    <rPh sb="16" eb="18">
      <t>タイショウ</t>
    </rPh>
    <rPh sb="19" eb="20">
      <t>ウ</t>
    </rPh>
    <rPh sb="32" eb="33">
      <t>テン</t>
    </rPh>
    <phoneticPr fontId="6"/>
  </si>
  <si>
    <t>S[1D10]</t>
    <phoneticPr fontId="6"/>
  </si>
  <si>
    <t>歪んだ神威の印</t>
    <rPh sb="0" eb="1">
      <t>ユガ</t>
    </rPh>
    <rPh sb="3" eb="5">
      <t>シンイ</t>
    </rPh>
    <rPh sb="6" eb="7">
      <t>イン</t>
    </rPh>
    <phoneticPr fontId="6"/>
  </si>
  <si>
    <t>自身が次に行う攻撃のリアクションの判定率に-20%のペナルティを与える。</t>
    <rPh sb="0" eb="2">
      <t>ジシン</t>
    </rPh>
    <rPh sb="3" eb="4">
      <t>ツギ</t>
    </rPh>
    <rPh sb="5" eb="6">
      <t>オコナ</t>
    </rPh>
    <rPh sb="7" eb="9">
      <t>コウゲキ</t>
    </rPh>
    <rPh sb="17" eb="19">
      <t>ハンテイ</t>
    </rPh>
    <rPh sb="19" eb="20">
      <t>リツ</t>
    </rPh>
    <rPh sb="32" eb="33">
      <t>アタ</t>
    </rPh>
    <phoneticPr fontId="6"/>
  </si>
  <si>
    <t>グロウを1種類だけ宣言し、遺痕を持つ者を対象とする。対象がそのグロウを持っていた場合、そのグロウは使用宣言ができなくなる。そのグロウは∴星に願いを（ウィッシュ・スター）∴でも使用可能にならない。この効果は他のグロウの使用の前に優先して処理される。対象が遺痕者でなかった場合、このグロウの使用は差し戻される。</t>
    <rPh sb="5" eb="7">
      <t>シュルイ</t>
    </rPh>
    <rPh sb="9" eb="11">
      <t>センゲン</t>
    </rPh>
    <rPh sb="13" eb="15">
      <t>イコン</t>
    </rPh>
    <rPh sb="16" eb="17">
      <t>モ</t>
    </rPh>
    <rPh sb="18" eb="19">
      <t>モノ</t>
    </rPh>
    <rPh sb="20" eb="22">
      <t>タイショウ</t>
    </rPh>
    <rPh sb="26" eb="28">
      <t>タイショウ</t>
    </rPh>
    <rPh sb="35" eb="36">
      <t>モ</t>
    </rPh>
    <rPh sb="40" eb="42">
      <t>バアイ</t>
    </rPh>
    <rPh sb="49" eb="51">
      <t>シヨウ</t>
    </rPh>
    <rPh sb="51" eb="53">
      <t>センゲン</t>
    </rPh>
    <rPh sb="68" eb="69">
      <t>ホシ</t>
    </rPh>
    <rPh sb="70" eb="71">
      <t>ネガ</t>
    </rPh>
    <rPh sb="87" eb="89">
      <t>シヨウ</t>
    </rPh>
    <rPh sb="89" eb="91">
      <t>カノウ</t>
    </rPh>
    <rPh sb="99" eb="101">
      <t>コウカ</t>
    </rPh>
    <rPh sb="102" eb="103">
      <t>ホカ</t>
    </rPh>
    <rPh sb="108" eb="110">
      <t>シヨウ</t>
    </rPh>
    <rPh sb="111" eb="112">
      <t>マエ</t>
    </rPh>
    <rPh sb="113" eb="115">
      <t>ユウセン</t>
    </rPh>
    <rPh sb="117" eb="119">
      <t>ショリ</t>
    </rPh>
    <rPh sb="123" eb="125">
      <t>タイショウ</t>
    </rPh>
    <rPh sb="126" eb="128">
      <t>イコン</t>
    </rPh>
    <rPh sb="128" eb="129">
      <t>シャ</t>
    </rPh>
    <rPh sb="134" eb="136">
      <t>バアイ</t>
    </rPh>
    <rPh sb="143" eb="145">
      <t>シヨウ</t>
    </rPh>
    <rPh sb="146" eb="147">
      <t>サ</t>
    </rPh>
    <rPh sb="148" eb="149">
      <t>モド</t>
    </rPh>
    <phoneticPr fontId="7"/>
  </si>
  <si>
    <t>瘴気の檻の刻印</t>
    <rPh sb="0" eb="2">
      <t>ショウキ</t>
    </rPh>
    <rPh sb="3" eb="4">
      <t>オリ</t>
    </rPh>
    <rPh sb="5" eb="7">
      <t>コクイン</t>
    </rPh>
    <phoneticPr fontId="6"/>
  </si>
  <si>
    <t>対象のグロウ使用時に使用する。そのグロウを指定して∵タフ・ボフ・ケセク∵の正位置効果を発生させる。この効果で、対象が使用を宣言したグロウも効果を発揮せず使用済みになる。</t>
    <rPh sb="0" eb="2">
      <t>タイショウ</t>
    </rPh>
    <rPh sb="6" eb="8">
      <t>シヨウ</t>
    </rPh>
    <rPh sb="8" eb="9">
      <t>ジ</t>
    </rPh>
    <rPh sb="10" eb="12">
      <t>シヨウ</t>
    </rPh>
    <rPh sb="21" eb="23">
      <t>シテイ</t>
    </rPh>
    <rPh sb="37" eb="40">
      <t>セイイチ</t>
    </rPh>
    <rPh sb="40" eb="42">
      <t>コウカ</t>
    </rPh>
    <rPh sb="43" eb="45">
      <t>ハッセイ</t>
    </rPh>
    <rPh sb="51" eb="53">
      <t>コウカ</t>
    </rPh>
    <rPh sb="55" eb="57">
      <t>タイショウ</t>
    </rPh>
    <rPh sb="58" eb="60">
      <t>シヨウ</t>
    </rPh>
    <rPh sb="61" eb="63">
      <t>センゲン</t>
    </rPh>
    <rPh sb="69" eb="71">
      <t>コウカ</t>
    </rPh>
    <rPh sb="72" eb="74">
      <t>ハッキ</t>
    </rPh>
    <rPh sb="76" eb="78">
      <t>シヨウ</t>
    </rPh>
    <rPh sb="78" eb="79">
      <t>ズ</t>
    </rPh>
    <phoneticPr fontId="6"/>
  </si>
  <si>
    <t>真実の刻印</t>
    <rPh sb="0" eb="2">
      <t>シンジツ</t>
    </rPh>
    <rPh sb="3" eb="5">
      <t>コクイン</t>
    </rPh>
    <phoneticPr fontId="6"/>
  </si>
  <si>
    <t>対象の姿やクラスを偽ったり、別の姿へ変身させたりするアーツやアイテム、グロウ、刻印の効果を全て打ち消す。または、対象を別の姿へ変身させる。この刻印は怨痕者しか取得できない。</t>
    <rPh sb="0" eb="2">
      <t>タイショウ</t>
    </rPh>
    <rPh sb="3" eb="4">
      <t>スガタ</t>
    </rPh>
    <rPh sb="9" eb="10">
      <t>イツワ</t>
    </rPh>
    <rPh sb="14" eb="15">
      <t>ベツ</t>
    </rPh>
    <rPh sb="16" eb="17">
      <t>スガタ</t>
    </rPh>
    <rPh sb="18" eb="20">
      <t>ヘンシン</t>
    </rPh>
    <rPh sb="39" eb="41">
      <t>コクイン</t>
    </rPh>
    <rPh sb="42" eb="44">
      <t>コウカ</t>
    </rPh>
    <rPh sb="45" eb="46">
      <t>スベ</t>
    </rPh>
    <rPh sb="47" eb="48">
      <t>ウ</t>
    </rPh>
    <rPh sb="49" eb="50">
      <t>ケ</t>
    </rPh>
    <rPh sb="56" eb="58">
      <t>タイショウ</t>
    </rPh>
    <rPh sb="59" eb="60">
      <t>ベツ</t>
    </rPh>
    <rPh sb="61" eb="62">
      <t>スガタ</t>
    </rPh>
    <rPh sb="63" eb="65">
      <t>ヘンシン</t>
    </rPh>
    <rPh sb="71" eb="73">
      <t>コクイン</t>
    </rPh>
    <rPh sb="74" eb="76">
      <t>エンコン</t>
    </rPh>
    <rPh sb="76" eb="77">
      <t>シャ</t>
    </rPh>
    <rPh sb="79" eb="81">
      <t>シュトク</t>
    </rPh>
    <phoneticPr fontId="6"/>
  </si>
  <si>
    <t>いつでも</t>
    <phoneticPr fontId="6"/>
  </si>
  <si>
    <t>戦神の印</t>
    <rPh sb="0" eb="1">
      <t>イクサ</t>
    </rPh>
    <rPh sb="1" eb="2">
      <t>ガミ</t>
    </rPh>
    <rPh sb="3" eb="4">
      <t>イン</t>
    </rPh>
    <phoneticPr fontId="6"/>
  </si>
  <si>
    <t>自身が次に行う攻撃に対するリアクションでは、判定を振り直したり、「タイミング：プレロールまたはポストロール」のアーツを使用したりすることができない。</t>
    <rPh sb="0" eb="2">
      <t>ジシン</t>
    </rPh>
    <rPh sb="3" eb="4">
      <t>ツギ</t>
    </rPh>
    <rPh sb="5" eb="6">
      <t>オコナ</t>
    </rPh>
    <rPh sb="7" eb="9">
      <t>コウゲキ</t>
    </rPh>
    <rPh sb="10" eb="11">
      <t>タイ</t>
    </rPh>
    <rPh sb="22" eb="24">
      <t>ハンテイ</t>
    </rPh>
    <rPh sb="25" eb="26">
      <t>フ</t>
    </rPh>
    <rPh sb="27" eb="28">
      <t>ナオ</t>
    </rPh>
    <rPh sb="59" eb="61">
      <t>シヨウ</t>
    </rPh>
    <phoneticPr fontId="6"/>
  </si>
  <si>
    <t>暗器</t>
    <rPh sb="0" eb="2">
      <t>アンキ</t>
    </rPh>
    <phoneticPr fontId="6"/>
  </si>
  <si>
    <t>対象の取得している「タイミング：常時」のアーツを知ることができる。その中から1個を選択し、未取得状態にする。これにより、武器・防具・道具が消失することもある。再計算が必要な場合は再計算する。この刻印は怨痕者しか取得できない。</t>
    <rPh sb="0" eb="2">
      <t>タイショウ</t>
    </rPh>
    <rPh sb="3" eb="5">
      <t>シュトク</t>
    </rPh>
    <rPh sb="16" eb="18">
      <t>ジョウジ</t>
    </rPh>
    <rPh sb="24" eb="25">
      <t>シ</t>
    </rPh>
    <rPh sb="35" eb="36">
      <t>ナカ</t>
    </rPh>
    <rPh sb="39" eb="40">
      <t>コ</t>
    </rPh>
    <rPh sb="41" eb="43">
      <t>センタク</t>
    </rPh>
    <rPh sb="45" eb="46">
      <t>ミ</t>
    </rPh>
    <rPh sb="46" eb="48">
      <t>シュトク</t>
    </rPh>
    <rPh sb="48" eb="50">
      <t>ジョウタイ</t>
    </rPh>
    <rPh sb="60" eb="62">
      <t>ブキ</t>
    </rPh>
    <rPh sb="63" eb="65">
      <t>ボウグ</t>
    </rPh>
    <rPh sb="66" eb="68">
      <t>ドウグ</t>
    </rPh>
    <rPh sb="69" eb="71">
      <t>ショウシツ</t>
    </rPh>
    <rPh sb="79" eb="82">
      <t>サイケイサン</t>
    </rPh>
    <rPh sb="83" eb="85">
      <t>ヒツヨウ</t>
    </rPh>
    <rPh sb="86" eb="88">
      <t>バアイ</t>
    </rPh>
    <rPh sb="89" eb="92">
      <t>サイケイサン</t>
    </rPh>
    <rPh sb="97" eb="99">
      <t>コクイン</t>
    </rPh>
    <rPh sb="100" eb="102">
      <t>エンコン</t>
    </rPh>
    <rPh sb="102" eb="103">
      <t>シャ</t>
    </rPh>
    <rPh sb="105" eb="107">
      <t>シュトク</t>
    </rPh>
    <phoneticPr fontId="6"/>
  </si>
  <si>
    <t>フルワイ</t>
    <phoneticPr fontId="6"/>
  </si>
  <si>
    <t>銘牙</t>
    <rPh sb="0" eb="1">
      <t>メイ</t>
    </rPh>
    <rPh sb="1" eb="2">
      <t>キバ</t>
    </rPh>
    <phoneticPr fontId="6"/>
  </si>
  <si>
    <t>ソウル・リンケージ</t>
    <phoneticPr fontId="6"/>
  </si>
  <si>
    <t>ソウル・リンケージII</t>
    <phoneticPr fontId="6"/>
  </si>
  <si>
    <t>《ソウル・リンケージ》</t>
    <phoneticPr fontId="6"/>
  </si>
  <si>
    <t>商人魂</t>
    <rPh sb="0" eb="2">
      <t>ショウニン</t>
    </rPh>
    <rPh sb="2" eb="3">
      <t>タマシイ</t>
    </rPh>
    <phoneticPr fontId="6"/>
  </si>
  <si>
    <t>闇の防人</t>
    <rPh sb="0" eb="1">
      <t>ヤミ</t>
    </rPh>
    <rPh sb="2" eb="4">
      <t>サキモリ</t>
    </rPh>
    <phoneticPr fontId="6"/>
  </si>
  <si>
    <t>∴変彩∴</t>
    <rPh sb="1" eb="2">
      <t>ヘン</t>
    </rPh>
    <rPh sb="2" eb="3">
      <t>アヤ</t>
    </rPh>
    <phoneticPr fontId="6"/>
  </si>
  <si>
    <t>!91</t>
    <phoneticPr fontId="7"/>
  </si>
  <si>
    <t>フルワイ</t>
    <phoneticPr fontId="7"/>
  </si>
  <si>
    <t>このラウンド中、対象があらゆる手段で与えるダメージに+3D10点する。</t>
    <rPh sb="6" eb="7">
      <t>チュウ</t>
    </rPh>
    <rPh sb="8" eb="10">
      <t>タイショウ</t>
    </rPh>
    <rPh sb="15" eb="17">
      <t>シュダン</t>
    </rPh>
    <rPh sb="18" eb="19">
      <t>アタ</t>
    </rPh>
    <rPh sb="31" eb="32">
      <t>テン</t>
    </rPh>
    <phoneticPr fontId="7"/>
  </si>
  <si>
    <t>シーン中、エキストラを絶対服従させる。エキストラは自身の意思と関係なく命令を遂行する（自殺的なものも含む）。戦闘中であれば、さらに戦闘終了まで遺痕を持たないキャラクター1体（レギオン、ルフィアンを含む）を操作できる。</t>
    <rPh sb="3" eb="4">
      <t>チュウ</t>
    </rPh>
    <rPh sb="11" eb="13">
      <t>ゼッタイ</t>
    </rPh>
    <rPh sb="13" eb="15">
      <t>フクジュウ</t>
    </rPh>
    <rPh sb="25" eb="27">
      <t>ジシン</t>
    </rPh>
    <rPh sb="28" eb="30">
      <t>イシ</t>
    </rPh>
    <rPh sb="31" eb="33">
      <t>カンケイ</t>
    </rPh>
    <rPh sb="35" eb="37">
      <t>メイレイ</t>
    </rPh>
    <rPh sb="38" eb="40">
      <t>スイコウ</t>
    </rPh>
    <rPh sb="43" eb="46">
      <t>ジサツテキ</t>
    </rPh>
    <rPh sb="50" eb="51">
      <t>フク</t>
    </rPh>
    <rPh sb="54" eb="57">
      <t>セントウチュウ</t>
    </rPh>
    <rPh sb="65" eb="67">
      <t>セントウ</t>
    </rPh>
    <rPh sb="67" eb="69">
      <t>シュウリョウ</t>
    </rPh>
    <rPh sb="71" eb="73">
      <t>イコン</t>
    </rPh>
    <rPh sb="74" eb="75">
      <t>モ</t>
    </rPh>
    <rPh sb="85" eb="86">
      <t>タイ</t>
    </rPh>
    <rPh sb="98" eb="99">
      <t>フク</t>
    </rPh>
    <rPh sb="102" eb="104">
      <t>ソウサ</t>
    </rPh>
    <phoneticPr fontId="7"/>
  </si>
  <si>
    <t>ある攻撃やアーツ、アイテム、グロウの効果の対象を拡大する。つまり、「単体」を「範囲(強制)」に変更し、「範囲(強制)」や「範囲(選択)」、「シーン(選択)」を「シーン(強制)」に変更する。対象が「-」や「自身」、「牙」、「武器」である場合には効果がない。またメインフェイズが増えるような使い方はできない。n体など複数の場合、それぞれの対象が範囲(強制)の対象に拡大されるが、同一の攻撃が対象に複数回命中することはない。</t>
    <rPh sb="2" eb="4">
      <t>コウゲキ</t>
    </rPh>
    <rPh sb="18" eb="20">
      <t>コウカ</t>
    </rPh>
    <rPh sb="94" eb="96">
      <t>タイショウ</t>
    </rPh>
    <rPh sb="102" eb="104">
      <t>ジシン</t>
    </rPh>
    <rPh sb="107" eb="108">
      <t>キバ</t>
    </rPh>
    <rPh sb="111" eb="113">
      <t>ブキ</t>
    </rPh>
    <rPh sb="117" eb="119">
      <t>バアイ</t>
    </rPh>
    <rPh sb="121" eb="123">
      <t>コウカ</t>
    </rPh>
    <rPh sb="137" eb="138">
      <t>フ</t>
    </rPh>
    <rPh sb="143" eb="144">
      <t>ツカ</t>
    </rPh>
    <rPh sb="145" eb="146">
      <t>カタ</t>
    </rPh>
    <rPh sb="153" eb="154">
      <t>タイ</t>
    </rPh>
    <rPh sb="156" eb="158">
      <t>フクスウ</t>
    </rPh>
    <rPh sb="159" eb="161">
      <t>バアイ</t>
    </rPh>
    <rPh sb="167" eb="169">
      <t>タイショウ</t>
    </rPh>
    <rPh sb="170" eb="172">
      <t>ハンイ</t>
    </rPh>
    <rPh sb="173" eb="175">
      <t>キョウセイ</t>
    </rPh>
    <rPh sb="177" eb="179">
      <t>タイショウ</t>
    </rPh>
    <rPh sb="180" eb="182">
      <t>カクダイ</t>
    </rPh>
    <rPh sb="187" eb="189">
      <t>ドウイツ</t>
    </rPh>
    <rPh sb="190" eb="192">
      <t>コウゲキ</t>
    </rPh>
    <rPh sb="193" eb="195">
      <t>タイショウ</t>
    </rPh>
    <rPh sb="196" eb="199">
      <t>フクスウカイ</t>
    </rPh>
    <rPh sb="199" eb="201">
      <t>メイチュウ</t>
    </rPh>
    <phoneticPr fontId="7"/>
  </si>
  <si>
    <t>対象の『傀儡』『魂魄四散』『昏倒』『完全死亡』以外の全ての状態異常、特殊状態、不利な効果を打ち消す。追加で[選択された対象の数]×2点のSPを支払うことで、このラウンド中、対象の行うあらゆる判定のスペシャル率と達成率に+20%のボーナスを与える。</t>
    <rPh sb="66" eb="67">
      <t>テン</t>
    </rPh>
    <rPh sb="84" eb="85">
      <t>チュウ</t>
    </rPh>
    <rPh sb="89" eb="90">
      <t>オコナ</t>
    </rPh>
    <rPh sb="95" eb="97">
      <t>ハンテイ</t>
    </rPh>
    <rPh sb="103" eb="104">
      <t>リツ</t>
    </rPh>
    <rPh sb="105" eb="107">
      <t>タッセイ</t>
    </rPh>
    <rPh sb="107" eb="108">
      <t>リツ</t>
    </rPh>
    <rPh sb="119" eb="120">
      <t>アタ</t>
    </rPh>
    <phoneticPr fontId="7"/>
  </si>
  <si>
    <t>対象の技能を1つ指定する。ラウンド中、対象はその技能率を用いた判定ができなくなる。対象のメジャーアクションの判定前に使用した場合、対象の判定は自動失敗になる。グロウでメインフェイズを発生させた時に使用しても、判定を失敗させる効果はない（既にこの効果が適用されていれば、そのメインフェイズで行動できない状況は発生しうる）。</t>
    <rPh sb="26" eb="27">
      <t>リツ</t>
    </rPh>
    <rPh sb="41" eb="43">
      <t>タイショウ</t>
    </rPh>
    <rPh sb="54" eb="56">
      <t>ハンテイ</t>
    </rPh>
    <rPh sb="56" eb="57">
      <t>マエ</t>
    </rPh>
    <rPh sb="58" eb="60">
      <t>シヨウ</t>
    </rPh>
    <rPh sb="62" eb="64">
      <t>バアイ</t>
    </rPh>
    <rPh sb="65" eb="67">
      <t>タイショウ</t>
    </rPh>
    <rPh sb="68" eb="70">
      <t>ハンテイ</t>
    </rPh>
    <rPh sb="71" eb="73">
      <t>ジドウ</t>
    </rPh>
    <rPh sb="73" eb="75">
      <t>シッパイ</t>
    </rPh>
    <rPh sb="91" eb="93">
      <t>ハッセイ</t>
    </rPh>
    <rPh sb="96" eb="97">
      <t>トキ</t>
    </rPh>
    <rPh sb="98" eb="100">
      <t>シヨウ</t>
    </rPh>
    <rPh sb="104" eb="106">
      <t>ハンテイ</t>
    </rPh>
    <rPh sb="107" eb="109">
      <t>シッパイ</t>
    </rPh>
    <rPh sb="112" eb="114">
      <t>コウカ</t>
    </rPh>
    <rPh sb="118" eb="119">
      <t>スデ</t>
    </rPh>
    <rPh sb="122" eb="124">
      <t>コウカ</t>
    </rPh>
    <rPh sb="125" eb="127">
      <t>テキヨウ</t>
    </rPh>
    <rPh sb="144" eb="146">
      <t>コウドウ</t>
    </rPh>
    <rPh sb="150" eb="152">
      <t>ジョウキョウ</t>
    </rPh>
    <rPh sb="153" eb="155">
      <t>ハッセイ</t>
    </rPh>
    <phoneticPr fontId="7"/>
  </si>
  <si>
    <t>対象が行うダメージロールに+10D10点する(ダメージの種別は問わない)。</t>
    <rPh sb="0" eb="2">
      <t>タイショウ</t>
    </rPh>
    <rPh sb="3" eb="4">
      <t>オコナ</t>
    </rPh>
    <rPh sb="19" eb="20">
      <t>テン</t>
    </rPh>
    <rPh sb="28" eb="30">
      <t>シュベツ</t>
    </rPh>
    <rPh sb="31" eb="32">
      <t>ト</t>
    </rPh>
    <phoneticPr fontId="7"/>
  </si>
  <si>
    <t>H[3D10]</t>
    <phoneticPr fontId="7"/>
  </si>
  <si>
    <t>対象が行うダメージロールに+10D10点する(ダメージの種別は問わない)。このダメージは、リアクション側の装甲値、防御値、抵抗値を0として算出し、あらゆる手段で軽減・移し替えをすることができない（カバーリングを含む）。</t>
    <rPh sb="61" eb="64">
      <t>テイコウチ</t>
    </rPh>
    <rPh sb="77" eb="79">
      <t>シュダン</t>
    </rPh>
    <rPh sb="80" eb="82">
      <t>ケイゲン</t>
    </rPh>
    <rPh sb="83" eb="84">
      <t>ウツ</t>
    </rPh>
    <rPh sb="85" eb="86">
      <t>カ</t>
    </rPh>
    <rPh sb="105" eb="106">
      <t>フク</t>
    </rPh>
    <phoneticPr fontId="7"/>
  </si>
  <si>
    <t>ある対象が「単体」以外の攻撃やアーツ、アイテム、グロウの対象を任意の「単体」に変更する。この変更される任意の単体が、このグロウの発動に同意しなければ、この効果は使用できない。</t>
    <rPh sb="12" eb="14">
      <t>コウゲキ</t>
    </rPh>
    <rPh sb="77" eb="79">
      <t>コウカ</t>
    </rPh>
    <rPh sb="80" eb="82">
      <t>シヨウ</t>
    </rPh>
    <phoneticPr fontId="7"/>
  </si>
  <si>
    <t>どこへでも瞬時に移動する。この効果でシーンへ登場することも退場することもできる。戦闘中なら、任意のエンゲージに現れることができる。</t>
    <rPh sb="15" eb="17">
      <t>コウカ</t>
    </rPh>
    <rPh sb="22" eb="24">
      <t>トウジョウ</t>
    </rPh>
    <rPh sb="46" eb="48">
      <t>ニンイ</t>
    </rPh>
    <rPh sb="55" eb="56">
      <t>アラワ</t>
    </rPh>
    <phoneticPr fontId="7"/>
  </si>
  <si>
    <t>即座にメインフェイズを発生させる。「未行動」であればこのメインフェイズを行っても「行動済」にならず、「行動済」であってもこのメインフェイズは行える。このメインフェイズはグロウ以外の効果でメインフェイズが行えないとしても、その効果を無視して行える。このメジャーアクションでは白兵攻撃のみが行え、判定の必要なく結果はスペシャルとなり、リアクションは発生しない。このメインフェイズで支払うアーツの代償は無視できるが、グロウの代償は支払う必要がある。</t>
    <rPh sb="136" eb="138">
      <t>ハクヘイ</t>
    </rPh>
    <rPh sb="188" eb="190">
      <t>シハラ</t>
    </rPh>
    <phoneticPr fontId="7"/>
  </si>
  <si>
    <t>即座にメインフェイズを発生させる。「未行動」であればこのメインフェイズを行っても「行動済」にならず、「行動済」であってもこのメインフェイズは行える。このメインフェイズはグロウ以外の効果でメインフェイズが行えないとしても、その効果を無視して行える。このメジャーアクションでは「分類：魔法」のアーツか魔法攻撃のみが行え、判定の必要なく結果はスペシャルとなり、リアクションは発生しない。このメインフェイズで支払うアーツの代償は無視できるが、グロウの代償は支払う必要がある。</t>
    <rPh sb="18" eb="19">
      <t>ミ</t>
    </rPh>
    <rPh sb="19" eb="21">
      <t>コウドウ</t>
    </rPh>
    <rPh sb="36" eb="37">
      <t>オコナ</t>
    </rPh>
    <rPh sb="41" eb="43">
      <t>コウドウ</t>
    </rPh>
    <rPh sb="43" eb="44">
      <t>ズ</t>
    </rPh>
    <rPh sb="51" eb="53">
      <t>コウドウ</t>
    </rPh>
    <rPh sb="53" eb="54">
      <t>ズ</t>
    </rPh>
    <rPh sb="70" eb="71">
      <t>オコナ</t>
    </rPh>
    <rPh sb="87" eb="89">
      <t>イガイ</t>
    </rPh>
    <rPh sb="90" eb="92">
      <t>コウカ</t>
    </rPh>
    <rPh sb="101" eb="102">
      <t>オコナ</t>
    </rPh>
    <rPh sb="112" eb="114">
      <t>コウカ</t>
    </rPh>
    <rPh sb="115" eb="117">
      <t>ムシ</t>
    </rPh>
    <rPh sb="119" eb="120">
      <t>オコナ</t>
    </rPh>
    <rPh sb="137" eb="139">
      <t>ブンルイ</t>
    </rPh>
    <rPh sb="140" eb="142">
      <t>マホウ</t>
    </rPh>
    <rPh sb="148" eb="150">
      <t>マホウ</t>
    </rPh>
    <rPh sb="150" eb="152">
      <t>コウゲキ</t>
    </rPh>
    <rPh sb="155" eb="156">
      <t>オコナ</t>
    </rPh>
    <rPh sb="200" eb="202">
      <t>シハラ</t>
    </rPh>
    <rPh sb="207" eb="209">
      <t>ダイショウ</t>
    </rPh>
    <rPh sb="210" eb="212">
      <t>ムシ</t>
    </rPh>
    <rPh sb="221" eb="223">
      <t>ダイショウ</t>
    </rPh>
    <rPh sb="224" eb="226">
      <t>シハラ</t>
    </rPh>
    <rPh sb="227" eb="229">
      <t>ヒツヨウ</t>
    </rPh>
    <phoneticPr fontId="7"/>
  </si>
  <si>
    <t>即座にメインフェイズを発生させる。「未行動」であればこのメインフェイズを行っても「行動済」にならず、「行動済」であってもこのメインフェイズは行える。このメインフェイズはグロウ以外の効果でメインフェイズが行えないとしても、その効果を無視して行える。このメインフェイズで用いるアーツは代償は無視でき、アーツの使用回数制限を無視できる。このメジャーアクションでは白兵攻撃のみが行え、 使用する技能が使用不可能でもその効果を無視できる。このメジャーアクションでは判定の必要なく結果はクリティカルとなり、リアクションは発生しない。この攻撃で怨痕者のDPを0にした場合、即座に『魂魄四散』させることができる。代償は「自身の最大HPと等しい点数だけHPを失うこと」である。</t>
    <rPh sb="133" eb="134">
      <t>モチ</t>
    </rPh>
    <rPh sb="140" eb="142">
      <t>ダイショウ</t>
    </rPh>
    <rPh sb="143" eb="145">
      <t>ムシ</t>
    </rPh>
    <rPh sb="152" eb="154">
      <t>シヨウ</t>
    </rPh>
    <rPh sb="154" eb="156">
      <t>カイスウ</t>
    </rPh>
    <rPh sb="156" eb="158">
      <t>セイゲン</t>
    </rPh>
    <rPh sb="159" eb="161">
      <t>ムシ</t>
    </rPh>
    <rPh sb="180" eb="182">
      <t>コウゲキ</t>
    </rPh>
    <rPh sb="185" eb="186">
      <t>オコナ</t>
    </rPh>
    <rPh sb="189" eb="191">
      <t>シヨウ</t>
    </rPh>
    <rPh sb="205" eb="207">
      <t>コウカ</t>
    </rPh>
    <rPh sb="208" eb="210">
      <t>ムシ</t>
    </rPh>
    <rPh sb="298" eb="300">
      <t>ダイショウ</t>
    </rPh>
    <rPh sb="302" eb="304">
      <t>ジシン</t>
    </rPh>
    <rPh sb="305" eb="307">
      <t>サイダイ</t>
    </rPh>
    <rPh sb="310" eb="311">
      <t>ヒト</t>
    </rPh>
    <rPh sb="313" eb="314">
      <t>テン</t>
    </rPh>
    <rPh sb="314" eb="315">
      <t>スウ</t>
    </rPh>
    <rPh sb="320" eb="321">
      <t>ウシナ</t>
    </rPh>
    <phoneticPr fontId="7"/>
  </si>
  <si>
    <t>自分以外の対象のグロウ1つを、アクト中、正位置効果でもう1度だけ使用可能にする。対象がそのグロウを使用する時の代償はなくなる。</t>
    <rPh sb="0" eb="2">
      <t>ジブン</t>
    </rPh>
    <rPh sb="2" eb="4">
      <t>イガイ</t>
    </rPh>
    <rPh sb="18" eb="19">
      <t>チュウ</t>
    </rPh>
    <rPh sb="20" eb="23">
      <t>セイイチ</t>
    </rPh>
    <phoneticPr fontId="7"/>
  </si>
  <si>
    <t>自分以外の対象のグロウ1つを、アクト中、逆位置効果でもう1度だけ使用可能にする。対象がそのグロウを使用する時の代償はなくなる。代償は[使用可能にしたグロウの代償]である。</t>
    <rPh sb="0" eb="2">
      <t>ジブン</t>
    </rPh>
    <rPh sb="2" eb="4">
      <t>イガイ</t>
    </rPh>
    <rPh sb="18" eb="19">
      <t>チュウ</t>
    </rPh>
    <phoneticPr fontId="7"/>
  </si>
  <si>
    <t>自身がアクティブキャラクターになった時に、メインフェイズを消費して使用できる。自身の望みを1つだけ叶える。代償は願望と同等のものとなるが、最終的にはHLが決定する。その代償は自身ただ一人で支払いきれる範囲でなければ、望みを叶えることはできない。例えば、ある怨痕者を遺痕者に戻そうとすれば、自身が怨痕者になるであろう。迷ったら、既存のグロウの効果のいずれかにするとよい。その場合、代償はそのグロウと同一にすればよい。このグロウで叶えられる願いは、グロウ1回分以上の効果を超えることはない。</t>
    <rPh sb="0" eb="2">
      <t>ジシン</t>
    </rPh>
    <rPh sb="18" eb="19">
      <t>トキ</t>
    </rPh>
    <rPh sb="33" eb="35">
      <t>シヨウ</t>
    </rPh>
    <rPh sb="56" eb="58">
      <t>ガンボウ</t>
    </rPh>
    <rPh sb="59" eb="61">
      <t>ドウトウ</t>
    </rPh>
    <rPh sb="77" eb="79">
      <t>ケッテイ</t>
    </rPh>
    <rPh sb="84" eb="86">
      <t>ダイショウ</t>
    </rPh>
    <rPh sb="87" eb="89">
      <t>ジシン</t>
    </rPh>
    <rPh sb="91" eb="93">
      <t>ヒトリ</t>
    </rPh>
    <rPh sb="94" eb="96">
      <t>シハラ</t>
    </rPh>
    <rPh sb="100" eb="102">
      <t>ハンイ</t>
    </rPh>
    <rPh sb="108" eb="109">
      <t>ノゾ</t>
    </rPh>
    <rPh sb="111" eb="112">
      <t>カナ</t>
    </rPh>
    <rPh sb="213" eb="214">
      <t>カナ</t>
    </rPh>
    <rPh sb="218" eb="219">
      <t>ネガ</t>
    </rPh>
    <rPh sb="226" eb="227">
      <t>カイ</t>
    </rPh>
    <rPh sb="227" eb="228">
      <t>ブン</t>
    </rPh>
    <rPh sb="228" eb="230">
      <t>イジョウ</t>
    </rPh>
    <rPh sb="231" eb="233">
      <t>コウカ</t>
    </rPh>
    <rPh sb="234" eb="235">
      <t>コ</t>
    </rPh>
    <phoneticPr fontId="7"/>
  </si>
  <si>
    <t>即座にメインフェイズを発生させる。「未行動」であればこのメインフェイズを行っても「行動済」にならず、「行動済」であってもこのメインフェイズは行える。このメインフェイズはグロウ以外の効果でメインフェイズが行えないとしても、その効果を無視して行える。このメジャーアクションでは射撃攻撃のみが行え、判定の必要なく結果はスペシャルとなり、リアクションは発生しない。このメインフェイズで支払うアーツの代償は無視できるが、グロウの代償は支払う必要がある。</t>
    <rPh sb="136" eb="138">
      <t>シャゲキ</t>
    </rPh>
    <phoneticPr fontId="7"/>
  </si>
  <si>
    <t>即座にメインフェイズを発生させる。「未行動」であればこのメインフェイズを行っても「行動済」にならず、「行動済」であってもこのメインフェイズは行える。このメインフェイズはグロウ以外の効果でメインフェイズが行えないとしても、その効果を無視して行える。このメインフェイズで用いるアーツは代償は無視でき、アーツの使用回数制限を無視できる。このメジャーアクションでは射撃攻撃のみが行え、 使用する技能が使用不可能でもその効果を無視できる。この射撃攻撃は「射程：シーン」となり、至近にいるキャラクターも攻撃対象に選ぶことができる。このメジャーアクションでは判定の必要なく結果はクリティカルとなり、リアクションは発生しない。</t>
    <rPh sb="178" eb="180">
      <t>シャゲキ</t>
    </rPh>
    <rPh sb="216" eb="218">
      <t>シャゲキ</t>
    </rPh>
    <rPh sb="218" eb="220">
      <t>コウゲキ</t>
    </rPh>
    <rPh sb="222" eb="224">
      <t>シャテイ</t>
    </rPh>
    <rPh sb="233" eb="235">
      <t>シキン</t>
    </rPh>
    <rPh sb="245" eb="247">
      <t>コウゲキ</t>
    </rPh>
    <rPh sb="247" eb="249">
      <t>タイショウ</t>
    </rPh>
    <rPh sb="250" eb="251">
      <t>エラ</t>
    </rPh>
    <phoneticPr fontId="7"/>
  </si>
  <si>
    <t>次のクリンナップフェイズまたはシーン終了時まで、全てのキャラクターはグロウ・刻印を発動できなくなる。∴呪鎖∴、∴戦神機構∴の両方の効果の発動に際して同時に発動することで、前述の効果に加え、それらグロウの効果を打ち消すことができる。</t>
    <rPh sb="0" eb="1">
      <t>ツギ</t>
    </rPh>
    <rPh sb="18" eb="21">
      <t>シュウリョウジ</t>
    </rPh>
    <rPh sb="38" eb="40">
      <t>コクイン</t>
    </rPh>
    <rPh sb="51" eb="52">
      <t>ジュ</t>
    </rPh>
    <rPh sb="52" eb="53">
      <t>サ</t>
    </rPh>
    <rPh sb="56" eb="58">
      <t>センシン</t>
    </rPh>
    <rPh sb="58" eb="60">
      <t>キコウ</t>
    </rPh>
    <rPh sb="85" eb="87">
      <t>ゼンジュツ</t>
    </rPh>
    <rPh sb="88" eb="90">
      <t>コウカ</t>
    </rPh>
    <rPh sb="91" eb="92">
      <t>クワ</t>
    </rPh>
    <rPh sb="104" eb="105">
      <t>ウ</t>
    </rPh>
    <rPh sb="106" eb="107">
      <t>ケ</t>
    </rPh>
    <phoneticPr fontId="7"/>
  </si>
  <si>
    <t>対象の武器、防具、アイテムの中から1つを「破壊」する。レリックを選択した場合、所有者の足元に落ちる。攻撃やリアクションに使用されているレリックが、ダメージロール前に「破壊」された場合、その判定は自動失敗となるが、グロウによって発生したメインフェイズは失敗になることはない。この効果に対して∴閃知∴の正位置を使用した場合、対象の装備全てを使用不可にするのではなく、装備1つが使用不可にされる対象が範囲(強制)になる。</t>
    <rPh sb="3" eb="5">
      <t>ブキ</t>
    </rPh>
    <rPh sb="21" eb="23">
      <t>ハカイ</t>
    </rPh>
    <rPh sb="39" eb="42">
      <t>ショユウシャ</t>
    </rPh>
    <rPh sb="43" eb="45">
      <t>アシモト</t>
    </rPh>
    <rPh sb="46" eb="47">
      <t>オ</t>
    </rPh>
    <rPh sb="80" eb="81">
      <t>マエ</t>
    </rPh>
    <rPh sb="83" eb="85">
      <t>ハカイ</t>
    </rPh>
    <rPh sb="89" eb="91">
      <t>バアイ</t>
    </rPh>
    <rPh sb="113" eb="115">
      <t>ハッセイ</t>
    </rPh>
    <rPh sb="125" eb="127">
      <t>シッパイ</t>
    </rPh>
    <rPh sb="145" eb="146">
      <t>セン</t>
    </rPh>
    <rPh sb="146" eb="147">
      <t>チ</t>
    </rPh>
    <phoneticPr fontId="7"/>
  </si>
  <si>
    <t>自身のルフィアン全てを対象とする。対象のHPを即座に完全に回復させ、あらゆる状態異常、特殊状態、不利な効果を全て打ち消す。この効果で∴花鳥∴の効果を打ち消すことができる。その後、そのルフィアンの中から任意の対象を選択してシーンから退場させることができる。</t>
    <rPh sb="8" eb="9">
      <t>スベ</t>
    </rPh>
    <rPh sb="63" eb="65">
      <t>コウカ</t>
    </rPh>
    <rPh sb="67" eb="69">
      <t>カチョウ</t>
    </rPh>
    <rPh sb="71" eb="73">
      <t>コウカ</t>
    </rPh>
    <rPh sb="74" eb="75">
      <t>ウ</t>
    </rPh>
    <rPh sb="76" eb="77">
      <t>ケ</t>
    </rPh>
    <rPh sb="87" eb="88">
      <t>アト</t>
    </rPh>
    <rPh sb="97" eb="98">
      <t>ナカ</t>
    </rPh>
    <rPh sb="100" eb="102">
      <t>ニンイ</t>
    </rPh>
    <rPh sb="103" eb="105">
      <t>タイショウ</t>
    </rPh>
    <rPh sb="106" eb="108">
      <t>センタク</t>
    </rPh>
    <rPh sb="115" eb="117">
      <t>タイジョウ</t>
    </rPh>
    <phoneticPr fontId="7"/>
  </si>
  <si>
    <t>メインフェイズを発生させる。以後、行動終了宣言を行うか、行動不可能になるまで、何度でもメインフェイズを行うことができる。このメインフェイズに対しては、通常通りリアクションが発生する。また、この効果で発生したメインフェイズの終了時、自分は[自分のHP÷10（端数切捨て）＋1D10]点のHPを失う。この効果を終了するまで、あらゆる効果で自身のHPを回復できない。</t>
    <rPh sb="8" eb="10">
      <t>ハッセイ</t>
    </rPh>
    <rPh sb="28" eb="30">
      <t>コウドウ</t>
    </rPh>
    <rPh sb="30" eb="33">
      <t>フカノウ</t>
    </rPh>
    <rPh sb="96" eb="98">
      <t>コウカ</t>
    </rPh>
    <rPh sb="99" eb="101">
      <t>ハッセイ</t>
    </rPh>
    <rPh sb="140" eb="141">
      <t>テン</t>
    </rPh>
    <rPh sb="145" eb="146">
      <t>ウシナ</t>
    </rPh>
    <rPh sb="150" eb="152">
      <t>コウカ</t>
    </rPh>
    <rPh sb="153" eb="155">
      <t>シュウリョウ</t>
    </rPh>
    <rPh sb="164" eb="166">
      <t>コウカ</t>
    </rPh>
    <rPh sb="167" eb="169">
      <t>ジシン</t>
    </rPh>
    <rPh sb="173" eb="175">
      <t>カイフク</t>
    </rPh>
    <phoneticPr fontId="7"/>
  </si>
  <si>
    <t>メジャーアクションの判定に成功した直後に発動できる。発動時、[任意の整数]を宣言する。[100-[任意の整数]×15]%を判定値とした判定を行う。この判定の結果はあらゆる効果で操作できない。判定に成功した時のみ、このメジャーアクションで行った行動結果を[任意の整数]回連続で追加して発生させる。この時、リアクションはそれぞれについて行うが、行った行動の判定結果、アーツの組み合わせ、対象は変更されない。また、発生した複数回の行動分、代償を複数回支払う必要もない。上記の判定に失敗した場合、このグロウの効果は打ち消される。</t>
    <rPh sb="75" eb="77">
      <t>ハンテイ</t>
    </rPh>
    <rPh sb="78" eb="80">
      <t>ケッカ</t>
    </rPh>
    <rPh sb="85" eb="87">
      <t>コウカ</t>
    </rPh>
    <rPh sb="88" eb="90">
      <t>ソウサ</t>
    </rPh>
    <rPh sb="134" eb="136">
      <t>レンゾク</t>
    </rPh>
    <rPh sb="137" eb="139">
      <t>ツイカ</t>
    </rPh>
    <rPh sb="250" eb="252">
      <t>コウカ</t>
    </rPh>
    <rPh sb="253" eb="254">
      <t>ウ</t>
    </rPh>
    <rPh sb="255" eb="256">
      <t>ケ</t>
    </rPh>
    <phoneticPr fontId="7"/>
  </si>
  <si>
    <t>自身は対象にできない。対象の『傀儡』状態以外の状態異常を全て解除し、HPを完全に回復する。『魂魄四散』ならSPを-40まで回復する。『魂魄四散』状態を回復する場合、追加で3D10点のSPを支払う必要がある(「怨痕の解放」が起こった後、『魂魄四散』は回復できない)。</t>
    <rPh sb="0" eb="2">
      <t>ジシン</t>
    </rPh>
    <rPh sb="3" eb="5">
      <t>タイショウ</t>
    </rPh>
    <rPh sb="11" eb="13">
      <t>タイショウ</t>
    </rPh>
    <rPh sb="37" eb="39">
      <t>カンゼン</t>
    </rPh>
    <rPh sb="40" eb="42">
      <t>カイフク</t>
    </rPh>
    <rPh sb="104" eb="106">
      <t>エンコン</t>
    </rPh>
    <rPh sb="107" eb="109">
      <t>カイホウ</t>
    </rPh>
    <rPh sb="111" eb="112">
      <t>オ</t>
    </rPh>
    <rPh sb="115" eb="116">
      <t>アト</t>
    </rPh>
    <phoneticPr fontId="7"/>
  </si>
  <si>
    <t>ある1回の攻撃やアーツ、グロウによって対象の受けるダメージを打ち消す(∴力爪∴が使用されていてダメージを受けるキャラクターがいなくなる場合、∴力爪∴の使用はなかったことになり差し戻される)。</t>
    <rPh sb="30" eb="31">
      <t>ウ</t>
    </rPh>
    <rPh sb="32" eb="33">
      <t>ケ</t>
    </rPh>
    <rPh sb="36" eb="37">
      <t>チカラ</t>
    </rPh>
    <rPh sb="37" eb="38">
      <t>ツメ</t>
    </rPh>
    <rPh sb="40" eb="42">
      <t>シヨウ</t>
    </rPh>
    <rPh sb="52" eb="53">
      <t>ウ</t>
    </rPh>
    <rPh sb="67" eb="69">
      <t>バアイ</t>
    </rPh>
    <rPh sb="71" eb="72">
      <t>チカラ</t>
    </rPh>
    <rPh sb="72" eb="73">
      <t>ツメ</t>
    </rPh>
    <rPh sb="75" eb="77">
      <t>シヨウ</t>
    </rPh>
    <rPh sb="87" eb="88">
      <t>サ</t>
    </rPh>
    <rPh sb="89" eb="90">
      <t>モド</t>
    </rPh>
    <phoneticPr fontId="6"/>
  </si>
  <si>
    <t>自分が対象に含まれているある1回の攻撃やグロウ、アーツ、アイテムの効果の対象から自身を除外する。その効果の対象に自身以外の対象が含まれていたとしても、それらは通常通り処理する。対象がいなくなった場合、その効果は打ち消された場合と同じように処理する。</t>
    <rPh sb="15" eb="16">
      <t>カイ</t>
    </rPh>
    <rPh sb="17" eb="19">
      <t>コウゲキ</t>
    </rPh>
    <rPh sb="36" eb="38">
      <t>タイショウ</t>
    </rPh>
    <rPh sb="40" eb="42">
      <t>ジシン</t>
    </rPh>
    <rPh sb="43" eb="45">
      <t>ジョガイ</t>
    </rPh>
    <rPh sb="50" eb="52">
      <t>コウカ</t>
    </rPh>
    <rPh sb="56" eb="58">
      <t>ジシン</t>
    </rPh>
    <rPh sb="105" eb="106">
      <t>ウ</t>
    </rPh>
    <rPh sb="107" eb="108">
      <t>ケ</t>
    </rPh>
    <rPh sb="111" eb="113">
      <t>バアイ</t>
    </rPh>
    <rPh sb="114" eb="115">
      <t>オナ</t>
    </rPh>
    <rPh sb="119" eb="121">
      <t>ショリ</t>
    </rPh>
    <phoneticPr fontId="7"/>
  </si>
  <si>
    <t>ある1回の攻撃やグロウ、アーツ、アイテムの効果の対象から対象を除外する。その効果の対象にこのグロウの対象以外が含まれていたとしても、それらは通常通り処理する。対象がいなくなった場合、その効果は打ち消された場合と同じように処理する。</t>
    <rPh sb="28" eb="30">
      <t>タイショウ</t>
    </rPh>
    <rPh sb="38" eb="40">
      <t>コウカ</t>
    </rPh>
    <rPh sb="50" eb="52">
      <t>タイショウ</t>
    </rPh>
    <phoneticPr fontId="7"/>
  </si>
  <si>
    <t>∴断罪の剣∴</t>
    <rPh sb="1" eb="3">
      <t>ダンザイ</t>
    </rPh>
    <rPh sb="4" eb="5">
      <t>ケン</t>
    </rPh>
    <phoneticPr fontId="7"/>
  </si>
  <si>
    <t>∴断罪の剣(エクスカリバー)∴</t>
    <rPh sb="1" eb="3">
      <t>ダンザイ</t>
    </rPh>
    <rPh sb="4" eb="5">
      <t>ケン</t>
    </rPh>
    <phoneticPr fontId="7"/>
  </si>
  <si>
    <t>このグロウの使用時に、そのセッション中に自身が目撃した自身のもの以外のグロウ1種を指定する。このグロウの効果と代償は、指定されたグロウの正位置効果と同じになる。</t>
    <rPh sb="6" eb="9">
      <t>シヨウジ</t>
    </rPh>
    <rPh sb="20" eb="22">
      <t>ジシン</t>
    </rPh>
    <rPh sb="27" eb="29">
      <t>ジシン</t>
    </rPh>
    <rPh sb="32" eb="34">
      <t>イガイ</t>
    </rPh>
    <rPh sb="39" eb="40">
      <t>シュ</t>
    </rPh>
    <rPh sb="41" eb="43">
      <t>シテイ</t>
    </rPh>
    <rPh sb="52" eb="54">
      <t>コウカ</t>
    </rPh>
    <rPh sb="55" eb="57">
      <t>ダイショウ</t>
    </rPh>
    <rPh sb="59" eb="61">
      <t>シテイ</t>
    </rPh>
    <rPh sb="74" eb="75">
      <t>オナ</t>
    </rPh>
    <phoneticPr fontId="7"/>
  </si>
  <si>
    <t>このグロウの使用時に、そのセッション中に自身が目撃した自身のもの以外のグロウ1種を指定する。このグロウの効果と代償は、指定されたグロウの逆位置効果と同じになる。</t>
    <rPh sb="55" eb="57">
      <t>ダイショウ</t>
    </rPh>
    <rPh sb="68" eb="69">
      <t>ギャク</t>
    </rPh>
    <phoneticPr fontId="7"/>
  </si>
  <si>
    <t>プレアクト時に∴変彩∴以外のグロウ1種を指定する。このグロウの効果と代償は、指定されたグロウの正位置効果と同じになる(迷うのなら、∴輪廻転生∴、∴神罰∴、∴冒涜∴の中からそのアクトに参加するPCが使用できないものを選ぶとよい)。</t>
    <rPh sb="5" eb="6">
      <t>ジ</t>
    </rPh>
    <rPh sb="8" eb="9">
      <t>ヘン</t>
    </rPh>
    <rPh sb="9" eb="10">
      <t>サイ</t>
    </rPh>
    <rPh sb="11" eb="13">
      <t>イガイ</t>
    </rPh>
    <rPh sb="18" eb="19">
      <t>シュ</t>
    </rPh>
    <rPh sb="20" eb="22">
      <t>シテイ</t>
    </rPh>
    <rPh sb="31" eb="33">
      <t>コウカ</t>
    </rPh>
    <rPh sb="34" eb="36">
      <t>ダイショウ</t>
    </rPh>
    <rPh sb="59" eb="60">
      <t>マヨ</t>
    </rPh>
    <rPh sb="66" eb="68">
      <t>リンネ</t>
    </rPh>
    <rPh sb="68" eb="70">
      <t>テンセイ</t>
    </rPh>
    <rPh sb="73" eb="75">
      <t>シンバツ</t>
    </rPh>
    <rPh sb="78" eb="80">
      <t>ボウトク</t>
    </rPh>
    <rPh sb="82" eb="83">
      <t>ナカ</t>
    </rPh>
    <rPh sb="91" eb="93">
      <t>サンカ</t>
    </rPh>
    <rPh sb="98" eb="100">
      <t>シヨウ</t>
    </rPh>
    <rPh sb="107" eb="108">
      <t>エラ</t>
    </rPh>
    <phoneticPr fontId="7"/>
  </si>
  <si>
    <t>このグロウの効果と代償は、プレアクトで指定されたグロウの逆位置効果と同じになる。</t>
    <rPh sb="28" eb="29">
      <t>ギャク</t>
    </rPh>
    <phoneticPr fontId="7"/>
  </si>
  <si>
    <t>ある判定の結果をスペシャルに変更する。既に∴巡命∴逆位置効果によってファンブルになっている場合、この効果と打ち消しあい、その判定はスペシャルでもファンブルでもなくなり、元の判定結果に戻る。</t>
    <rPh sb="5" eb="7">
      <t>ケッカ</t>
    </rPh>
    <rPh sb="19" eb="20">
      <t>スデ</t>
    </rPh>
    <rPh sb="22" eb="23">
      <t>ジュン</t>
    </rPh>
    <rPh sb="23" eb="24">
      <t>メイ</t>
    </rPh>
    <rPh sb="25" eb="26">
      <t>ギャク</t>
    </rPh>
    <rPh sb="26" eb="28">
      <t>イチ</t>
    </rPh>
    <rPh sb="28" eb="30">
      <t>コウカ</t>
    </rPh>
    <rPh sb="45" eb="47">
      <t>バアイ</t>
    </rPh>
    <rPh sb="50" eb="52">
      <t>コウカ</t>
    </rPh>
    <rPh sb="53" eb="54">
      <t>ウ</t>
    </rPh>
    <rPh sb="55" eb="56">
      <t>ケ</t>
    </rPh>
    <rPh sb="62" eb="64">
      <t>ハンテイ</t>
    </rPh>
    <rPh sb="84" eb="85">
      <t>モト</t>
    </rPh>
    <rPh sb="86" eb="88">
      <t>ハンテイ</t>
    </rPh>
    <rPh sb="88" eb="90">
      <t>ケッカ</t>
    </rPh>
    <rPh sb="91" eb="92">
      <t>モド</t>
    </rPh>
    <phoneticPr fontId="7"/>
  </si>
  <si>
    <t>ある判定の結果をファンブルに変更する。既に∴巡命∴正位置効果によってスペシャルになっている場合、この効果と打ち消しあい、その判定はスペシャルでもファンブルでもなくなり、元の判定結果に戻る。グロウによって発生したメインフェイズであり、判定せずにその行動が成功しているなら、この効果でファンブルに変更することはできない。</t>
    <rPh sb="5" eb="7">
      <t>ケッカ</t>
    </rPh>
    <rPh sb="14" eb="16">
      <t>ヘンコウ</t>
    </rPh>
    <rPh sb="25" eb="26">
      <t>セイ</t>
    </rPh>
    <rPh sb="28" eb="30">
      <t>コウカ</t>
    </rPh>
    <rPh sb="101" eb="103">
      <t>ハッセイ</t>
    </rPh>
    <rPh sb="116" eb="118">
      <t>ハンテイ</t>
    </rPh>
    <rPh sb="123" eb="125">
      <t>コウドウ</t>
    </rPh>
    <rPh sb="126" eb="128">
      <t>セイコウ</t>
    </rPh>
    <rPh sb="137" eb="139">
      <t>コウカ</t>
    </rPh>
    <rPh sb="146" eb="148">
      <t>ヘンコウ</t>
    </rPh>
    <phoneticPr fontId="7"/>
  </si>
  <si>
    <t>グロウの使用宣言時</t>
    <rPh sb="4" eb="6">
      <t>シヨウ</t>
    </rPh>
    <rPh sb="6" eb="8">
      <t>センゲン</t>
    </rPh>
    <rPh sb="8" eb="9">
      <t>ジ</t>
    </rPh>
    <phoneticPr fontId="7"/>
  </si>
  <si>
    <t>対象がアーツを使用した時に使用する。そのタイミングで使用されたすべてのアーツの代償は、代わりに自身が支払う。それらのアーツが判定を行うなら、その判定のスペシャル率に+10%のボーナスを与える。</t>
    <rPh sb="0" eb="2">
      <t>タイショウ</t>
    </rPh>
    <rPh sb="7" eb="9">
      <t>シヨウ</t>
    </rPh>
    <rPh sb="11" eb="12">
      <t>トキ</t>
    </rPh>
    <rPh sb="13" eb="15">
      <t>シヨウ</t>
    </rPh>
    <rPh sb="26" eb="28">
      <t>シヨウ</t>
    </rPh>
    <rPh sb="39" eb="41">
      <t>ダイショウ</t>
    </rPh>
    <rPh sb="43" eb="44">
      <t>カ</t>
    </rPh>
    <rPh sb="47" eb="49">
      <t>ジシン</t>
    </rPh>
    <rPh sb="50" eb="52">
      <t>シハラ</t>
    </rPh>
    <rPh sb="62" eb="64">
      <t>ハンテイ</t>
    </rPh>
    <rPh sb="65" eb="66">
      <t>オコナ</t>
    </rPh>
    <rPh sb="72" eb="74">
      <t>ハンテイ</t>
    </rPh>
    <rPh sb="80" eb="81">
      <t>リツ</t>
    </rPh>
    <rPh sb="92" eb="93">
      <t>アタ</t>
    </rPh>
    <phoneticPr fontId="6"/>
  </si>
  <si>
    <t>∴花鳥∴の逆位置効果を発生させる。この効果は「対象：シーン(選択)」となる。</t>
    <rPh sb="1" eb="3">
      <t>カチョウ</t>
    </rPh>
    <rPh sb="5" eb="6">
      <t>ギャク</t>
    </rPh>
    <rPh sb="6" eb="8">
      <t>イチ</t>
    </rPh>
    <rPh sb="8" eb="10">
      <t>コウカ</t>
    </rPh>
    <rPh sb="11" eb="13">
      <t>ハッセイ</t>
    </rPh>
    <rPh sb="19" eb="21">
      <t>コウカ</t>
    </rPh>
    <rPh sb="23" eb="25">
      <t>タイショウ</t>
    </rPh>
    <rPh sb="30" eb="32">
      <t>センタク</t>
    </rPh>
    <phoneticPr fontId="6"/>
  </si>
  <si>
    <t>∴輪廻転生∴の正位置効果を発生させる。この効果を受けた対象はこの刻印を与えた聖牙の「遺志」を刻まれる。対象は、この効果を受けることを拒否してもよい。怨痕者以外はこの刻印を取得できない。</t>
    <rPh sb="1" eb="3">
      <t>リンネ</t>
    </rPh>
    <rPh sb="3" eb="5">
      <t>テンセイ</t>
    </rPh>
    <rPh sb="21" eb="23">
      <t>コウカ</t>
    </rPh>
    <rPh sb="24" eb="25">
      <t>ウ</t>
    </rPh>
    <rPh sb="27" eb="29">
      <t>タイショウ</t>
    </rPh>
    <rPh sb="32" eb="34">
      <t>コクイン</t>
    </rPh>
    <rPh sb="35" eb="36">
      <t>アタ</t>
    </rPh>
    <rPh sb="38" eb="39">
      <t>セイ</t>
    </rPh>
    <rPh sb="39" eb="40">
      <t>ガ</t>
    </rPh>
    <rPh sb="42" eb="44">
      <t>イシ</t>
    </rPh>
    <rPh sb="46" eb="47">
      <t>キザ</t>
    </rPh>
    <rPh sb="51" eb="53">
      <t>タイショウ</t>
    </rPh>
    <rPh sb="57" eb="59">
      <t>コウカ</t>
    </rPh>
    <rPh sb="60" eb="61">
      <t>ウ</t>
    </rPh>
    <rPh sb="66" eb="68">
      <t>キョヒ</t>
    </rPh>
    <rPh sb="74" eb="76">
      <t>エンコン</t>
    </rPh>
    <rPh sb="76" eb="77">
      <t>シャ</t>
    </rPh>
    <rPh sb="77" eb="79">
      <t>イガイ</t>
    </rPh>
    <rPh sb="82" eb="84">
      <t>コクイン</t>
    </rPh>
    <rPh sb="85" eb="87">
      <t>シュトク</t>
    </rPh>
    <phoneticPr fontId="6"/>
  </si>
  <si>
    <t>血花の刻印</t>
    <rPh sb="0" eb="1">
      <t>チ</t>
    </rPh>
    <rPh sb="1" eb="2">
      <t>ハナ</t>
    </rPh>
    <rPh sb="3" eb="5">
      <t>コクイン</t>
    </rPh>
    <phoneticPr fontId="6"/>
  </si>
  <si>
    <t>∴力爪∴の正位置効果、または逆位置効果を発生させる。逆位置効果を発生させた場合、その代償も支払う必要がある。</t>
    <rPh sb="1" eb="2">
      <t>チカラ</t>
    </rPh>
    <rPh sb="2" eb="3">
      <t>ツメ</t>
    </rPh>
    <rPh sb="5" eb="8">
      <t>セイイチ</t>
    </rPh>
    <rPh sb="8" eb="10">
      <t>コウカ</t>
    </rPh>
    <rPh sb="14" eb="15">
      <t>ギャク</t>
    </rPh>
    <rPh sb="15" eb="17">
      <t>イチ</t>
    </rPh>
    <rPh sb="17" eb="19">
      <t>コウカ</t>
    </rPh>
    <rPh sb="20" eb="22">
      <t>ハッセイ</t>
    </rPh>
    <rPh sb="26" eb="27">
      <t>ギャク</t>
    </rPh>
    <rPh sb="27" eb="29">
      <t>イチ</t>
    </rPh>
    <rPh sb="29" eb="31">
      <t>コウカ</t>
    </rPh>
    <rPh sb="32" eb="34">
      <t>ハッセイ</t>
    </rPh>
    <rPh sb="37" eb="39">
      <t>バアイ</t>
    </rPh>
    <rPh sb="42" eb="44">
      <t>ダイショウ</t>
    </rPh>
    <rPh sb="45" eb="47">
      <t>シハラ</t>
    </rPh>
    <rPh sb="48" eb="50">
      <t>ヒツヨウ</t>
    </rPh>
    <phoneticPr fontId="6"/>
  </si>
  <si>
    <t>∴遺志の刃∴の正位置効果を発生させる。</t>
    <rPh sb="1" eb="3">
      <t>イシ</t>
    </rPh>
    <rPh sb="4" eb="5">
      <t>ヤイバ</t>
    </rPh>
    <rPh sb="7" eb="10">
      <t>セイイチ</t>
    </rPh>
    <rPh sb="10" eb="12">
      <t>コウカ</t>
    </rPh>
    <rPh sb="13" eb="15">
      <t>ハッセイ</t>
    </rPh>
    <phoneticPr fontId="6"/>
  </si>
  <si>
    <t>∴閃知∴の正位置効果、または逆位置効果を発生させる。</t>
    <rPh sb="1" eb="2">
      <t>ヒラメ</t>
    </rPh>
    <rPh sb="2" eb="3">
      <t>シ</t>
    </rPh>
    <rPh sb="5" eb="8">
      <t>セイイチ</t>
    </rPh>
    <rPh sb="8" eb="10">
      <t>コウカ</t>
    </rPh>
    <rPh sb="14" eb="15">
      <t>ギャク</t>
    </rPh>
    <rPh sb="15" eb="17">
      <t>イチ</t>
    </rPh>
    <rPh sb="17" eb="19">
      <t>コウカ</t>
    </rPh>
    <rPh sb="20" eb="22">
      <t>ハッセイ</t>
    </rPh>
    <phoneticPr fontId="6"/>
  </si>
  <si>
    <t>∴神罰∴の正位置効果、または逆位置効果を発生させる。</t>
    <rPh sb="1" eb="3">
      <t>シンバツ</t>
    </rPh>
    <phoneticPr fontId="6"/>
  </si>
  <si>
    <t>∴巡命∴の逆位置効果を発生させる。</t>
    <rPh sb="1" eb="2">
      <t>メグ</t>
    </rPh>
    <rPh sb="2" eb="3">
      <t>イノチ</t>
    </rPh>
    <rPh sb="5" eb="6">
      <t>ギャク</t>
    </rPh>
    <rPh sb="6" eb="8">
      <t>イチ</t>
    </rPh>
    <rPh sb="8" eb="10">
      <t>コウカ</t>
    </rPh>
    <rPh sb="11" eb="13">
      <t>ハッセイ</t>
    </rPh>
    <phoneticPr fontId="6"/>
  </si>
  <si>
    <t>∴冒涜∴の正位置効果、または逆位置効果を発生させる。代償も同じになる。</t>
    <rPh sb="1" eb="3">
      <t>ボウトク</t>
    </rPh>
    <rPh sb="26" eb="28">
      <t>ダイショウ</t>
    </rPh>
    <rPh sb="29" eb="30">
      <t>オナ</t>
    </rPh>
    <phoneticPr fontId="6"/>
  </si>
  <si>
    <t>∴夜鷹の夢∴の正位置効果、または逆位置効果を発生させる。正位置効果でレリックを対象に取った場合、そのレリックは持ち主から近距離だけ離れたエンゲージに落下する。</t>
    <rPh sb="1" eb="3">
      <t>ヨタカ</t>
    </rPh>
    <rPh sb="4" eb="5">
      <t>ユメ</t>
    </rPh>
    <rPh sb="28" eb="31">
      <t>セイイチ</t>
    </rPh>
    <rPh sb="31" eb="33">
      <t>コウカ</t>
    </rPh>
    <rPh sb="39" eb="41">
      <t>タイショウ</t>
    </rPh>
    <rPh sb="42" eb="43">
      <t>ト</t>
    </rPh>
    <rPh sb="45" eb="47">
      <t>バアイ</t>
    </rPh>
    <rPh sb="55" eb="56">
      <t>モ</t>
    </rPh>
    <rPh sb="57" eb="58">
      <t>ヌシ</t>
    </rPh>
    <rPh sb="60" eb="63">
      <t>キンキョリ</t>
    </rPh>
    <rPh sb="65" eb="66">
      <t>ハナ</t>
    </rPh>
    <rPh sb="74" eb="76">
      <t>ラッカ</t>
    </rPh>
    <phoneticPr fontId="6"/>
  </si>
  <si>
    <t>対象のスペシャル率を5%に変更する。</t>
    <rPh sb="0" eb="2">
      <t>タイショウ</t>
    </rPh>
    <rPh sb="8" eb="9">
      <t>リツ</t>
    </rPh>
    <rPh sb="13" eb="15">
      <t>ヘンコウ</t>
    </rPh>
    <phoneticPr fontId="6"/>
  </si>
  <si>
    <t>対象の判定のスペシャル率に+30%のボーナスを与え、振りなおさせる(対象の同意は不要)。</t>
    <rPh sb="0" eb="2">
      <t>タイショウ</t>
    </rPh>
    <rPh sb="3" eb="5">
      <t>ハンテイ</t>
    </rPh>
    <rPh sb="11" eb="12">
      <t>リツ</t>
    </rPh>
    <rPh sb="23" eb="24">
      <t>アタ</t>
    </rPh>
    <rPh sb="26" eb="27">
      <t>フ</t>
    </rPh>
    <rPh sb="34" eb="36">
      <t>タイショウ</t>
    </rPh>
    <rPh sb="37" eb="39">
      <t>ドウイ</t>
    </rPh>
    <rPh sb="40" eb="42">
      <t>フヨウ</t>
    </rPh>
    <phoneticPr fontId="6"/>
  </si>
  <si>
    <t>自身がカバーリングを行う場合、自身とカバーリングの対象が攻撃の対象に選ばれていてもダメージが2倍にならず、さらに受けるダメージを5点軽減する。</t>
    <rPh sb="0" eb="2">
      <t>ジシン</t>
    </rPh>
    <rPh sb="10" eb="11">
      <t>オコナ</t>
    </rPh>
    <rPh sb="12" eb="14">
      <t>バアイ</t>
    </rPh>
    <rPh sb="15" eb="17">
      <t>ジシン</t>
    </rPh>
    <rPh sb="25" eb="27">
      <t>タイショウ</t>
    </rPh>
    <rPh sb="28" eb="30">
      <t>コウゲキ</t>
    </rPh>
    <rPh sb="31" eb="33">
      <t>タイショウ</t>
    </rPh>
    <rPh sb="34" eb="35">
      <t>エラ</t>
    </rPh>
    <rPh sb="47" eb="48">
      <t>バイ</t>
    </rPh>
    <rPh sb="56" eb="57">
      <t>ウ</t>
    </rPh>
    <rPh sb="65" eb="66">
      <t>テン</t>
    </rPh>
    <rPh sb="66" eb="68">
      <t>ケイゲン</t>
    </rPh>
    <phoneticPr fontId="6"/>
  </si>
  <si>
    <t>自身の攻撃で使用できる。3H以下のアイテムを1個取得するか、攻撃対象の所持するアイテム1個を盗む(対象の装備している武器・防具を除く)。</t>
    <rPh sb="0" eb="2">
      <t>ジシン</t>
    </rPh>
    <rPh sb="3" eb="5">
      <t>コウゲキ</t>
    </rPh>
    <rPh sb="6" eb="8">
      <t>シヨウ</t>
    </rPh>
    <rPh sb="14" eb="16">
      <t>イカ</t>
    </rPh>
    <rPh sb="23" eb="24">
      <t>コ</t>
    </rPh>
    <rPh sb="24" eb="26">
      <t>シュトク</t>
    </rPh>
    <rPh sb="30" eb="32">
      <t>コウゲキ</t>
    </rPh>
    <rPh sb="32" eb="34">
      <t>タイショウ</t>
    </rPh>
    <rPh sb="35" eb="37">
      <t>ショジ</t>
    </rPh>
    <rPh sb="44" eb="45">
      <t>コ</t>
    </rPh>
    <rPh sb="46" eb="47">
      <t>ヌス</t>
    </rPh>
    <rPh sb="49" eb="51">
      <t>タイショウ</t>
    </rPh>
    <rPh sb="52" eb="54">
      <t>ソウビ</t>
    </rPh>
    <rPh sb="58" eb="60">
      <t>ブキ</t>
    </rPh>
    <rPh sb="61" eb="63">
      <t>ボウグ</t>
    </rPh>
    <rPh sb="64" eb="65">
      <t>ノゾ</t>
    </rPh>
    <phoneticPr fontId="6"/>
  </si>
  <si>
    <t>殴+15</t>
    <rPh sb="0" eb="1">
      <t>ナグ</t>
    </rPh>
    <phoneticPr fontId="6"/>
  </si>
  <si>
    <t>[オート]HPかSPを5点支払うことで、この武器で次に与えるダメージに+1D10点する(累積可能)。</t>
    <rPh sb="12" eb="13">
      <t>テン</t>
    </rPh>
    <rPh sb="13" eb="15">
      <t>シハラ</t>
    </rPh>
    <rPh sb="22" eb="24">
      <t>ブキ</t>
    </rPh>
    <rPh sb="25" eb="26">
      <t>ツギ</t>
    </rPh>
    <rPh sb="27" eb="28">
      <t>アタ</t>
    </rPh>
    <rPh sb="40" eb="41">
      <t>テン</t>
    </rPh>
    <rPh sb="44" eb="46">
      <t>ルイセキ</t>
    </rPh>
    <rPh sb="46" eb="48">
      <t>カノウ</t>
    </rPh>
    <phoneticPr fontId="6"/>
  </si>
  <si>
    <t>慈愛の指輪</t>
    <rPh sb="0" eb="2">
      <t>ジアイ</t>
    </rPh>
    <rPh sb="3" eb="5">
      <t>ユビワ</t>
    </rPh>
    <phoneticPr fontId="6"/>
  </si>
  <si>
    <t>〔自〕</t>
    <rPh sb="1" eb="2">
      <t>ジ</t>
    </rPh>
    <phoneticPr fontId="6"/>
  </si>
  <si>
    <t>殴+7</t>
    <rPh sb="0" eb="1">
      <t>ナグ</t>
    </rPh>
    <phoneticPr fontId="6"/>
  </si>
  <si>
    <t>-</t>
    <phoneticPr fontId="6"/>
  </si>
  <si>
    <t>至近</t>
    <rPh sb="0" eb="2">
      <t>シキン</t>
    </rPh>
    <phoneticPr fontId="6"/>
  </si>
  <si>
    <t>ヒトの良心を信じ続けた遺痕者の願いがこもった指輪。両手を組んで祈ると、相手の良心に訴えかけることができる。</t>
    <rPh sb="3" eb="5">
      <t>リョウシン</t>
    </rPh>
    <rPh sb="6" eb="7">
      <t>シン</t>
    </rPh>
    <rPh sb="8" eb="9">
      <t>ツヅ</t>
    </rPh>
    <rPh sb="11" eb="12">
      <t>イ</t>
    </rPh>
    <rPh sb="12" eb="13">
      <t>コン</t>
    </rPh>
    <rPh sb="13" eb="14">
      <t>シャ</t>
    </rPh>
    <rPh sb="15" eb="16">
      <t>ネガ</t>
    </rPh>
    <rPh sb="22" eb="24">
      <t>ユビワ</t>
    </rPh>
    <rPh sb="25" eb="27">
      <t>リョウテ</t>
    </rPh>
    <rPh sb="28" eb="29">
      <t>ク</t>
    </rPh>
    <rPh sb="31" eb="32">
      <t>イノ</t>
    </rPh>
    <rPh sb="35" eb="37">
      <t>アイテ</t>
    </rPh>
    <rPh sb="38" eb="40">
      <t>リョウシン</t>
    </rPh>
    <rPh sb="41" eb="42">
      <t>ウッタ</t>
    </rPh>
    <phoneticPr fontId="6"/>
  </si>
  <si>
    <t>小さな生物の群れなど、群体のルフィアンであることを表す。</t>
    <rPh sb="0" eb="1">
      <t>チイ</t>
    </rPh>
    <rPh sb="3" eb="5">
      <t>セイブツ</t>
    </rPh>
    <rPh sb="6" eb="7">
      <t>ム</t>
    </rPh>
    <rPh sb="11" eb="13">
      <t>グンタイ</t>
    </rPh>
    <rPh sb="25" eb="26">
      <t>アラワ</t>
    </rPh>
    <phoneticPr fontId="6"/>
  </si>
  <si>
    <t>強靭な爪を武器とするルフィアンであることを表す。</t>
    <rPh sb="0" eb="2">
      <t>キョウジン</t>
    </rPh>
    <rPh sb="3" eb="4">
      <t>ツメ</t>
    </rPh>
    <rPh sb="5" eb="7">
      <t>ブキ</t>
    </rPh>
    <rPh sb="21" eb="22">
      <t>アラワ</t>
    </rPh>
    <phoneticPr fontId="6"/>
  </si>
  <si>
    <t>鋭い牙を武器とするルフィアンであることを表す。</t>
    <rPh sb="0" eb="1">
      <t>スルド</t>
    </rPh>
    <rPh sb="2" eb="3">
      <t>キバ</t>
    </rPh>
    <rPh sb="4" eb="6">
      <t>ブキ</t>
    </rPh>
    <rPh sb="20" eb="21">
      <t>アラワ</t>
    </rPh>
    <phoneticPr fontId="6"/>
  </si>
  <si>
    <t>立派な角を武器とするルフィアンであることを表す。</t>
    <rPh sb="0" eb="2">
      <t>リッパ</t>
    </rPh>
    <rPh sb="3" eb="4">
      <t>ツノ</t>
    </rPh>
    <rPh sb="5" eb="7">
      <t>ブキ</t>
    </rPh>
    <rPh sb="21" eb="22">
      <t>アラワ</t>
    </rPh>
    <phoneticPr fontId="6"/>
  </si>
  <si>
    <t>しなやかな尾を鞭のように用いるルフィアンであることを表す。</t>
    <rPh sb="5" eb="6">
      <t>オ</t>
    </rPh>
    <rPh sb="7" eb="8">
      <t>ムチ</t>
    </rPh>
    <rPh sb="12" eb="13">
      <t>モチ</t>
    </rPh>
    <rPh sb="26" eb="27">
      <t>アラワ</t>
    </rPh>
    <phoneticPr fontId="6"/>
  </si>
  <si>
    <t>蹄による重い一撃を得意とするルフィアンであることを表す。</t>
    <rPh sb="0" eb="1">
      <t>ヒヅメ</t>
    </rPh>
    <rPh sb="4" eb="5">
      <t>オモ</t>
    </rPh>
    <rPh sb="6" eb="8">
      <t>イチゲキ</t>
    </rPh>
    <rPh sb="9" eb="11">
      <t>トクイ</t>
    </rPh>
    <rPh sb="25" eb="26">
      <t>アラワ</t>
    </rPh>
    <phoneticPr fontId="6"/>
  </si>
  <si>
    <t>強固な部位を持ち、他者を守ることを得意とするルフィアンであることを表す。</t>
    <rPh sb="0" eb="2">
      <t>キョウコ</t>
    </rPh>
    <rPh sb="3" eb="5">
      <t>ブイ</t>
    </rPh>
    <rPh sb="6" eb="7">
      <t>モ</t>
    </rPh>
    <rPh sb="9" eb="11">
      <t>タシャ</t>
    </rPh>
    <rPh sb="12" eb="13">
      <t>マモ</t>
    </rPh>
    <rPh sb="17" eb="19">
      <t>トクイ</t>
    </rPh>
    <rPh sb="33" eb="34">
      <t>アラワ</t>
    </rPh>
    <phoneticPr fontId="6"/>
  </si>
  <si>
    <t>魔法の触媒となる結晶を体に持ち、癒しの力を持つルフィアンであることを表す。</t>
    <rPh sb="0" eb="2">
      <t>マホウ</t>
    </rPh>
    <rPh sb="3" eb="5">
      <t>ショクバイ</t>
    </rPh>
    <rPh sb="8" eb="10">
      <t>ケッショウ</t>
    </rPh>
    <rPh sb="11" eb="12">
      <t>カラダ</t>
    </rPh>
    <rPh sb="13" eb="14">
      <t>モ</t>
    </rPh>
    <rPh sb="16" eb="17">
      <t>イヤ</t>
    </rPh>
    <rPh sb="19" eb="20">
      <t>チカラ</t>
    </rPh>
    <rPh sb="21" eb="22">
      <t>モ</t>
    </rPh>
    <rPh sb="34" eb="35">
      <t>アラワ</t>
    </rPh>
    <phoneticPr fontId="6"/>
  </si>
  <si>
    <t>毛や針などを射出することができるルフィアンであることを表す。</t>
    <rPh sb="0" eb="1">
      <t>ケ</t>
    </rPh>
    <rPh sb="2" eb="3">
      <t>ハリ</t>
    </rPh>
    <rPh sb="6" eb="8">
      <t>シャシュツ</t>
    </rPh>
    <rPh sb="27" eb="28">
      <t>アラワ</t>
    </rPh>
    <phoneticPr fontId="6"/>
  </si>
  <si>
    <t>蜘蛛など、糸を吐いたりして束縛することができるルフィアンであることを表す。</t>
    <rPh sb="0" eb="2">
      <t>クモ</t>
    </rPh>
    <rPh sb="5" eb="6">
      <t>イト</t>
    </rPh>
    <rPh sb="7" eb="8">
      <t>ハ</t>
    </rPh>
    <rPh sb="13" eb="15">
      <t>ソクバク</t>
    </rPh>
    <rPh sb="34" eb="35">
      <t>アラワ</t>
    </rPh>
    <phoneticPr fontId="6"/>
  </si>
  <si>
    <t>血を吸って生きているルフィアンであることを表す。</t>
    <rPh sb="0" eb="1">
      <t>チ</t>
    </rPh>
    <rPh sb="2" eb="3">
      <t>ス</t>
    </rPh>
    <rPh sb="5" eb="6">
      <t>イ</t>
    </rPh>
    <rPh sb="21" eb="22">
      <t>アラワ</t>
    </rPh>
    <phoneticPr fontId="6"/>
  </si>
  <si>
    <t>有毒な牙持っていたり、消化液を吐き出したりするルフィアンであることを表す。</t>
    <rPh sb="0" eb="2">
      <t>ユウドク</t>
    </rPh>
    <rPh sb="3" eb="4">
      <t>キバ</t>
    </rPh>
    <rPh sb="4" eb="5">
      <t>モ</t>
    </rPh>
    <rPh sb="11" eb="14">
      <t>ショウカエキ</t>
    </rPh>
    <rPh sb="15" eb="16">
      <t>ハ</t>
    </rPh>
    <rPh sb="17" eb="18">
      <t>ダ</t>
    </rPh>
    <rPh sb="34" eb="35">
      <t>アラワ</t>
    </rPh>
    <phoneticPr fontId="6"/>
  </si>
  <si>
    <t>ブリューナク(白兵)</t>
    <rPh sb="7" eb="9">
      <t>ハクヘイ</t>
    </rPh>
    <phoneticPr fontId="6"/>
  </si>
  <si>
    <t>ブリューナク(投擲)</t>
    <rPh sb="7" eb="9">
      <t>トウテキ</t>
    </rPh>
    <phoneticPr fontId="6"/>
  </si>
  <si>
    <t>聖牙、槍</t>
    <rPh sb="0" eb="1">
      <t>セイ</t>
    </rPh>
    <rPh sb="1" eb="2">
      <t>ガ</t>
    </rPh>
    <rPh sb="3" eb="4">
      <t>ヤリ</t>
    </rPh>
    <phoneticPr fontId="6"/>
  </si>
  <si>
    <t>斬+12</t>
    <rPh sb="0" eb="1">
      <t>ザン</t>
    </rPh>
    <phoneticPr fontId="6"/>
  </si>
  <si>
    <t>細く柔軟なハルバード。元の持ち主に匹敵する技量がなければ真価を発揮しない。悪戯好きなコッソの青年がしのばれる。</t>
    <rPh sb="0" eb="1">
      <t>ホソ</t>
    </rPh>
    <rPh sb="2" eb="4">
      <t>ジュウナン</t>
    </rPh>
    <rPh sb="11" eb="12">
      <t>モト</t>
    </rPh>
    <rPh sb="13" eb="14">
      <t>モ</t>
    </rPh>
    <rPh sb="15" eb="16">
      <t>ヌシ</t>
    </rPh>
    <rPh sb="17" eb="19">
      <t>ヒッテキ</t>
    </rPh>
    <rPh sb="21" eb="23">
      <t>ギリョウ</t>
    </rPh>
    <rPh sb="28" eb="30">
      <t>シンカ</t>
    </rPh>
    <rPh sb="31" eb="33">
      <t>ハッキ</t>
    </rPh>
    <rPh sb="37" eb="39">
      <t>イタズラ</t>
    </rPh>
    <rPh sb="39" eb="40">
      <t>ズ</t>
    </rPh>
    <rPh sb="46" eb="48">
      <t>セイネン</t>
    </rPh>
    <phoneticPr fontId="6"/>
  </si>
  <si>
    <t>刀身がガラスのようなマナの結晶でできた大剣。元の持ち主のように、鋭いが脆い。柔らかく微笑むクーンの少女がしのばれる。</t>
    <rPh sb="0" eb="2">
      <t>トウシン</t>
    </rPh>
    <rPh sb="13" eb="15">
      <t>ケッショウ</t>
    </rPh>
    <rPh sb="19" eb="21">
      <t>タイケン</t>
    </rPh>
    <rPh sb="22" eb="23">
      <t>モト</t>
    </rPh>
    <rPh sb="24" eb="25">
      <t>モ</t>
    </rPh>
    <rPh sb="26" eb="27">
      <t>ヌシ</t>
    </rPh>
    <rPh sb="32" eb="33">
      <t>スルド</t>
    </rPh>
    <rPh sb="35" eb="36">
      <t>モロ</t>
    </rPh>
    <rPh sb="38" eb="39">
      <t>ヤワ</t>
    </rPh>
    <rPh sb="42" eb="44">
      <t>ホホエ</t>
    </rPh>
    <rPh sb="49" eb="51">
      <t>ショウジョ</t>
    </rPh>
    <phoneticPr fontId="6"/>
  </si>
  <si>
    <t>銃剣のついた青い長銃。あなたに寄生し、あなたの血液から弾丸を生み出す。包帯で全身を隠したマオの青年がしのばれる。</t>
    <rPh sb="0" eb="2">
      <t>ジュウケン</t>
    </rPh>
    <rPh sb="6" eb="7">
      <t>アオ</t>
    </rPh>
    <rPh sb="8" eb="9">
      <t>ナガ</t>
    </rPh>
    <rPh sb="9" eb="10">
      <t>ジュウ</t>
    </rPh>
    <rPh sb="15" eb="17">
      <t>キセイ</t>
    </rPh>
    <rPh sb="23" eb="25">
      <t>ケツエキ</t>
    </rPh>
    <rPh sb="27" eb="29">
      <t>ダンガン</t>
    </rPh>
    <rPh sb="30" eb="31">
      <t>ウ</t>
    </rPh>
    <rPh sb="32" eb="33">
      <t>ダ</t>
    </rPh>
    <rPh sb="35" eb="37">
      <t>ホウタイ</t>
    </rPh>
    <rPh sb="38" eb="40">
      <t>ゼンシン</t>
    </rPh>
    <rPh sb="41" eb="42">
      <t>カク</t>
    </rPh>
    <rPh sb="47" eb="49">
      <t>セイネン</t>
    </rPh>
    <phoneticPr fontId="6"/>
  </si>
  <si>
    <t>刀身が破砕したクラウ・ソラス。元の持ち主の「他人を守りたいが、他人が自分を守って傷つくことが許せない」という矛盾を表している。</t>
    <rPh sb="0" eb="2">
      <t>トウシン</t>
    </rPh>
    <rPh sb="3" eb="5">
      <t>ハサイ</t>
    </rPh>
    <rPh sb="15" eb="16">
      <t>モト</t>
    </rPh>
    <rPh sb="17" eb="18">
      <t>モ</t>
    </rPh>
    <rPh sb="19" eb="20">
      <t>ヌシ</t>
    </rPh>
    <rPh sb="22" eb="24">
      <t>タニン</t>
    </rPh>
    <rPh sb="25" eb="26">
      <t>マモ</t>
    </rPh>
    <rPh sb="31" eb="33">
      <t>タニン</t>
    </rPh>
    <rPh sb="34" eb="36">
      <t>ジブン</t>
    </rPh>
    <rPh sb="37" eb="38">
      <t>マモ</t>
    </rPh>
    <rPh sb="40" eb="41">
      <t>キズ</t>
    </rPh>
    <rPh sb="46" eb="47">
      <t>ユル</t>
    </rPh>
    <rPh sb="54" eb="56">
      <t>ムジュン</t>
    </rPh>
    <rPh sb="57" eb="58">
      <t>アラワ</t>
    </rPh>
    <phoneticPr fontId="6"/>
  </si>
  <si>
    <t>柄の両端に刃のついた大鎌。現実離れした変形をする。自身の性別も人格も知らない、目を閉じたマオともクーンともつかない人物がしのばれる。</t>
    <rPh sb="0" eb="1">
      <t>ツカ</t>
    </rPh>
    <rPh sb="2" eb="4">
      <t>リョウタン</t>
    </rPh>
    <rPh sb="5" eb="6">
      <t>ヤイバ</t>
    </rPh>
    <rPh sb="10" eb="12">
      <t>オオガマ</t>
    </rPh>
    <rPh sb="13" eb="15">
      <t>ゲンジツ</t>
    </rPh>
    <rPh sb="15" eb="16">
      <t>バナ</t>
    </rPh>
    <rPh sb="19" eb="21">
      <t>ヘンケイ</t>
    </rPh>
    <rPh sb="25" eb="27">
      <t>ジシン</t>
    </rPh>
    <rPh sb="28" eb="30">
      <t>セイベツ</t>
    </rPh>
    <rPh sb="31" eb="33">
      <t>ジンカク</t>
    </rPh>
    <rPh sb="34" eb="35">
      <t>シ</t>
    </rPh>
    <rPh sb="39" eb="40">
      <t>メ</t>
    </rPh>
    <rPh sb="41" eb="42">
      <t>ト</t>
    </rPh>
    <rPh sb="57" eb="59">
      <t>ジンブツ</t>
    </rPh>
    <phoneticPr fontId="6"/>
  </si>
  <si>
    <t>普段は翡翠の宝玉だが、自由を欲すると呼応して内から展開し、所有者の肉体を覆って強化する。快活で落ち着きのないグレスの少女がしのばれる。</t>
    <rPh sb="0" eb="2">
      <t>フダン</t>
    </rPh>
    <rPh sb="3" eb="5">
      <t>ヒスイ</t>
    </rPh>
    <rPh sb="6" eb="8">
      <t>ホウギョク</t>
    </rPh>
    <rPh sb="11" eb="13">
      <t>ジユウ</t>
    </rPh>
    <rPh sb="14" eb="15">
      <t>ホッ</t>
    </rPh>
    <rPh sb="18" eb="20">
      <t>コオウ</t>
    </rPh>
    <rPh sb="22" eb="23">
      <t>ウチ</t>
    </rPh>
    <rPh sb="25" eb="27">
      <t>テンカイ</t>
    </rPh>
    <rPh sb="29" eb="32">
      <t>ショユウシャ</t>
    </rPh>
    <rPh sb="33" eb="35">
      <t>ニクタイ</t>
    </rPh>
    <rPh sb="36" eb="37">
      <t>オオ</t>
    </rPh>
    <rPh sb="39" eb="41">
      <t>キョウカ</t>
    </rPh>
    <rPh sb="44" eb="46">
      <t>カイカツ</t>
    </rPh>
    <rPh sb="47" eb="48">
      <t>オ</t>
    </rPh>
    <rPh sb="49" eb="50">
      <t>ツ</t>
    </rPh>
    <rPh sb="58" eb="60">
      <t>ショウジョ</t>
    </rPh>
    <phoneticPr fontId="6"/>
  </si>
  <si>
    <t>巨大な赤黒い大剣で、その刀身は脈動し、柄の宝玉は瞳のように周囲を監視する。血の涙を流すマオの青年の叫びが絶え間なく聞こえる。</t>
    <rPh sb="0" eb="2">
      <t>キョダイ</t>
    </rPh>
    <rPh sb="3" eb="5">
      <t>アカグロ</t>
    </rPh>
    <rPh sb="6" eb="8">
      <t>タイケン</t>
    </rPh>
    <rPh sb="12" eb="14">
      <t>トウシン</t>
    </rPh>
    <rPh sb="15" eb="17">
      <t>ミャクドウ</t>
    </rPh>
    <rPh sb="19" eb="20">
      <t>ツカ</t>
    </rPh>
    <rPh sb="21" eb="23">
      <t>ホウギョク</t>
    </rPh>
    <rPh sb="24" eb="25">
      <t>ヒトミ</t>
    </rPh>
    <rPh sb="29" eb="31">
      <t>シュウイ</t>
    </rPh>
    <rPh sb="32" eb="34">
      <t>カンシ</t>
    </rPh>
    <rPh sb="37" eb="38">
      <t>チ</t>
    </rPh>
    <rPh sb="39" eb="40">
      <t>ナミダ</t>
    </rPh>
    <rPh sb="41" eb="42">
      <t>ナガ</t>
    </rPh>
    <rPh sb="46" eb="48">
      <t>セイネン</t>
    </rPh>
    <rPh sb="49" eb="50">
      <t>サケ</t>
    </rPh>
    <rPh sb="52" eb="53">
      <t>タ</t>
    </rPh>
    <rPh sb="54" eb="55">
      <t>マ</t>
    </rPh>
    <rPh sb="57" eb="58">
      <t>キ</t>
    </rPh>
    <phoneticPr fontId="6"/>
  </si>
  <si>
    <t>ラチェルの身の丈以上に長い刀。信念を貫く意志に呼応して刀身は氷のように冷える。腰まで髪を伸ばした、美しいアグ族の女性がしのばれる。</t>
    <rPh sb="5" eb="6">
      <t>ミ</t>
    </rPh>
    <rPh sb="7" eb="8">
      <t>タケ</t>
    </rPh>
    <rPh sb="8" eb="10">
      <t>イジョウ</t>
    </rPh>
    <rPh sb="11" eb="12">
      <t>ナガ</t>
    </rPh>
    <rPh sb="13" eb="14">
      <t>カタナ</t>
    </rPh>
    <rPh sb="15" eb="17">
      <t>シンネン</t>
    </rPh>
    <rPh sb="18" eb="19">
      <t>ツラヌ</t>
    </rPh>
    <rPh sb="20" eb="22">
      <t>イシ</t>
    </rPh>
    <rPh sb="23" eb="25">
      <t>コオウ</t>
    </rPh>
    <rPh sb="27" eb="29">
      <t>トウシン</t>
    </rPh>
    <rPh sb="30" eb="31">
      <t>コオリ</t>
    </rPh>
    <rPh sb="35" eb="36">
      <t>ヒ</t>
    </rPh>
    <rPh sb="39" eb="40">
      <t>コシ</t>
    </rPh>
    <rPh sb="42" eb="43">
      <t>カミ</t>
    </rPh>
    <rPh sb="44" eb="45">
      <t>ノ</t>
    </rPh>
    <rPh sb="49" eb="50">
      <t>ウツク</t>
    </rPh>
    <rPh sb="54" eb="55">
      <t>ゾク</t>
    </rPh>
    <rPh sb="56" eb="58">
      <t>ジョセイ</t>
    </rPh>
    <phoneticPr fontId="6"/>
  </si>
  <si>
    <t>巨大な黄昏色の、両頭の斧。あなたが冗談を口にするたび、震えて重量を増す。常ににやにやと笑うヘカテの青年がしのばれる。</t>
    <rPh sb="0" eb="2">
      <t>キョダイ</t>
    </rPh>
    <rPh sb="3" eb="5">
      <t>タソガレ</t>
    </rPh>
    <rPh sb="5" eb="6">
      <t>イロ</t>
    </rPh>
    <rPh sb="8" eb="10">
      <t>リョウトウ</t>
    </rPh>
    <rPh sb="11" eb="12">
      <t>オノ</t>
    </rPh>
    <rPh sb="17" eb="19">
      <t>ジョウダン</t>
    </rPh>
    <rPh sb="20" eb="21">
      <t>クチ</t>
    </rPh>
    <rPh sb="27" eb="28">
      <t>フル</t>
    </rPh>
    <rPh sb="30" eb="32">
      <t>ジュウリョウ</t>
    </rPh>
    <rPh sb="33" eb="34">
      <t>マ</t>
    </rPh>
    <rPh sb="36" eb="37">
      <t>ツネ</t>
    </rPh>
    <rPh sb="43" eb="44">
      <t>ワラ</t>
    </rPh>
    <rPh sb="49" eb="51">
      <t>セイネン</t>
    </rPh>
    <phoneticPr fontId="6"/>
  </si>
  <si>
    <t>『汝、大蛇神の神兵たれ。大蛇神のため、卑しき種を絶て』
悪にしてラチェルの象徴たる、“盲信する牙”ディーヴァ＝アインの遺した聖牙。
のたうつ蛇のような大剣、邪将剣カーラ・ヴァーユ。ハウチ族、時にはこの世を憎む者の前に現れ、大蛇神への帰依を求める。帰依する者へは力を与え、異教徒へは死を与える。／制限：君はハウチ族以外の卑しき種を根絶やしにしなければならない。もし君がハウチでないなら、最後に自刃することになる。／離反：ニーズヘッグが他種族根絶を求めていないという真実を受け入れた時、カーラ・ヴァーユは君を処刑する。</t>
    <rPh sb="28" eb="29">
      <t>アク</t>
    </rPh>
    <rPh sb="37" eb="39">
      <t>ショウチョウ</t>
    </rPh>
    <rPh sb="59" eb="60">
      <t>ノコ</t>
    </rPh>
    <rPh sb="62" eb="63">
      <t>セイ</t>
    </rPh>
    <rPh sb="63" eb="64">
      <t>ガ</t>
    </rPh>
    <rPh sb="70" eb="71">
      <t>ヘビ</t>
    </rPh>
    <rPh sb="75" eb="77">
      <t>タイケン</t>
    </rPh>
    <rPh sb="78" eb="79">
      <t>ジャ</t>
    </rPh>
    <rPh sb="116" eb="118">
      <t>キエ</t>
    </rPh>
    <rPh sb="119" eb="120">
      <t>モト</t>
    </rPh>
    <rPh sb="123" eb="125">
      <t>キエ</t>
    </rPh>
    <rPh sb="127" eb="128">
      <t>モノ</t>
    </rPh>
    <rPh sb="130" eb="131">
      <t>チカラ</t>
    </rPh>
    <rPh sb="132" eb="133">
      <t>アタ</t>
    </rPh>
    <rPh sb="135" eb="138">
      <t>イキョウト</t>
    </rPh>
    <rPh sb="140" eb="141">
      <t>シ</t>
    </rPh>
    <rPh sb="142" eb="143">
      <t>アタ</t>
    </rPh>
    <rPh sb="147" eb="149">
      <t>セイゲン</t>
    </rPh>
    <rPh sb="150" eb="151">
      <t>キミ</t>
    </rPh>
    <rPh sb="155" eb="156">
      <t>ゾク</t>
    </rPh>
    <rPh sb="156" eb="158">
      <t>イガイ</t>
    </rPh>
    <rPh sb="159" eb="160">
      <t>イヤ</t>
    </rPh>
    <rPh sb="162" eb="163">
      <t>シュ</t>
    </rPh>
    <rPh sb="164" eb="166">
      <t>ネダ</t>
    </rPh>
    <rPh sb="181" eb="182">
      <t>キミ</t>
    </rPh>
    <rPh sb="192" eb="194">
      <t>サイゴ</t>
    </rPh>
    <rPh sb="195" eb="197">
      <t>ジジン</t>
    </rPh>
    <rPh sb="206" eb="208">
      <t>リハン</t>
    </rPh>
    <rPh sb="216" eb="217">
      <t>タ</t>
    </rPh>
    <rPh sb="217" eb="219">
      <t>シュゾク</t>
    </rPh>
    <rPh sb="219" eb="221">
      <t>コンゼツ</t>
    </rPh>
    <rPh sb="222" eb="223">
      <t>モト</t>
    </rPh>
    <rPh sb="231" eb="233">
      <t>シンジツ</t>
    </rPh>
    <rPh sb="234" eb="235">
      <t>ウ</t>
    </rPh>
    <rPh sb="236" eb="237">
      <t>イ</t>
    </rPh>
    <rPh sb="239" eb="240">
      <t>トキ</t>
    </rPh>
    <rPh sb="250" eb="251">
      <t>キミ</t>
    </rPh>
    <rPh sb="252" eb="254">
      <t>ショケイ</t>
    </rPh>
    <phoneticPr fontId="6"/>
  </si>
  <si>
    <t>黒塗りのコンポジットボウ。闇を呼び、所有者を覆い隠す。思慮深いデュルフの青年がしのばれる。</t>
    <rPh sb="0" eb="2">
      <t>クロヌ</t>
    </rPh>
    <rPh sb="13" eb="14">
      <t>ヤミ</t>
    </rPh>
    <rPh sb="15" eb="16">
      <t>ヨ</t>
    </rPh>
    <rPh sb="18" eb="21">
      <t>ショユウシャ</t>
    </rPh>
    <rPh sb="22" eb="23">
      <t>オオ</t>
    </rPh>
    <rPh sb="24" eb="25">
      <t>カク</t>
    </rPh>
    <rPh sb="27" eb="29">
      <t>シリョ</t>
    </rPh>
    <rPh sb="29" eb="30">
      <t>フカ</t>
    </rPh>
    <rPh sb="36" eb="38">
      <t>セイネン</t>
    </rPh>
    <phoneticPr fontId="6"/>
  </si>
  <si>
    <t>黒緑のフランベルジュ。刀身からは憎悪という名の毒がしみだしている。ラチェルの大男が、酷薄な眼差しであなたを凝視するのを感じる。</t>
    <rPh sb="0" eb="1">
      <t>クロ</t>
    </rPh>
    <rPh sb="1" eb="2">
      <t>ミドリ</t>
    </rPh>
    <rPh sb="11" eb="13">
      <t>トウシン</t>
    </rPh>
    <rPh sb="16" eb="18">
      <t>ゾウオ</t>
    </rPh>
    <rPh sb="21" eb="22">
      <t>ナ</t>
    </rPh>
    <rPh sb="23" eb="24">
      <t>ドク</t>
    </rPh>
    <rPh sb="38" eb="40">
      <t>オオオトコ</t>
    </rPh>
    <rPh sb="42" eb="44">
      <t>コクハク</t>
    </rPh>
    <rPh sb="45" eb="47">
      <t>マナザ</t>
    </rPh>
    <rPh sb="53" eb="55">
      <t>ギョウシ</t>
    </rPh>
    <rPh sb="59" eb="60">
      <t>カン</t>
    </rPh>
    <phoneticPr fontId="6"/>
  </si>
  <si>
    <t>刀身が針のように細いレイピア。フラフィンへの祈りに呼応して禍々しい光輪をあなたに授ける。一片の感情も感じさせないワルムの影を幻視する。</t>
    <rPh sb="0" eb="2">
      <t>トウシン</t>
    </rPh>
    <rPh sb="3" eb="4">
      <t>ハリ</t>
    </rPh>
    <rPh sb="8" eb="9">
      <t>ホソ</t>
    </rPh>
    <rPh sb="22" eb="23">
      <t>イノ</t>
    </rPh>
    <rPh sb="25" eb="27">
      <t>コオウ</t>
    </rPh>
    <rPh sb="29" eb="31">
      <t>マガマガ</t>
    </rPh>
    <rPh sb="33" eb="35">
      <t>コウリン</t>
    </rPh>
    <rPh sb="40" eb="41">
      <t>サズ</t>
    </rPh>
    <rPh sb="44" eb="46">
      <t>イッペン</t>
    </rPh>
    <rPh sb="47" eb="49">
      <t>カンジョウ</t>
    </rPh>
    <rPh sb="50" eb="51">
      <t>カン</t>
    </rPh>
    <rPh sb="60" eb="61">
      <t>カゲ</t>
    </rPh>
    <rPh sb="62" eb="64">
      <t>ゲンシ</t>
    </rPh>
    <phoneticPr fontId="6"/>
  </si>
  <si>
    <t>浄めの一族</t>
    <rPh sb="0" eb="1">
      <t>ジョウ</t>
    </rPh>
    <rPh sb="3" eb="5">
      <t>イチゾク</t>
    </rPh>
    <phoneticPr fontId="6"/>
  </si>
  <si>
    <t>あなたは「ザラマンダー」の末裔だ。燃える肌を持ち、その炎は瘴気を浄化する。あなたは生存に水を必要としないが、代わりに炎を飲む必要がある。また、水や氷を浴びるとダメージを受ける(詳細はHLが決定する)。あなたは「テネブリス」のクラスと《魔物体質》を取得できず、瘴気でダメージを受けず、炎と深淵魔法のダメージを-4する。あなたは《常緑》を取得しているかのように使用できる。</t>
    <rPh sb="13" eb="15">
      <t>マツエイ</t>
    </rPh>
    <rPh sb="17" eb="18">
      <t>モ</t>
    </rPh>
    <rPh sb="20" eb="21">
      <t>ハダ</t>
    </rPh>
    <rPh sb="22" eb="23">
      <t>モ</t>
    </rPh>
    <rPh sb="27" eb="28">
      <t>ホノオ</t>
    </rPh>
    <rPh sb="29" eb="31">
      <t>ショウキ</t>
    </rPh>
    <rPh sb="32" eb="34">
      <t>ジョウカ</t>
    </rPh>
    <rPh sb="41" eb="43">
      <t>セイゾン</t>
    </rPh>
    <rPh sb="117" eb="119">
      <t>マモノ</t>
    </rPh>
    <rPh sb="119" eb="121">
      <t>タイシツ</t>
    </rPh>
    <rPh sb="123" eb="125">
      <t>シュトク</t>
    </rPh>
    <rPh sb="129" eb="131">
      <t>ショウキ</t>
    </rPh>
    <rPh sb="137" eb="138">
      <t>ウ</t>
    </rPh>
    <rPh sb="141" eb="142">
      <t>ホノオ</t>
    </rPh>
    <rPh sb="143" eb="147">
      <t>シンエンマホウ</t>
    </rPh>
    <rPh sb="163" eb="165">
      <t>ジョウリョク</t>
    </rPh>
    <rPh sb="167" eb="169">
      <t>シュトク</t>
    </rPh>
    <rPh sb="178" eb="180">
      <t>シヨウ</t>
    </rPh>
    <phoneticPr fontId="6"/>
  </si>
  <si>
    <t>∴ミミクリー∴</t>
    <phoneticPr fontId="6"/>
  </si>
  <si>
    <t>∴変彩(ミミクリー)∴</t>
    <rPh sb="1" eb="2">
      <t>ヘン</t>
    </rPh>
    <rPh sb="2" eb="3">
      <t>イロドリ</t>
    </rPh>
    <phoneticPr fontId="7"/>
  </si>
  <si>
    <t>∴変彩(ミミクリー)∴</t>
    <phoneticPr fontId="7"/>
  </si>
  <si>
    <t>自身は対象にできない。対象の『傀儡』状態以外の状態異常を全て解除する。『昏倒』『死亡』ならHPを１まで回復し、『魂魄四散』ならSPを-40まで回復する。代償は「自身が『死亡』すること」である。この効果は自身が『傀儡』状態では使用できない。この『死亡』はグロウの効果以外では解除されない。『魂魄四散』を解除する場合、それぞれに対して追加で2D10点のSPを支払う必要がある(「怨痕の解放」が起こった後、『魂魄四散』は回復できない)。</t>
    <rPh sb="0" eb="2">
      <t>ジシン</t>
    </rPh>
    <rPh sb="3" eb="5">
      <t>タイショウ</t>
    </rPh>
    <rPh sb="15" eb="17">
      <t>クグツ</t>
    </rPh>
    <rPh sb="18" eb="20">
      <t>ジョウタイ</t>
    </rPh>
    <rPh sb="20" eb="22">
      <t>イガイ</t>
    </rPh>
    <rPh sb="23" eb="25">
      <t>ジョウタイ</t>
    </rPh>
    <rPh sb="25" eb="27">
      <t>イジョウ</t>
    </rPh>
    <rPh sb="28" eb="29">
      <t>スベ</t>
    </rPh>
    <rPh sb="30" eb="32">
      <t>カイジョ</t>
    </rPh>
    <rPh sb="98" eb="100">
      <t>コウカ</t>
    </rPh>
    <rPh sb="101" eb="103">
      <t>ジシン</t>
    </rPh>
    <rPh sb="105" eb="107">
      <t>クグツ</t>
    </rPh>
    <rPh sb="108" eb="110">
      <t>ジョウタイ</t>
    </rPh>
    <rPh sb="112" eb="114">
      <t>シヨウ</t>
    </rPh>
    <rPh sb="150" eb="152">
      <t>カイジョ</t>
    </rPh>
    <rPh sb="187" eb="189">
      <t>エンコン</t>
    </rPh>
    <rPh sb="190" eb="192">
      <t>カイホウ</t>
    </rPh>
    <rPh sb="194" eb="195">
      <t>オ</t>
    </rPh>
    <rPh sb="198" eb="199">
      <t>アト</t>
    </rPh>
    <phoneticPr fontId="7"/>
  </si>
  <si>
    <t>シーンに対して「雨天」を与える。</t>
    <rPh sb="4" eb="5">
      <t>タイ</t>
    </rPh>
    <rPh sb="8" eb="10">
      <t>ウテン</t>
    </rPh>
    <rPh sb="12" eb="13">
      <t>アタ</t>
    </rPh>
    <phoneticPr fontId="6"/>
  </si>
  <si>
    <t>天候改竄</t>
    <rPh sb="0" eb="2">
      <t>テンコウ</t>
    </rPh>
    <rPh sb="2" eb="4">
      <t>カイザン</t>
    </rPh>
    <phoneticPr fontId="6"/>
  </si>
  <si>
    <t>取得には《ウェザー・リポート》が必要。シーンに対して「雨天」または「炎天」、「雷天」から1種を選択して与える。</t>
    <rPh sb="0" eb="2">
      <t>シュトク</t>
    </rPh>
    <rPh sb="16" eb="18">
      <t>ヒツヨウ</t>
    </rPh>
    <rPh sb="23" eb="24">
      <t>タイ</t>
    </rPh>
    <rPh sb="27" eb="29">
      <t>ウテン</t>
    </rPh>
    <rPh sb="34" eb="36">
      <t>エンテン</t>
    </rPh>
    <rPh sb="39" eb="41">
      <t>ライテン</t>
    </rPh>
    <rPh sb="45" eb="46">
      <t>シュ</t>
    </rPh>
    <rPh sb="47" eb="49">
      <t>センタク</t>
    </rPh>
    <rPh sb="51" eb="52">
      <t>アタ</t>
    </rPh>
    <phoneticPr fontId="6"/>
  </si>
  <si>
    <t>夜雨の悪魔</t>
    <rPh sb="0" eb="2">
      <t>ヨサメ</t>
    </rPh>
    <rPh sb="3" eb="5">
      <t>アクマ</t>
    </rPh>
    <phoneticPr fontId="6"/>
  </si>
  <si>
    <t>対象は自身と相互にフェイトを取得する。自身から対象へは「関係：憧憬」となる。</t>
    <rPh sb="0" eb="2">
      <t>タイショウ</t>
    </rPh>
    <rPh sb="3" eb="5">
      <t>ジシン</t>
    </rPh>
    <rPh sb="6" eb="8">
      <t>ソウゴ</t>
    </rPh>
    <rPh sb="14" eb="16">
      <t>シュトク</t>
    </rPh>
    <rPh sb="19" eb="21">
      <t>ジシン</t>
    </rPh>
    <rPh sb="23" eb="25">
      <t>タイショウ</t>
    </rPh>
    <rPh sb="28" eb="30">
      <t>カンケイ</t>
    </rPh>
    <rPh sb="31" eb="33">
      <t>ドウケイ</t>
    </rPh>
    <phoneticPr fontId="6"/>
  </si>
  <si>
    <t>次の攻撃に対するリアクションの判定の達成率に+30%のペナルティを与え、与えるダメージに-[自身の現在SP]または+[最大DP]する(最低値は0。つまり、遺痕者であればSPが負の値であれば増加する。この刻印を含めたアーツなどの代償を支払った後の現在SPで算出する)。</t>
    <rPh sb="0" eb="1">
      <t>ツギ</t>
    </rPh>
    <rPh sb="2" eb="4">
      <t>コウゲキ</t>
    </rPh>
    <rPh sb="5" eb="6">
      <t>タイ</t>
    </rPh>
    <rPh sb="15" eb="17">
      <t>ハンテイ</t>
    </rPh>
    <rPh sb="18" eb="21">
      <t>タッセイリツ</t>
    </rPh>
    <rPh sb="33" eb="34">
      <t>アタ</t>
    </rPh>
    <rPh sb="36" eb="37">
      <t>アタ</t>
    </rPh>
    <rPh sb="46" eb="48">
      <t>ジシン</t>
    </rPh>
    <rPh sb="49" eb="51">
      <t>ゲンザイ</t>
    </rPh>
    <rPh sb="59" eb="61">
      <t>サイダイ</t>
    </rPh>
    <rPh sb="67" eb="69">
      <t>サイテイ</t>
    </rPh>
    <rPh sb="69" eb="70">
      <t>チ</t>
    </rPh>
    <rPh sb="77" eb="79">
      <t>イコン</t>
    </rPh>
    <rPh sb="79" eb="80">
      <t>シャ</t>
    </rPh>
    <rPh sb="87" eb="88">
      <t>フ</t>
    </rPh>
    <rPh sb="89" eb="90">
      <t>アタイ</t>
    </rPh>
    <rPh sb="94" eb="96">
      <t>ゾウカ</t>
    </rPh>
    <rPh sb="101" eb="103">
      <t>コクイン</t>
    </rPh>
    <rPh sb="104" eb="105">
      <t>フク</t>
    </rPh>
    <rPh sb="113" eb="115">
      <t>ダイショウ</t>
    </rPh>
    <rPh sb="116" eb="118">
      <t>シハラ</t>
    </rPh>
    <rPh sb="120" eb="121">
      <t>アト</t>
    </rPh>
    <rPh sb="122" eb="124">
      <t>ゲンザイ</t>
    </rPh>
    <rPh sb="127" eb="129">
      <t>サンシュツ</t>
    </rPh>
    <phoneticPr fontId="6"/>
  </si>
  <si>
    <t>対象の持つフェイト1個を選択する。そのフェイトはアクト終了時まで「忘失」状態になり、使用不可能となる。また、遺痕者以外が対象と会った時、不信感を抱くようになる。</t>
    <rPh sb="0" eb="2">
      <t>タイショウ</t>
    </rPh>
    <rPh sb="3" eb="4">
      <t>モ</t>
    </rPh>
    <rPh sb="10" eb="11">
      <t>コ</t>
    </rPh>
    <rPh sb="12" eb="14">
      <t>センタク</t>
    </rPh>
    <rPh sb="27" eb="30">
      <t>シュウリョウジ</t>
    </rPh>
    <rPh sb="33" eb="35">
      <t>ボウシツ</t>
    </rPh>
    <rPh sb="36" eb="38">
      <t>ジョウタイ</t>
    </rPh>
    <rPh sb="42" eb="44">
      <t>シヨウ</t>
    </rPh>
    <rPh sb="44" eb="47">
      <t>フカノウ</t>
    </rPh>
    <rPh sb="54" eb="56">
      <t>イコン</t>
    </rPh>
    <rPh sb="56" eb="57">
      <t>シャ</t>
    </rPh>
    <rPh sb="57" eb="59">
      <t>イガイ</t>
    </rPh>
    <rPh sb="60" eb="62">
      <t>タイショウ</t>
    </rPh>
    <rPh sb="63" eb="64">
      <t>ア</t>
    </rPh>
    <rPh sb="66" eb="67">
      <t>トキ</t>
    </rPh>
    <rPh sb="68" eb="71">
      <t>フシンカン</t>
    </rPh>
    <rPh sb="72" eb="73">
      <t>イダ</t>
    </rPh>
    <phoneticPr fontId="6"/>
  </si>
  <si>
    <t>この印の対象に利益をもたらすアーツやアイテムの効果は終了する。また、その対象にとって利益となるアーツやアイテムの効果の対象にこの印の対象がなった時、そのアーツやアイテムの効果は打ち消される。</t>
    <rPh sb="2" eb="3">
      <t>イン</t>
    </rPh>
    <rPh sb="4" eb="6">
      <t>タイショウ</t>
    </rPh>
    <rPh sb="7" eb="9">
      <t>リエキ</t>
    </rPh>
    <rPh sb="23" eb="25">
      <t>コウカ</t>
    </rPh>
    <rPh sb="26" eb="28">
      <t>シュウリョウ</t>
    </rPh>
    <rPh sb="36" eb="38">
      <t>タイショウ</t>
    </rPh>
    <rPh sb="42" eb="44">
      <t>リエキ</t>
    </rPh>
    <rPh sb="56" eb="58">
      <t>コウカ</t>
    </rPh>
    <rPh sb="59" eb="61">
      <t>タイショウ</t>
    </rPh>
    <rPh sb="64" eb="65">
      <t>イン</t>
    </rPh>
    <rPh sb="66" eb="68">
      <t>タイショウ</t>
    </rPh>
    <rPh sb="72" eb="73">
      <t>トキ</t>
    </rPh>
    <rPh sb="85" eb="87">
      <t>コウカ</t>
    </rPh>
    <rPh sb="88" eb="89">
      <t>ウ</t>
    </rPh>
    <rPh sb="90" eb="91">
      <t>ケ</t>
    </rPh>
    <phoneticPr fontId="6"/>
  </si>
  <si>
    <t>[2D10]点のSPを失う。次に行う攻撃で与えるダメージロールに+[失ったSP×2]点する。</t>
    <rPh sb="6" eb="7">
      <t>テン</t>
    </rPh>
    <rPh sb="11" eb="12">
      <t>ウシナ</t>
    </rPh>
    <rPh sb="14" eb="15">
      <t>ツギ</t>
    </rPh>
    <rPh sb="16" eb="17">
      <t>オコナ</t>
    </rPh>
    <rPh sb="18" eb="20">
      <t>コウゲキ</t>
    </rPh>
    <rPh sb="21" eb="22">
      <t>アタ</t>
    </rPh>
    <rPh sb="34" eb="35">
      <t>ウシナ</t>
    </rPh>
    <rPh sb="42" eb="43">
      <t>テン</t>
    </rPh>
    <phoneticPr fontId="6"/>
  </si>
  <si>
    <t>対象は即座にメインフェイズを3回行う。そのメインフェイズ中は判定率に-20%のペナルティを受け、全て同じ技能率を使用する判定しか行えない。</t>
    <rPh sb="0" eb="2">
      <t>タイショウ</t>
    </rPh>
    <rPh sb="3" eb="5">
      <t>ソクザ</t>
    </rPh>
    <rPh sb="15" eb="16">
      <t>カイ</t>
    </rPh>
    <rPh sb="16" eb="17">
      <t>オコナ</t>
    </rPh>
    <rPh sb="28" eb="29">
      <t>チュウ</t>
    </rPh>
    <rPh sb="30" eb="32">
      <t>ハンテイ</t>
    </rPh>
    <rPh sb="32" eb="33">
      <t>リツ</t>
    </rPh>
    <rPh sb="45" eb="46">
      <t>ウ</t>
    </rPh>
    <rPh sb="48" eb="49">
      <t>スベ</t>
    </rPh>
    <rPh sb="50" eb="51">
      <t>オナ</t>
    </rPh>
    <rPh sb="52" eb="54">
      <t>ギノウ</t>
    </rPh>
    <rPh sb="54" eb="55">
      <t>リツ</t>
    </rPh>
    <rPh sb="56" eb="58">
      <t>シヨウ</t>
    </rPh>
    <rPh sb="60" eb="62">
      <t>ハンテイ</t>
    </rPh>
    <rPh sb="64" eb="65">
      <t>オコナ</t>
    </rPh>
    <phoneticPr fontId="6"/>
  </si>
  <si>
    <t>汝は王、大地を統べよ</t>
    <rPh sb="0" eb="1">
      <t>ナンジ</t>
    </rPh>
    <rPh sb="2" eb="3">
      <t>オウ</t>
    </rPh>
    <rPh sb="4" eb="6">
      <t>ダイチ</t>
    </rPh>
    <rPh sb="7" eb="8">
      <t>ス</t>
    </rPh>
    <phoneticPr fontId="6"/>
  </si>
  <si>
    <t>汝は隠者、魂すら記述せよ</t>
    <rPh sb="0" eb="1">
      <t>ナンジ</t>
    </rPh>
    <rPh sb="2" eb="4">
      <t>インジャ</t>
    </rPh>
    <rPh sb="5" eb="6">
      <t>タマシイ</t>
    </rPh>
    <rPh sb="8" eb="10">
      <t>キジュツ</t>
    </rPh>
    <phoneticPr fontId="6"/>
  </si>
  <si>
    <t>汝は守護者、諍いを砕け</t>
    <rPh sb="0" eb="1">
      <t>ナンジ</t>
    </rPh>
    <rPh sb="2" eb="4">
      <t>シュゴ</t>
    </rPh>
    <rPh sb="4" eb="5">
      <t>モノ</t>
    </rPh>
    <rPh sb="6" eb="7">
      <t>イサカ</t>
    </rPh>
    <rPh sb="9" eb="10">
      <t>クダ</t>
    </rPh>
    <phoneticPr fontId="6"/>
  </si>
  <si>
    <t>汝、最後の慈愛たれ</t>
    <rPh sb="0" eb="1">
      <t>ナンジ</t>
    </rPh>
    <rPh sb="2" eb="4">
      <t>サイゴ</t>
    </rPh>
    <rPh sb="5" eb="7">
      <t>ジアイ</t>
    </rPh>
    <phoneticPr fontId="6"/>
  </si>
  <si>
    <t>汝は看守、我が眠りを守れ</t>
    <rPh sb="0" eb="1">
      <t>ナンジ</t>
    </rPh>
    <rPh sb="2" eb="4">
      <t>カンシュ</t>
    </rPh>
    <rPh sb="5" eb="6">
      <t>ワレ</t>
    </rPh>
    <rPh sb="7" eb="8">
      <t>ネム</t>
    </rPh>
    <rPh sb="10" eb="11">
      <t>マモ</t>
    </rPh>
    <phoneticPr fontId="6"/>
  </si>
  <si>
    <t>涙はとうに枯れ果てて</t>
    <rPh sb="0" eb="1">
      <t>ナミダ</t>
    </rPh>
    <rPh sb="5" eb="6">
      <t>カ</t>
    </rPh>
    <rPh sb="7" eb="8">
      <t>ハ</t>
    </rPh>
    <phoneticPr fontId="6"/>
  </si>
  <si>
    <t>不敗ゆえに必勝</t>
    <rPh sb="0" eb="2">
      <t>フハイ</t>
    </rPh>
    <rPh sb="5" eb="7">
      <t>ヒッショウ</t>
    </rPh>
    <phoneticPr fontId="6"/>
  </si>
  <si>
    <t>ふと浮かび、歩みくるもの</t>
    <rPh sb="2" eb="3">
      <t>ウ</t>
    </rPh>
    <rPh sb="6" eb="7">
      <t>アユ</t>
    </rPh>
    <phoneticPr fontId="6"/>
  </si>
  <si>
    <t>無知は脆弱、無垢は不断</t>
    <rPh sb="0" eb="2">
      <t>ムチ</t>
    </rPh>
    <rPh sb="3" eb="5">
      <t>ゼイジャク</t>
    </rPh>
    <rPh sb="6" eb="8">
      <t>ムク</t>
    </rPh>
    <rPh sb="9" eb="11">
      <t>フダン</t>
    </rPh>
    <phoneticPr fontId="6"/>
  </si>
  <si>
    <t>陽に射られざるものありや</t>
    <rPh sb="0" eb="1">
      <t>ヒ</t>
    </rPh>
    <rPh sb="2" eb="3">
      <t>イ</t>
    </rPh>
    <phoneticPr fontId="6"/>
  </si>
  <si>
    <t>福音</t>
    <rPh sb="0" eb="2">
      <t>フクイン</t>
    </rPh>
    <phoneticPr fontId="7"/>
  </si>
  <si>
    <t>おまえは剣、万物を打ち倒せ</t>
    <rPh sb="4" eb="5">
      <t>ツルギ</t>
    </rPh>
    <rPh sb="6" eb="8">
      <t>バンブツ</t>
    </rPh>
    <rPh sb="9" eb="10">
      <t>ウ</t>
    </rPh>
    <rPh sb="11" eb="12">
      <t>タオ</t>
    </rPh>
    <phoneticPr fontId="6"/>
  </si>
  <si>
    <t>おまえは杖、万物を支配せよ</t>
    <rPh sb="4" eb="5">
      <t>ツエ</t>
    </rPh>
    <rPh sb="6" eb="8">
      <t>バンブツ</t>
    </rPh>
    <rPh sb="9" eb="11">
      <t>シハイ</t>
    </rPh>
    <phoneticPr fontId="6"/>
  </si>
  <si>
    <t>其は調停者、秩序を啓け</t>
    <rPh sb="0" eb="1">
      <t>ソレ</t>
    </rPh>
    <rPh sb="2" eb="5">
      <t>チョウテイシャ</t>
    </rPh>
    <rPh sb="6" eb="8">
      <t>チツジョ</t>
    </rPh>
    <rPh sb="9" eb="10">
      <t>ヒラ</t>
    </rPh>
    <phoneticPr fontId="6"/>
  </si>
  <si>
    <t>〔独〕〔自〕</t>
    <rPh sb="1" eb="2">
      <t>ドク</t>
    </rPh>
    <rPh sb="4" eb="5">
      <t>ジ</t>
    </rPh>
    <phoneticPr fontId="6"/>
  </si>
  <si>
    <t>そのレリックは「分類：肉体」でもあるように扱え、〔格闘〕でも使用できるようになる。一部または全部が体と一体化しているレリックを表す。</t>
    <rPh sb="11" eb="13">
      <t>ニクタイ</t>
    </rPh>
    <rPh sb="25" eb="27">
      <t>カクトウ</t>
    </rPh>
    <rPh sb="41" eb="43">
      <t>イチブ</t>
    </rPh>
    <rPh sb="46" eb="48">
      <t>ゼンブ</t>
    </rPh>
    <rPh sb="49" eb="50">
      <t>カラダ</t>
    </rPh>
    <rPh sb="51" eb="54">
      <t>イッタイカ</t>
    </rPh>
    <rPh sb="63" eb="64">
      <t>アラワ</t>
    </rPh>
    <phoneticPr fontId="6"/>
  </si>
  <si>
    <t>プレアクトに「分類：剣または槌、盾、槍、斧」のいずれか１種を選択する。そのレリックは選択した分類でもあるように扱え、〔白兵〕でも使用できるようになる。</t>
    <rPh sb="7" eb="9">
      <t>ブンルイ</t>
    </rPh>
    <rPh sb="10" eb="11">
      <t>ケン</t>
    </rPh>
    <rPh sb="14" eb="15">
      <t>ツチ</t>
    </rPh>
    <rPh sb="16" eb="17">
      <t>タテ</t>
    </rPh>
    <rPh sb="18" eb="19">
      <t>ヤリ</t>
    </rPh>
    <rPh sb="20" eb="21">
      <t>オノ</t>
    </rPh>
    <rPh sb="28" eb="29">
      <t>シュ</t>
    </rPh>
    <rPh sb="30" eb="32">
      <t>センタク</t>
    </rPh>
    <rPh sb="42" eb="44">
      <t>センタク</t>
    </rPh>
    <rPh sb="46" eb="48">
      <t>ブンルイ</t>
    </rPh>
    <rPh sb="55" eb="56">
      <t>アツカ</t>
    </rPh>
    <rPh sb="59" eb="61">
      <t>ハクヘイ</t>
    </rPh>
    <rPh sb="64" eb="66">
      <t>シヨウ</t>
    </rPh>
    <phoneticPr fontId="6"/>
  </si>
  <si>
    <t>S[LV×2]</t>
    <phoneticPr fontId="6"/>
  </si>
  <si>
    <t>鉄身</t>
    <rPh sb="0" eb="1">
      <t>テツ</t>
    </rPh>
    <rPh sb="1" eb="2">
      <t>ミ</t>
    </rPh>
    <phoneticPr fontId="6"/>
  </si>
  <si>
    <t>守られるべき者</t>
    <rPh sb="0" eb="1">
      <t>マモ</t>
    </rPh>
    <rPh sb="6" eb="7">
      <t>モノ</t>
    </rPh>
    <phoneticPr fontId="6"/>
  </si>
  <si>
    <t>対象が行うカバーリングと同時に使用する。そのカバーリングでは「行動済」にならず、「行動済」でもカバーリングを行える。</t>
    <rPh sb="0" eb="2">
      <t>タイショウ</t>
    </rPh>
    <rPh sb="3" eb="4">
      <t>オコナ</t>
    </rPh>
    <rPh sb="12" eb="14">
      <t>ドウジ</t>
    </rPh>
    <rPh sb="15" eb="17">
      <t>シヨウ</t>
    </rPh>
    <rPh sb="31" eb="33">
      <t>コウドウ</t>
    </rPh>
    <rPh sb="33" eb="34">
      <t>ズ</t>
    </rPh>
    <rPh sb="41" eb="43">
      <t>コウドウ</t>
    </rPh>
    <rPh sb="43" eb="44">
      <t>ズ</t>
    </rPh>
    <rPh sb="54" eb="55">
      <t>オコナ</t>
    </rPh>
    <phoneticPr fontId="6"/>
  </si>
  <si>
    <t>ユニバーサルデザイン</t>
    <phoneticPr fontId="6"/>
  </si>
  <si>
    <t>対象の判定率に-20%のペナルティを与える（対象の同意は不要）。</t>
    <rPh sb="0" eb="2">
      <t>タイショウ</t>
    </rPh>
    <rPh sb="3" eb="5">
      <t>ハンテイ</t>
    </rPh>
    <rPh sb="5" eb="6">
      <t>リツ</t>
    </rPh>
    <rPh sb="18" eb="19">
      <t>アタ</t>
    </rPh>
    <rPh sb="22" eb="24">
      <t>タイショウ</t>
    </rPh>
    <rPh sb="25" eb="27">
      <t>ドウイ</t>
    </rPh>
    <rPh sb="28" eb="30">
      <t>フヨウ</t>
    </rPh>
    <phoneticPr fontId="6"/>
  </si>
  <si>
    <t>返し矢</t>
    <rPh sb="0" eb="1">
      <t>カエ</t>
    </rPh>
    <rPh sb="2" eb="3">
      <t>ヤ</t>
    </rPh>
    <phoneticPr fontId="6"/>
  </si>
  <si>
    <t>テネブリス専用。[常時]自身は瘴気欠乏によるペナルティを受けない。</t>
    <rPh sb="5" eb="7">
      <t>センヨウ</t>
    </rPh>
    <rPh sb="12" eb="14">
      <t>ジシン</t>
    </rPh>
    <rPh sb="15" eb="17">
      <t>ショウキ</t>
    </rPh>
    <rPh sb="17" eb="19">
      <t>ケツボウ</t>
    </rPh>
    <rPh sb="28" eb="29">
      <t>ウ</t>
    </rPh>
    <phoneticPr fontId="7"/>
  </si>
  <si>
    <t>聖騎士のパラッシュ</t>
    <rPh sb="0" eb="3">
      <t>セイキシ</t>
    </rPh>
    <phoneticPr fontId="6"/>
  </si>
  <si>
    <t>銘牙、剣</t>
    <rPh sb="0" eb="1">
      <t>メイ</t>
    </rPh>
    <rPh sb="1" eb="2">
      <t>キバ</t>
    </rPh>
    <rPh sb="3" eb="4">
      <t>ケン</t>
    </rPh>
    <phoneticPr fontId="6"/>
  </si>
  <si>
    <t>〔白〕</t>
    <rPh sb="1" eb="2">
      <t>シロ</t>
    </rPh>
    <phoneticPr fontId="6"/>
  </si>
  <si>
    <t>-</t>
    <phoneticPr fontId="6"/>
  </si>
  <si>
    <t>至近</t>
    <rPh sb="0" eb="2">
      <t>シキン</t>
    </rPh>
    <phoneticPr fontId="6"/>
  </si>
  <si>
    <t>両手</t>
    <rPh sb="0" eb="2">
      <t>リョウテ</t>
    </rPh>
    <phoneticPr fontId="6"/>
  </si>
  <si>
    <t>刺+8</t>
    <rPh sb="0" eb="1">
      <t>サ</t>
    </rPh>
    <phoneticPr fontId="6"/>
  </si>
  <si>
    <t>補充要員</t>
    <rPh sb="0" eb="2">
      <t>ホジュウ</t>
    </rPh>
    <rPh sb="2" eb="4">
      <t>ヨウイン</t>
    </rPh>
    <phoneticPr fontId="6"/>
  </si>
  <si>
    <t>自身の《富む力》の最大レベルに+LVする。</t>
    <rPh sb="0" eb="2">
      <t>ジシン</t>
    </rPh>
    <rPh sb="4" eb="5">
      <t>ト</t>
    </rPh>
    <rPh sb="6" eb="7">
      <t>チカラ</t>
    </rPh>
    <rPh sb="9" eb="11">
      <t>サイダイ</t>
    </rPh>
    <phoneticPr fontId="6"/>
  </si>
  <si>
    <t>自身の《即断即決》の最大レベルに+LVする。</t>
    <rPh sb="0" eb="2">
      <t>ジシン</t>
    </rPh>
    <rPh sb="4" eb="6">
      <t>ソクダン</t>
    </rPh>
    <rPh sb="6" eb="8">
      <t>ソッケツ</t>
    </rPh>
    <rPh sb="10" eb="12">
      <t>サイダイ</t>
    </rPh>
    <phoneticPr fontId="6"/>
  </si>
  <si>
    <t>自身の所持する、壊滅したレギオン1個を選択する。判定に成功すれば、そのレギオンを再度使用可能にする(人数は10人)。</t>
    <rPh sb="0" eb="2">
      <t>ジシン</t>
    </rPh>
    <rPh sb="3" eb="5">
      <t>ショジ</t>
    </rPh>
    <rPh sb="8" eb="10">
      <t>カイメツ</t>
    </rPh>
    <rPh sb="17" eb="18">
      <t>コ</t>
    </rPh>
    <rPh sb="19" eb="21">
      <t>センタク</t>
    </rPh>
    <rPh sb="24" eb="26">
      <t>ハンテイ</t>
    </rPh>
    <rPh sb="27" eb="29">
      <t>セイコウ</t>
    </rPh>
    <rPh sb="40" eb="42">
      <t>サイド</t>
    </rPh>
    <rPh sb="42" eb="44">
      <t>シヨウ</t>
    </rPh>
    <rPh sb="44" eb="46">
      <t>カノウ</t>
    </rPh>
    <rPh sb="50" eb="52">
      <t>ニンズウ</t>
    </rPh>
    <rPh sb="55" eb="56">
      <t>ニン</t>
    </rPh>
    <phoneticPr fontId="6"/>
  </si>
  <si>
    <t>自身の《苦痛耐性》の最大レベルに+LVする。</t>
    <rPh sb="0" eb="2">
      <t>ジシン</t>
    </rPh>
    <rPh sb="4" eb="6">
      <t>クツウ</t>
    </rPh>
    <rPh sb="6" eb="8">
      <t>タイセイ</t>
    </rPh>
    <rPh sb="10" eb="12">
      <t>サイダイ</t>
    </rPh>
    <phoneticPr fontId="6"/>
  </si>
  <si>
    <t>奮起</t>
    <rPh sb="0" eb="2">
      <t>フンキ</t>
    </rPh>
    <phoneticPr fontId="6"/>
  </si>
  <si>
    <t>血統の矜持</t>
    <rPh sb="0" eb="2">
      <t>ケットウ</t>
    </rPh>
    <rPh sb="3" eb="5">
      <t>キョウジ</t>
    </rPh>
    <phoneticPr fontId="6"/>
  </si>
  <si>
    <t>伝家の妙技</t>
    <rPh sb="0" eb="2">
      <t>デンカ</t>
    </rPh>
    <rPh sb="3" eb="5">
      <t>ミョウギ</t>
    </rPh>
    <phoneticPr fontId="6"/>
  </si>
  <si>
    <t>免疫看破</t>
    <rPh sb="0" eb="2">
      <t>メンエキ</t>
    </rPh>
    <rPh sb="2" eb="4">
      <t>カンパ</t>
    </rPh>
    <phoneticPr fontId="6"/>
  </si>
  <si>
    <t>取得には《口伝の武具》3レベルが必要。自身の「分類：忍具」の武器を用いた攻撃の達成率に+[LV×10％]する。</t>
    <rPh sb="0" eb="2">
      <t>シュトク</t>
    </rPh>
    <rPh sb="5" eb="7">
      <t>クデン</t>
    </rPh>
    <rPh sb="8" eb="10">
      <t>ブグ</t>
    </rPh>
    <rPh sb="16" eb="18">
      <t>ヒツヨウ</t>
    </rPh>
    <rPh sb="19" eb="21">
      <t>ジシン</t>
    </rPh>
    <rPh sb="33" eb="34">
      <t>モチ</t>
    </rPh>
    <rPh sb="36" eb="38">
      <t>コウゲキ</t>
    </rPh>
    <rPh sb="39" eb="42">
      <t>タッセイリツ</t>
    </rPh>
    <phoneticPr fontId="6"/>
  </si>
  <si>
    <t>自身が「邪毒」「汚染」「浄化」のいずれかを対象に与える場合、その状態異常レベルに+[LV]する(上限は越えない)。また、自身が与えた「邪毒」「汚染」「浄化」のいずれかが解除される時、[その状態異常LV×3]点のダメージを与える。</t>
    <rPh sb="0" eb="2">
      <t>ジシン</t>
    </rPh>
    <rPh sb="4" eb="5">
      <t>ジャ</t>
    </rPh>
    <rPh sb="5" eb="6">
      <t>ドク</t>
    </rPh>
    <rPh sb="8" eb="10">
      <t>オセン</t>
    </rPh>
    <rPh sb="12" eb="14">
      <t>ジョウカ</t>
    </rPh>
    <rPh sb="21" eb="23">
      <t>タイショウ</t>
    </rPh>
    <rPh sb="24" eb="25">
      <t>アタ</t>
    </rPh>
    <rPh sb="27" eb="29">
      <t>バアイ</t>
    </rPh>
    <rPh sb="32" eb="34">
      <t>ジョウタイ</t>
    </rPh>
    <rPh sb="34" eb="36">
      <t>イジョウ</t>
    </rPh>
    <rPh sb="48" eb="50">
      <t>ジョウゲン</t>
    </rPh>
    <rPh sb="51" eb="52">
      <t>コ</t>
    </rPh>
    <rPh sb="60" eb="62">
      <t>ジシン</t>
    </rPh>
    <rPh sb="63" eb="64">
      <t>アタ</t>
    </rPh>
    <rPh sb="84" eb="86">
      <t>カイジョ</t>
    </rPh>
    <rPh sb="89" eb="90">
      <t>トキ</t>
    </rPh>
    <rPh sb="94" eb="96">
      <t>ジョウタイ</t>
    </rPh>
    <rPh sb="96" eb="98">
      <t>イジョウ</t>
    </rPh>
    <rPh sb="103" eb="104">
      <t>テン</t>
    </rPh>
    <rPh sb="110" eb="111">
      <t>アタ</t>
    </rPh>
    <phoneticPr fontId="6"/>
  </si>
  <si>
    <t>たゆまぬ鍛錬</t>
    <rPh sb="4" eb="6">
      <t>タンレン</t>
    </rPh>
    <phoneticPr fontId="6"/>
  </si>
  <si>
    <t>矛盾を解すもの</t>
    <rPh sb="0" eb="2">
      <t>ムジュン</t>
    </rPh>
    <rPh sb="3" eb="4">
      <t>ホグ</t>
    </rPh>
    <phoneticPr fontId="6"/>
  </si>
  <si>
    <t>銘牙、杖</t>
    <rPh sb="0" eb="1">
      <t>メイ</t>
    </rPh>
    <rPh sb="1" eb="2">
      <t>キバ</t>
    </rPh>
    <rPh sb="3" eb="4">
      <t>ツエ</t>
    </rPh>
    <phoneticPr fontId="6"/>
  </si>
  <si>
    <t>なし</t>
    <phoneticPr fontId="6"/>
  </si>
  <si>
    <t>秘儀魔法を極めた果てに、癒しでは人を救えないと諦めてしまった、あるパラディンの遺した突剣。</t>
    <rPh sb="0" eb="2">
      <t>ヒギ</t>
    </rPh>
    <rPh sb="2" eb="4">
      <t>マホウ</t>
    </rPh>
    <rPh sb="5" eb="6">
      <t>キワ</t>
    </rPh>
    <rPh sb="8" eb="9">
      <t>ハ</t>
    </rPh>
    <rPh sb="12" eb="13">
      <t>イヤ</t>
    </rPh>
    <rPh sb="16" eb="17">
      <t>ヒト</t>
    </rPh>
    <rPh sb="18" eb="19">
      <t>スク</t>
    </rPh>
    <rPh sb="23" eb="24">
      <t>アキラ</t>
    </rPh>
    <rPh sb="39" eb="40">
      <t>ノコ</t>
    </rPh>
    <rPh sb="42" eb="43">
      <t>トツ</t>
    </rPh>
    <rPh sb="43" eb="44">
      <t>ケン</t>
    </rPh>
    <phoneticPr fontId="6"/>
  </si>
  <si>
    <t>騎士の反撃</t>
    <rPh sb="0" eb="2">
      <t>キシ</t>
    </rPh>
    <rPh sb="3" eb="5">
      <t>ハンゲキ</t>
    </rPh>
    <phoneticPr fontId="6"/>
  </si>
  <si>
    <t>ロジック・シールド</t>
    <phoneticPr fontId="6"/>
  </si>
  <si>
    <t>〔隠〕</t>
    <rPh sb="1" eb="2">
      <t>ナバリ</t>
    </rPh>
    <phoneticPr fontId="6"/>
  </si>
  <si>
    <t>このアーツを組み合わせたドッジ判定で対決に勝利した場合、対象が白兵攻撃に使用した武器を「捕縛」する。</t>
    <rPh sb="6" eb="7">
      <t>ク</t>
    </rPh>
    <rPh sb="8" eb="9">
      <t>ア</t>
    </rPh>
    <rPh sb="15" eb="17">
      <t>ハンテイ</t>
    </rPh>
    <rPh sb="18" eb="20">
      <t>タイケツ</t>
    </rPh>
    <rPh sb="21" eb="23">
      <t>ショウリ</t>
    </rPh>
    <rPh sb="25" eb="27">
      <t>バアイ</t>
    </rPh>
    <rPh sb="28" eb="30">
      <t>タイショウ</t>
    </rPh>
    <rPh sb="31" eb="33">
      <t>ハクヘイ</t>
    </rPh>
    <rPh sb="33" eb="35">
      <t>コウゲキ</t>
    </rPh>
    <rPh sb="36" eb="38">
      <t>シヨウ</t>
    </rPh>
    <rPh sb="40" eb="42">
      <t>ブキ</t>
    </rPh>
    <rPh sb="44" eb="46">
      <t>ホバク</t>
    </rPh>
    <phoneticPr fontId="6"/>
  </si>
  <si>
    <t>このアーツを組み合わせた白兵攻撃で1点でもダメージを与えた場合、対象に「捕縛」を与える。</t>
    <rPh sb="6" eb="7">
      <t>ク</t>
    </rPh>
    <rPh sb="8" eb="9">
      <t>ア</t>
    </rPh>
    <rPh sb="12" eb="14">
      <t>ハクヘイ</t>
    </rPh>
    <rPh sb="14" eb="16">
      <t>コウゲキ</t>
    </rPh>
    <rPh sb="18" eb="19">
      <t>テン</t>
    </rPh>
    <rPh sb="26" eb="27">
      <t>アタ</t>
    </rPh>
    <rPh sb="29" eb="31">
      <t>バアイ</t>
    </rPh>
    <rPh sb="32" eb="34">
      <t>タイショウ</t>
    </rPh>
    <rPh sb="36" eb="38">
      <t>ホバク</t>
    </rPh>
    <rPh sb="40" eb="41">
      <t>アタ</t>
    </rPh>
    <phoneticPr fontId="6"/>
  </si>
  <si>
    <t>牙折り</t>
    <rPh sb="0" eb="1">
      <t>キバ</t>
    </rPh>
    <rPh sb="1" eb="2">
      <t>オ</t>
    </rPh>
    <phoneticPr fontId="6"/>
  </si>
  <si>
    <t>このアーツを組み合わせた白兵攻撃で1点でもダメージを与えた場合、対象に「硬直」を与える。</t>
    <rPh sb="6" eb="7">
      <t>ク</t>
    </rPh>
    <rPh sb="8" eb="9">
      <t>ア</t>
    </rPh>
    <rPh sb="12" eb="14">
      <t>ハクヘイ</t>
    </rPh>
    <rPh sb="14" eb="16">
      <t>コウゲキ</t>
    </rPh>
    <rPh sb="18" eb="19">
      <t>テン</t>
    </rPh>
    <rPh sb="26" eb="27">
      <t>アタ</t>
    </rPh>
    <rPh sb="29" eb="31">
      <t>バアイ</t>
    </rPh>
    <rPh sb="32" eb="34">
      <t>タイショウ</t>
    </rPh>
    <rPh sb="36" eb="38">
      <t>コウチョク</t>
    </rPh>
    <rPh sb="40" eb="41">
      <t>アタ</t>
    </rPh>
    <phoneticPr fontId="6"/>
  </si>
  <si>
    <t>猛毒の皮膚</t>
    <rPh sb="0" eb="2">
      <t>モウドク</t>
    </rPh>
    <rPh sb="3" eb="5">
      <t>ヒフ</t>
    </rPh>
    <phoneticPr fontId="6"/>
  </si>
  <si>
    <t>涙雨</t>
    <rPh sb="0" eb="1">
      <t>ナミダ</t>
    </rPh>
    <rPh sb="1" eb="2">
      <t>アメ</t>
    </rPh>
    <phoneticPr fontId="6"/>
  </si>
  <si>
    <t>単独</t>
    <rPh sb="0" eb="2">
      <t>タンドク</t>
    </rPh>
    <phoneticPr fontId="6"/>
  </si>
  <si>
    <t>シーンに対して「雨天」を与える。このアーツを組み合わせた攻撃で、癒属性以外のダメージを与えることはできない。</t>
    <rPh sb="4" eb="5">
      <t>タイ</t>
    </rPh>
    <rPh sb="8" eb="10">
      <t>ウテン</t>
    </rPh>
    <rPh sb="12" eb="13">
      <t>アタ</t>
    </rPh>
    <rPh sb="22" eb="23">
      <t>ク</t>
    </rPh>
    <rPh sb="24" eb="25">
      <t>ア</t>
    </rPh>
    <rPh sb="28" eb="30">
      <t>コウゲキ</t>
    </rPh>
    <rPh sb="32" eb="33">
      <t>イヤ</t>
    </rPh>
    <rPh sb="33" eb="35">
      <t>ゾクセイ</t>
    </rPh>
    <rPh sb="35" eb="37">
      <t>イガイ</t>
    </rPh>
    <rPh sb="43" eb="44">
      <t>アタ</t>
    </rPh>
    <phoneticPr fontId="6"/>
  </si>
  <si>
    <t>雨乞い</t>
    <rPh sb="0" eb="2">
      <t>アマゴ</t>
    </rPh>
    <phoneticPr fontId="6"/>
  </si>
  <si>
    <t>ニヒルな笑い</t>
    <rPh sb="4" eb="5">
      <t>ワラ</t>
    </rPh>
    <phoneticPr fontId="6"/>
  </si>
  <si>
    <t>登竜門</t>
    <rPh sb="0" eb="3">
      <t>トウリュウモン</t>
    </rPh>
    <phoneticPr fontId="6"/>
  </si>
  <si>
    <t>取得には「クーン」または「ラチェル」のクラスが必要。君は永い年月を生き、その果てに“仙龍(シェンロン)”と呼ばれる位階に到達した竜だ。君は長い胴体を持ち、翼は失われたが魔力で空を舞うことができる。対象の行った判定のスペシャル率に+20%のボーナスを与え、振りなおさせる(対象の同意が必要)。</t>
    <rPh sb="0" eb="2">
      <t>シュトク</t>
    </rPh>
    <rPh sb="23" eb="25">
      <t>ヒツヨウ</t>
    </rPh>
    <rPh sb="26" eb="27">
      <t>キミ</t>
    </rPh>
    <rPh sb="28" eb="29">
      <t>ナガ</t>
    </rPh>
    <rPh sb="30" eb="32">
      <t>ネンゲツ</t>
    </rPh>
    <rPh sb="33" eb="34">
      <t>イ</t>
    </rPh>
    <rPh sb="38" eb="39">
      <t>ハ</t>
    </rPh>
    <rPh sb="127" eb="128">
      <t>フ</t>
    </rPh>
    <rPh sb="135" eb="137">
      <t>タイショウ</t>
    </rPh>
    <rPh sb="138" eb="140">
      <t>ドウイ</t>
    </rPh>
    <rPh sb="141" eb="143">
      <t>ヒツヨウ</t>
    </rPh>
    <phoneticPr fontId="6"/>
  </si>
  <si>
    <t>輝き失いし破戒者</t>
    <rPh sb="0" eb="1">
      <t>カガヤ</t>
    </rPh>
    <rPh sb="2" eb="3">
      <t>ウシナ</t>
    </rPh>
    <rPh sb="5" eb="7">
      <t>ハカイ</t>
    </rPh>
    <rPh sb="7" eb="8">
      <t>シャ</t>
    </rPh>
    <phoneticPr fontId="6"/>
  </si>
  <si>
    <t>未熟なる継承者</t>
    <rPh sb="0" eb="2">
      <t>ミジュク</t>
    </rPh>
    <rPh sb="4" eb="7">
      <t>ケイショウシャ</t>
    </rPh>
    <phoneticPr fontId="6"/>
  </si>
  <si>
    <t>別れはいつか実を結ぶ</t>
    <rPh sb="0" eb="1">
      <t>ワカ</t>
    </rPh>
    <rPh sb="6" eb="7">
      <t>ミ</t>
    </rPh>
    <rPh sb="8" eb="9">
      <t>ムス</t>
    </rPh>
    <phoneticPr fontId="6"/>
  </si>
  <si>
    <t>渇望は可能に勝る</t>
    <rPh sb="0" eb="2">
      <t>カツボウ</t>
    </rPh>
    <rPh sb="3" eb="5">
      <t>カノウ</t>
    </rPh>
    <rPh sb="6" eb="7">
      <t>マサ</t>
    </rPh>
    <phoneticPr fontId="6"/>
  </si>
  <si>
    <t>紛い物でも、生きねばならぬ</t>
    <rPh sb="0" eb="1">
      <t>マガ</t>
    </rPh>
    <rPh sb="2" eb="3">
      <t>モノ</t>
    </rPh>
    <rPh sb="6" eb="7">
      <t>イ</t>
    </rPh>
    <phoneticPr fontId="6"/>
  </si>
  <si>
    <t>継ぐにたる決意</t>
    <rPh sb="0" eb="1">
      <t>ツ</t>
    </rPh>
    <rPh sb="5" eb="7">
      <t>ケツイ</t>
    </rPh>
    <phoneticPr fontId="6"/>
  </si>
  <si>
    <t>答えよ、誰が為に燃ゆるのか</t>
    <rPh sb="0" eb="1">
      <t>コタ</t>
    </rPh>
    <rPh sb="4" eb="5">
      <t>タ</t>
    </rPh>
    <rPh sb="6" eb="7">
      <t>タメ</t>
    </rPh>
    <rPh sb="8" eb="9">
      <t>モ</t>
    </rPh>
    <phoneticPr fontId="6"/>
  </si>
  <si>
    <t>闇より暗きは絶望なり</t>
    <rPh sb="0" eb="1">
      <t>ヤミ</t>
    </rPh>
    <rPh sb="3" eb="4">
      <t>クラ</t>
    </rPh>
    <rPh sb="6" eb="8">
      <t>ゼツボウ</t>
    </rPh>
    <phoneticPr fontId="6"/>
  </si>
  <si>
    <t>黎明より暗き影</t>
    <rPh sb="0" eb="2">
      <t>レイメイ</t>
    </rPh>
    <rPh sb="4" eb="5">
      <t>クラ</t>
    </rPh>
    <rPh sb="6" eb="7">
      <t>カゲ</t>
    </rPh>
    <phoneticPr fontId="6"/>
  </si>
  <si>
    <t>叡智に果てなぞあるものか</t>
    <rPh sb="0" eb="2">
      <t>エイチ</t>
    </rPh>
    <rPh sb="3" eb="4">
      <t>ハ</t>
    </rPh>
    <phoneticPr fontId="6"/>
  </si>
  <si>
    <t>ヒトの明りは暗夜を照らす</t>
    <rPh sb="3" eb="4">
      <t>アカ</t>
    </rPh>
    <rPh sb="6" eb="8">
      <t>アンヤ</t>
    </rPh>
    <rPh sb="9" eb="10">
      <t>テ</t>
    </rPh>
    <phoneticPr fontId="6"/>
  </si>
  <si>
    <t>狂わされた運命</t>
    <rPh sb="0" eb="1">
      <t>クル</t>
    </rPh>
    <rPh sb="5" eb="7">
      <t>ウンメイ</t>
    </rPh>
    <phoneticPr fontId="6"/>
  </si>
  <si>
    <t>六甲を背負いし者</t>
    <rPh sb="0" eb="2">
      <t>ロッコウ</t>
    </rPh>
    <rPh sb="3" eb="5">
      <t>セオ</t>
    </rPh>
    <rPh sb="7" eb="8">
      <t>モノ</t>
    </rPh>
    <phoneticPr fontId="6"/>
  </si>
  <si>
    <t>魂の心友II</t>
    <rPh sb="0" eb="1">
      <t>タマシイ</t>
    </rPh>
    <rPh sb="2" eb="4">
      <t>シンユウ</t>
    </rPh>
    <phoneticPr fontId="6"/>
  </si>
  <si>
    <t>取得には「カテナ」クラス2個が必要。追加で1個の「カテナ」クラスを取得しているかのように《魂の心友》を別アーツ扱いとして取得し、同じ数のルフィアンを取得する。詳細は《魂の心友》とクリーチャー作成ルールを参照すること。</t>
    <rPh sb="0" eb="2">
      <t>シュトク</t>
    </rPh>
    <rPh sb="13" eb="14">
      <t>コ</t>
    </rPh>
    <rPh sb="15" eb="17">
      <t>ヒツヨウ</t>
    </rPh>
    <rPh sb="18" eb="20">
      <t>ツイカ</t>
    </rPh>
    <rPh sb="22" eb="23">
      <t>コ</t>
    </rPh>
    <rPh sb="33" eb="35">
      <t>シュトク</t>
    </rPh>
    <rPh sb="45" eb="46">
      <t>タマシイ</t>
    </rPh>
    <rPh sb="47" eb="49">
      <t>シンユウ</t>
    </rPh>
    <rPh sb="51" eb="52">
      <t>ベツ</t>
    </rPh>
    <rPh sb="55" eb="56">
      <t>アツカ</t>
    </rPh>
    <rPh sb="60" eb="62">
      <t>シュトク</t>
    </rPh>
    <rPh sb="64" eb="65">
      <t>オナ</t>
    </rPh>
    <rPh sb="66" eb="67">
      <t>カズ</t>
    </rPh>
    <rPh sb="74" eb="76">
      <t>シュトク</t>
    </rPh>
    <rPh sb="79" eb="81">
      <t>ショウサイ</t>
    </rPh>
    <rPh sb="83" eb="84">
      <t>タマシイ</t>
    </rPh>
    <rPh sb="85" eb="87">
      <t>シンユウ</t>
    </rPh>
    <rPh sb="95" eb="97">
      <t>サクセイ</t>
    </rPh>
    <rPh sb="101" eb="103">
      <t>サンショウ</t>
    </rPh>
    <phoneticPr fontId="6"/>
  </si>
  <si>
    <t>無垢なる瞳</t>
    <rPh sb="0" eb="2">
      <t>ムク</t>
    </rPh>
    <rPh sb="4" eb="5">
      <t>ヒトミ</t>
    </rPh>
    <phoneticPr fontId="6"/>
  </si>
  <si>
    <t>同時に使用した∴浄化の光∴を「名称：∴無垢なる瞳(イノセンス)∴」に変更し、効果を∴神罰∴と同じものに変更する(正位置効果も逆位置効果も選択できる)。</t>
    <rPh sb="0" eb="2">
      <t>ドウジ</t>
    </rPh>
    <rPh sb="3" eb="5">
      <t>シヨウ</t>
    </rPh>
    <rPh sb="8" eb="10">
      <t>ジョウカ</t>
    </rPh>
    <rPh sb="11" eb="12">
      <t>ヒカリ</t>
    </rPh>
    <rPh sb="15" eb="17">
      <t>メイショウ</t>
    </rPh>
    <rPh sb="19" eb="21">
      <t>ムク</t>
    </rPh>
    <rPh sb="23" eb="24">
      <t>ヒトミ</t>
    </rPh>
    <rPh sb="34" eb="36">
      <t>ヘンコウ</t>
    </rPh>
    <rPh sb="38" eb="40">
      <t>コウカ</t>
    </rPh>
    <rPh sb="42" eb="44">
      <t>シンバツ</t>
    </rPh>
    <rPh sb="46" eb="47">
      <t>オナ</t>
    </rPh>
    <rPh sb="51" eb="53">
      <t>ヘンコウ</t>
    </rPh>
    <rPh sb="56" eb="59">
      <t>セイイチ</t>
    </rPh>
    <rPh sb="59" eb="61">
      <t>コウカ</t>
    </rPh>
    <rPh sb="62" eb="63">
      <t>ギャク</t>
    </rPh>
    <rPh sb="63" eb="65">
      <t>イチ</t>
    </rPh>
    <rPh sb="65" eb="67">
      <t>コウカ</t>
    </rPh>
    <rPh sb="68" eb="70">
      <t>センタク</t>
    </rPh>
    <phoneticPr fontId="6"/>
  </si>
  <si>
    <t>対象の行動終了時に使用できる。もう一度メインフェイズを発生させる。「行動済」であってもこのメインフェイズは行える。このメインフェイズはグロウ以外の効果でメインフェイズが行えないとしても、その効果を無視して行える。そのメインフェイズは通常通り判定が必要だが、リアクションは発生しない。このメインフェイズで支払うアーツの代償は無視できるが、グロウの代償は支払う必要がある。</t>
    <rPh sb="0" eb="2">
      <t>タイショウ</t>
    </rPh>
    <rPh sb="3" eb="5">
      <t>コウドウ</t>
    </rPh>
    <rPh sb="5" eb="8">
      <t>シュウリョウジ</t>
    </rPh>
    <rPh sb="9" eb="11">
      <t>シヨウ</t>
    </rPh>
    <rPh sb="17" eb="19">
      <t>イチド</t>
    </rPh>
    <rPh sb="27" eb="29">
      <t>ハッセイ</t>
    </rPh>
    <phoneticPr fontId="6"/>
  </si>
  <si>
    <t>神獣撃</t>
    <rPh sb="0" eb="2">
      <t>シンジュウ</t>
    </rPh>
    <rPh sb="2" eb="3">
      <t>ゲキ</t>
    </rPh>
    <phoneticPr fontId="6"/>
  </si>
  <si>
    <t>同時に使用した∴神獣の宴∴を「名称：∴神獣撃(ルフィアン・レイジ)∴」に変更し、効果を∴断罪の剣∴の正位置効果に変更する。この変更されたグロウは自身か自身のルフィアンのみを対象にできる。</t>
    <rPh sb="0" eb="2">
      <t>ドウジ</t>
    </rPh>
    <rPh sb="3" eb="5">
      <t>シヨウ</t>
    </rPh>
    <rPh sb="8" eb="10">
      <t>シンジュウ</t>
    </rPh>
    <rPh sb="11" eb="12">
      <t>ウタゲ</t>
    </rPh>
    <rPh sb="15" eb="17">
      <t>メイショウ</t>
    </rPh>
    <rPh sb="19" eb="21">
      <t>シンジュウ</t>
    </rPh>
    <rPh sb="21" eb="22">
      <t>ゲキ</t>
    </rPh>
    <rPh sb="36" eb="38">
      <t>ヘンコウ</t>
    </rPh>
    <rPh sb="40" eb="42">
      <t>コウカ</t>
    </rPh>
    <rPh sb="44" eb="46">
      <t>ダンザイ</t>
    </rPh>
    <rPh sb="47" eb="48">
      <t>ケン</t>
    </rPh>
    <rPh sb="50" eb="53">
      <t>セイイチ</t>
    </rPh>
    <rPh sb="53" eb="55">
      <t>コウカ</t>
    </rPh>
    <rPh sb="56" eb="58">
      <t>ヘンコウ</t>
    </rPh>
    <rPh sb="63" eb="65">
      <t>ヘンコウ</t>
    </rPh>
    <rPh sb="72" eb="74">
      <t>ジシン</t>
    </rPh>
    <rPh sb="75" eb="77">
      <t>ジシン</t>
    </rPh>
    <rPh sb="86" eb="88">
      <t>タイショウ</t>
    </rPh>
    <phoneticPr fontId="6"/>
  </si>
  <si>
    <t>荒廃の嵐</t>
    <rPh sb="0" eb="2">
      <t>コウハイ</t>
    </rPh>
    <rPh sb="3" eb="4">
      <t>アラシ</t>
    </rPh>
    <phoneticPr fontId="6"/>
  </si>
  <si>
    <t>破滅の光</t>
    <rPh sb="0" eb="2">
      <t>ハメツ</t>
    </rPh>
    <rPh sb="3" eb="4">
      <t>ヒカリ</t>
    </rPh>
    <phoneticPr fontId="6"/>
  </si>
  <si>
    <t>対象に無+4D10点のダメージを与える。このダメージはあらゆる効果で移し替え・軽減できない。</t>
    <rPh sb="0" eb="2">
      <t>タイショウ</t>
    </rPh>
    <rPh sb="3" eb="4">
      <t>ム</t>
    </rPh>
    <rPh sb="9" eb="10">
      <t>テン</t>
    </rPh>
    <rPh sb="16" eb="17">
      <t>アタ</t>
    </rPh>
    <rPh sb="31" eb="33">
      <t>コウカ</t>
    </rPh>
    <rPh sb="34" eb="35">
      <t>ウツ</t>
    </rPh>
    <rPh sb="36" eb="37">
      <t>カ</t>
    </rPh>
    <rPh sb="39" eb="41">
      <t>ケイゲン</t>
    </rPh>
    <phoneticPr fontId="7"/>
  </si>
  <si>
    <t>グロウ、LV3</t>
    <phoneticPr fontId="6"/>
  </si>
  <si>
    <t>情動：執着の烈風</t>
    <rPh sb="0" eb="2">
      <t>ジョウドウ</t>
    </rPh>
    <rPh sb="3" eb="5">
      <t>シュウチャク</t>
    </rPh>
    <rPh sb="6" eb="8">
      <t>レップウ</t>
    </rPh>
    <phoneticPr fontId="6"/>
  </si>
  <si>
    <t>情動：諦観の驟雨</t>
    <rPh sb="0" eb="2">
      <t>ジョウドウ</t>
    </rPh>
    <rPh sb="3" eb="5">
      <t>テイカン</t>
    </rPh>
    <rPh sb="6" eb="8">
      <t>シュウウ</t>
    </rPh>
    <phoneticPr fontId="6"/>
  </si>
  <si>
    <t>「魔力：刺+5」の魔法攻撃を行う。このアーツを組み合わせた攻撃で1点でもダメージを与えた場合、対象に「捕縛」を与える。</t>
    <rPh sb="1" eb="3">
      <t>マリョク</t>
    </rPh>
    <rPh sb="4" eb="5">
      <t>サ</t>
    </rPh>
    <rPh sb="9" eb="11">
      <t>マホウ</t>
    </rPh>
    <rPh sb="11" eb="13">
      <t>コウゲキ</t>
    </rPh>
    <rPh sb="14" eb="15">
      <t>オコナ</t>
    </rPh>
    <rPh sb="51" eb="53">
      <t>ホバク</t>
    </rPh>
    <phoneticPr fontId="6"/>
  </si>
  <si>
    <t>自身の魔法攻撃の命中判定の後に使用することができる。その命中判定を振り直す。</t>
    <rPh sb="0" eb="2">
      <t>ジシン</t>
    </rPh>
    <rPh sb="3" eb="5">
      <t>マホウ</t>
    </rPh>
    <rPh sb="5" eb="7">
      <t>コウゲキ</t>
    </rPh>
    <rPh sb="8" eb="10">
      <t>メイチュウ</t>
    </rPh>
    <rPh sb="10" eb="12">
      <t>ハンテイ</t>
    </rPh>
    <rPh sb="13" eb="14">
      <t>アト</t>
    </rPh>
    <rPh sb="15" eb="17">
      <t>シヨウ</t>
    </rPh>
    <rPh sb="28" eb="30">
      <t>メイチュウ</t>
    </rPh>
    <rPh sb="30" eb="32">
      <t>ハンテイ</t>
    </rPh>
    <rPh sb="33" eb="34">
      <t>フ</t>
    </rPh>
    <rPh sb="35" eb="36">
      <t>ナオ</t>
    </rPh>
    <phoneticPr fontId="6"/>
  </si>
  <si>
    <t>情動：奈落への絶望</t>
    <rPh sb="0" eb="2">
      <t>ジョウドウ</t>
    </rPh>
    <rPh sb="3" eb="5">
      <t>ナラク</t>
    </rPh>
    <rPh sb="7" eb="9">
      <t>ゼツボウ</t>
    </rPh>
    <phoneticPr fontId="6"/>
  </si>
  <si>
    <t>残忍なる刃</t>
    <rPh sb="0" eb="2">
      <t>ザンニン</t>
    </rPh>
    <rPh sb="4" eb="5">
      <t>ヤイバ</t>
    </rPh>
    <phoneticPr fontId="6"/>
  </si>
  <si>
    <t>「魔力：殴+4」の魔法攻撃を行う。このアーツを組み合わせた攻撃で1点でもダメージを与えた場合、対象に「憎悪」を与える(憎悪の対象は、自身の味方から選択する)。</t>
    <rPh sb="1" eb="3">
      <t>マリョク</t>
    </rPh>
    <rPh sb="4" eb="5">
      <t>ナグ</t>
    </rPh>
    <rPh sb="9" eb="11">
      <t>マホウ</t>
    </rPh>
    <rPh sb="11" eb="13">
      <t>コウゲキ</t>
    </rPh>
    <rPh sb="14" eb="15">
      <t>オコナ</t>
    </rPh>
    <rPh sb="51" eb="53">
      <t>ゾウオ</t>
    </rPh>
    <rPh sb="59" eb="61">
      <t>ゾウオ</t>
    </rPh>
    <rPh sb="62" eb="64">
      <t>タイショウ</t>
    </rPh>
    <rPh sb="66" eb="68">
      <t>ジシン</t>
    </rPh>
    <rPh sb="69" eb="71">
      <t>ミカタ</t>
    </rPh>
    <rPh sb="73" eb="75">
      <t>センタク</t>
    </rPh>
    <phoneticPr fontId="6"/>
  </si>
  <si>
    <t>〔白〕〔射〕〔隠〕</t>
    <rPh sb="1" eb="2">
      <t>シロ</t>
    </rPh>
    <rPh sb="4" eb="5">
      <t>イ</t>
    </rPh>
    <rPh sb="7" eb="8">
      <t>ナバリ</t>
    </rPh>
    <phoneticPr fontId="6"/>
  </si>
  <si>
    <t>足払い</t>
    <rPh sb="0" eb="1">
      <t>アシ</t>
    </rPh>
    <rPh sb="1" eb="2">
      <t>バラ</t>
    </rPh>
    <phoneticPr fontId="6"/>
  </si>
  <si>
    <t>ふくよかな隈取り</t>
    <rPh sb="5" eb="7">
      <t>クマド</t>
    </rPh>
    <phoneticPr fontId="6"/>
  </si>
  <si>
    <t>フグリ変化の術</t>
    <rPh sb="3" eb="5">
      <t>ヘンゲ</t>
    </rPh>
    <rPh sb="6" eb="7">
      <t>ジュツ</t>
    </rPh>
    <phoneticPr fontId="6"/>
  </si>
  <si>
    <t>《輪廻功》</t>
    <rPh sb="1" eb="3">
      <t>リンネ</t>
    </rPh>
    <rPh sb="3" eb="4">
      <t>コウ</t>
    </rPh>
    <phoneticPr fontId="6"/>
  </si>
  <si>
    <t>鉄山靠</t>
    <rPh sb="0" eb="1">
      <t>テツ</t>
    </rPh>
    <rPh sb="1" eb="2">
      <t>ザン</t>
    </rPh>
    <phoneticPr fontId="6"/>
  </si>
  <si>
    <t>穿山功</t>
    <rPh sb="0" eb="1">
      <t>セン</t>
    </rPh>
    <rPh sb="1" eb="2">
      <t>ヤマ</t>
    </rPh>
    <rPh sb="2" eb="3">
      <t>イサオ</t>
    </rPh>
    <phoneticPr fontId="6"/>
  </si>
  <si>
    <t>対象に「命中した場合、対象の装甲値すべてを[LV×3]点減少させる(最低値は0)」特殊攻撃を行う。この効果はクリンナップに自動的に解除される。</t>
    <rPh sb="0" eb="2">
      <t>タイショウ</t>
    </rPh>
    <rPh sb="4" eb="6">
      <t>メイチュウ</t>
    </rPh>
    <rPh sb="8" eb="10">
      <t>バアイ</t>
    </rPh>
    <rPh sb="11" eb="13">
      <t>タイショウ</t>
    </rPh>
    <rPh sb="14" eb="16">
      <t>ソウコウ</t>
    </rPh>
    <rPh sb="16" eb="17">
      <t>チ</t>
    </rPh>
    <rPh sb="27" eb="28">
      <t>テン</t>
    </rPh>
    <rPh sb="28" eb="30">
      <t>ゲンショウ</t>
    </rPh>
    <rPh sb="34" eb="36">
      <t>サイテイ</t>
    </rPh>
    <rPh sb="36" eb="37">
      <t>チ</t>
    </rPh>
    <rPh sb="41" eb="43">
      <t>トクシュ</t>
    </rPh>
    <rPh sb="43" eb="45">
      <t>コウゲキ</t>
    </rPh>
    <rPh sb="46" eb="47">
      <t>オコナ</t>
    </rPh>
    <rPh sb="51" eb="53">
      <t>コウカ</t>
    </rPh>
    <rPh sb="61" eb="64">
      <t>ジドウテキ</t>
    </rPh>
    <rPh sb="65" eb="67">
      <t>カイジョ</t>
    </rPh>
    <phoneticPr fontId="6"/>
  </si>
  <si>
    <t>引き絞り</t>
    <rPh sb="0" eb="1">
      <t>ヒ</t>
    </rPh>
    <rPh sb="2" eb="3">
      <t>シボ</t>
    </rPh>
    <phoneticPr fontId="6"/>
  </si>
  <si>
    <t>塞翁が馬</t>
    <rPh sb="0" eb="2">
      <t>サイオウ</t>
    </rPh>
    <rPh sb="3" eb="4">
      <t>バ</t>
    </rPh>
    <phoneticPr fontId="6"/>
  </si>
  <si>
    <t>自身が攻撃によって受けるダメージを[LV×3]点軽減する。</t>
    <rPh sb="0" eb="2">
      <t>ジシン</t>
    </rPh>
    <rPh sb="3" eb="5">
      <t>コウゲキ</t>
    </rPh>
    <rPh sb="9" eb="10">
      <t>ウ</t>
    </rPh>
    <rPh sb="23" eb="24">
      <t>テン</t>
    </rPh>
    <rPh sb="24" eb="26">
      <t>ケイゲン</t>
    </rPh>
    <phoneticPr fontId="6"/>
  </si>
  <si>
    <t>鋼の決意</t>
    <rPh sb="0" eb="1">
      <t>ハガネ</t>
    </rPh>
    <rPh sb="2" eb="4">
      <t>ケツイ</t>
    </rPh>
    <phoneticPr fontId="6"/>
  </si>
  <si>
    <t>巴投げ</t>
    <rPh sb="0" eb="1">
      <t>トモエ</t>
    </rPh>
    <rPh sb="1" eb="2">
      <t>ナ</t>
    </rPh>
    <phoneticPr fontId="6"/>
  </si>
  <si>
    <t>不殺</t>
    <rPh sb="0" eb="2">
      <t>フサツ</t>
    </rPh>
    <phoneticPr fontId="6"/>
  </si>
  <si>
    <t>〔白兵〕判定にかかるあらゆるペナルティを全て打ち消す(判定負荷は軽減できない)。</t>
    <rPh sb="1" eb="3">
      <t>ハクヘイ</t>
    </rPh>
    <rPh sb="4" eb="6">
      <t>ハンテイ</t>
    </rPh>
    <rPh sb="20" eb="21">
      <t>スベ</t>
    </rPh>
    <rPh sb="22" eb="23">
      <t>ウ</t>
    </rPh>
    <rPh sb="24" eb="25">
      <t>ケ</t>
    </rPh>
    <rPh sb="27" eb="29">
      <t>ハンテイ</t>
    </rPh>
    <rPh sb="29" eb="31">
      <t>フカ</t>
    </rPh>
    <rPh sb="32" eb="34">
      <t>ケイゲン</t>
    </rPh>
    <phoneticPr fontId="6"/>
  </si>
  <si>
    <t>残心</t>
    <rPh sb="0" eb="2">
      <t>ザンシン</t>
    </rPh>
    <phoneticPr fontId="6"/>
  </si>
  <si>
    <t>このアーツには「タイミング：メジャー」のアーツが特別に組み合い、この効果で「行動済」であっても白兵攻撃を行うことができる(「分類：肉体」の武器は使用できない)。</t>
    <rPh sb="24" eb="26">
      <t>トクベツ</t>
    </rPh>
    <rPh sb="27" eb="28">
      <t>ク</t>
    </rPh>
    <rPh sb="29" eb="30">
      <t>ア</t>
    </rPh>
    <rPh sb="34" eb="36">
      <t>コウカ</t>
    </rPh>
    <rPh sb="38" eb="40">
      <t>コウドウ</t>
    </rPh>
    <rPh sb="40" eb="41">
      <t>ズ</t>
    </rPh>
    <rPh sb="47" eb="49">
      <t>ハクヘイ</t>
    </rPh>
    <rPh sb="49" eb="51">
      <t>コウゲキ</t>
    </rPh>
    <rPh sb="52" eb="53">
      <t>オコナ</t>
    </rPh>
    <rPh sb="62" eb="64">
      <t>ブンルイ</t>
    </rPh>
    <rPh sb="65" eb="67">
      <t>ニクタイ</t>
    </rPh>
    <rPh sb="69" eb="71">
      <t>ブキ</t>
    </rPh>
    <rPh sb="72" eb="74">
      <t>シヨウ</t>
    </rPh>
    <phoneticPr fontId="6"/>
  </si>
  <si>
    <t>付与式：共鳴</t>
    <rPh sb="0" eb="2">
      <t>フヨ</t>
    </rPh>
    <rPh sb="2" eb="3">
      <t>シキ</t>
    </rPh>
    <rPh sb="4" eb="6">
      <t>キョウメイ</t>
    </rPh>
    <phoneticPr fontId="6"/>
  </si>
  <si>
    <t>このアーツには「分類：魔法」かつ「タイミング：メジャー」のアーツが特別に組み合い、この効果で「行動済」であっても魔法攻撃を行うことができる。</t>
    <rPh sb="8" eb="10">
      <t>ブンルイ</t>
    </rPh>
    <rPh sb="11" eb="13">
      <t>マホウ</t>
    </rPh>
    <rPh sb="33" eb="35">
      <t>トクベツ</t>
    </rPh>
    <rPh sb="36" eb="37">
      <t>ク</t>
    </rPh>
    <rPh sb="38" eb="39">
      <t>ア</t>
    </rPh>
    <rPh sb="43" eb="45">
      <t>コウカ</t>
    </rPh>
    <rPh sb="47" eb="49">
      <t>コウドウ</t>
    </rPh>
    <rPh sb="49" eb="50">
      <t>ズ</t>
    </rPh>
    <rPh sb="56" eb="58">
      <t>マホウ</t>
    </rPh>
    <rPh sb="58" eb="60">
      <t>コウゲキ</t>
    </rPh>
    <rPh sb="61" eb="62">
      <t>オコナ</t>
    </rPh>
    <phoneticPr fontId="6"/>
  </si>
  <si>
    <t>組み合わせた《輪廻功》を「タイミング：ポストダメージ」に変更する。</t>
    <rPh sb="0" eb="1">
      <t>ク</t>
    </rPh>
    <rPh sb="2" eb="3">
      <t>ア</t>
    </rPh>
    <rPh sb="7" eb="9">
      <t>リンネ</t>
    </rPh>
    <rPh sb="9" eb="10">
      <t>コウ</t>
    </rPh>
    <rPh sb="28" eb="30">
      <t>ヘンコウ</t>
    </rPh>
    <phoneticPr fontId="6"/>
  </si>
  <si>
    <t>救命の心得</t>
    <rPh sb="0" eb="2">
      <t>キュウメイ</t>
    </rPh>
    <rPh sb="3" eb="5">
      <t>ココロエ</t>
    </rPh>
    <phoneticPr fontId="6"/>
  </si>
  <si>
    <t>HPが0以下である状態。特に記述がない限り、グロウ以外は発動できず、行動はできない。クリンナップフェイズごとに1D10点のダメージを受け、その結果HPが－２０以下になった場合、「死亡」する。「昏倒」している対象には「とどめを刺す」ことができる。</t>
    <phoneticPr fontId="7"/>
  </si>
  <si>
    <t>対象が「未行動」状態であれば即座にアクティブキャラクターにし、それによるメインフェイズを行っても「行動済」状態にはならない。「行動済」状態であれば、「未行動」状態に変更しアクティブキャラクターにする。</t>
    <rPh sb="0" eb="2">
      <t>タイショウ</t>
    </rPh>
    <rPh sb="4" eb="5">
      <t>ミ</t>
    </rPh>
    <rPh sb="5" eb="7">
      <t>コウドウ</t>
    </rPh>
    <rPh sb="8" eb="10">
      <t>ジョウタイ</t>
    </rPh>
    <rPh sb="14" eb="16">
      <t>ソクザ</t>
    </rPh>
    <rPh sb="44" eb="45">
      <t>オコナ</t>
    </rPh>
    <rPh sb="49" eb="51">
      <t>コウドウ</t>
    </rPh>
    <rPh sb="51" eb="52">
      <t>ズ</t>
    </rPh>
    <rPh sb="53" eb="55">
      <t>ジョウタイ</t>
    </rPh>
    <rPh sb="63" eb="65">
      <t>コウドウ</t>
    </rPh>
    <rPh sb="65" eb="66">
      <t>ズ</t>
    </rPh>
    <rPh sb="67" eb="69">
      <t>ジョウタイ</t>
    </rPh>
    <rPh sb="75" eb="76">
      <t>ミ</t>
    </rPh>
    <rPh sb="76" eb="78">
      <t>コウドウ</t>
    </rPh>
    <rPh sb="79" eb="81">
      <t>ジョウタイ</t>
    </rPh>
    <rPh sb="82" eb="84">
      <t>ヘンコウ</t>
    </rPh>
    <phoneticPr fontId="6"/>
  </si>
  <si>
    <t>救済</t>
    <rPh sb="0" eb="2">
      <t>キュウサイ</t>
    </rPh>
    <phoneticPr fontId="6"/>
  </si>
  <si>
    <t>対象のHPを[LV+1]D10点回復する。</t>
    <rPh sb="0" eb="2">
      <t>タイショウ</t>
    </rPh>
    <rPh sb="15" eb="16">
      <t>テン</t>
    </rPh>
    <rPh sb="16" eb="18">
      <t>カイフク</t>
    </rPh>
    <phoneticPr fontId="6"/>
  </si>
  <si>
    <t>《フィックス・アーム》</t>
    <phoneticPr fontId="6"/>
  </si>
  <si>
    <t>アキュート・マインド</t>
    <phoneticPr fontId="6"/>
  </si>
  <si>
    <t>このアーツを組み合わせた「種別：魔法」のアーツを「対象：[LV×2+1]体」に変更する。</t>
    <rPh sb="6" eb="7">
      <t>ク</t>
    </rPh>
    <rPh sb="8" eb="9">
      <t>ア</t>
    </rPh>
    <rPh sb="13" eb="15">
      <t>シュベツ</t>
    </rPh>
    <rPh sb="16" eb="18">
      <t>マホウ</t>
    </rPh>
    <rPh sb="25" eb="27">
      <t>タイショウ</t>
    </rPh>
    <rPh sb="36" eb="37">
      <t>タイ</t>
    </rPh>
    <rPh sb="39" eb="41">
      <t>ヘンコウ</t>
    </rPh>
    <phoneticPr fontId="6"/>
  </si>
  <si>
    <t>《ソリッド・バリア》</t>
    <phoneticPr fontId="6"/>
  </si>
  <si>
    <t>このアーツを組み合わせた《ソリッド・バリア》を「対象：範囲(選択)」に変更する。</t>
    <rPh sb="6" eb="7">
      <t>ク</t>
    </rPh>
    <rPh sb="8" eb="9">
      <t>ア</t>
    </rPh>
    <rPh sb="24" eb="26">
      <t>タイショウ</t>
    </rPh>
    <rPh sb="27" eb="29">
      <t>ハンイ</t>
    </rPh>
    <rPh sb="30" eb="32">
      <t>センタク</t>
    </rPh>
    <rPh sb="35" eb="37">
      <t>ヘンコウ</t>
    </rPh>
    <phoneticPr fontId="6"/>
  </si>
  <si>
    <t>ワイド・バリア</t>
    <phoneticPr fontId="6"/>
  </si>
  <si>
    <t>リファイン・シェル</t>
    <phoneticPr fontId="6"/>
  </si>
  <si>
    <t>ウェザー・クラック</t>
    <phoneticPr fontId="6"/>
  </si>
  <si>
    <t>このアーツを組み合わせた判定に対するあらゆるペナルティを合計[LV×10]%まで打ち消し、これが攻撃の命中判定ならばダメージに+[打ち消したペナルティ10%につき3点]する。</t>
    <rPh sb="6" eb="7">
      <t>ク</t>
    </rPh>
    <rPh sb="8" eb="9">
      <t>ア</t>
    </rPh>
    <rPh sb="12" eb="14">
      <t>ハンテイ</t>
    </rPh>
    <rPh sb="15" eb="16">
      <t>タイ</t>
    </rPh>
    <rPh sb="28" eb="30">
      <t>ゴウケイ</t>
    </rPh>
    <rPh sb="40" eb="41">
      <t>ウ</t>
    </rPh>
    <rPh sb="42" eb="43">
      <t>ケ</t>
    </rPh>
    <rPh sb="48" eb="50">
      <t>コウゲキ</t>
    </rPh>
    <rPh sb="51" eb="53">
      <t>メイチュウ</t>
    </rPh>
    <rPh sb="53" eb="55">
      <t>ハンテイ</t>
    </rPh>
    <rPh sb="65" eb="66">
      <t>ウ</t>
    </rPh>
    <rPh sb="67" eb="68">
      <t>ケ</t>
    </rPh>
    <rPh sb="82" eb="83">
      <t>テン</t>
    </rPh>
    <phoneticPr fontId="6"/>
  </si>
  <si>
    <t>戦巨神</t>
    <rPh sb="0" eb="1">
      <t>イクサ</t>
    </rPh>
    <rPh sb="1" eb="3">
      <t>キョシン</t>
    </rPh>
    <phoneticPr fontId="6"/>
  </si>
  <si>
    <t>盾打ち</t>
    <rPh sb="0" eb="1">
      <t>タテ</t>
    </rPh>
    <rPh sb="1" eb="2">
      <t>ウ</t>
    </rPh>
    <phoneticPr fontId="6"/>
  </si>
  <si>
    <t>処刑者の大剣</t>
    <rPh sb="0" eb="3">
      <t>ショケイシャ</t>
    </rPh>
    <rPh sb="4" eb="6">
      <t>タイケン</t>
    </rPh>
    <phoneticPr fontId="6"/>
  </si>
  <si>
    <t>銘牙、剣、斧</t>
    <rPh sb="0" eb="1">
      <t>メイ</t>
    </rPh>
    <rPh sb="1" eb="2">
      <t>キバ</t>
    </rPh>
    <rPh sb="3" eb="4">
      <t>ケン</t>
    </rPh>
    <rPh sb="5" eb="6">
      <t>オノ</t>
    </rPh>
    <phoneticPr fontId="6"/>
  </si>
  <si>
    <t>撒菱</t>
    <rPh sb="0" eb="1">
      <t>マ</t>
    </rPh>
    <rPh sb="1" eb="2">
      <t>ヒシ</t>
    </rPh>
    <phoneticPr fontId="6"/>
  </si>
  <si>
    <t>靴</t>
    <rPh sb="0" eb="1">
      <t>クツ</t>
    </rPh>
    <phoneticPr fontId="6"/>
  </si>
  <si>
    <t>頭</t>
    <rPh sb="0" eb="1">
      <t>アタマ</t>
    </rPh>
    <phoneticPr fontId="6"/>
  </si>
  <si>
    <t>胴</t>
    <rPh sb="0" eb="1">
      <t>ドウ</t>
    </rPh>
    <phoneticPr fontId="6"/>
  </si>
  <si>
    <t>次に行う「分類：弓」の武器(レリック含む)を用いた物理攻撃のダメージ属性を「殴」に変更する。</t>
    <rPh sb="0" eb="1">
      <t>ツギ</t>
    </rPh>
    <rPh sb="2" eb="3">
      <t>オコナ</t>
    </rPh>
    <rPh sb="5" eb="7">
      <t>ブンルイ</t>
    </rPh>
    <rPh sb="8" eb="9">
      <t>ユミ</t>
    </rPh>
    <rPh sb="11" eb="13">
      <t>ブキ</t>
    </rPh>
    <rPh sb="18" eb="19">
      <t>フク</t>
    </rPh>
    <rPh sb="22" eb="23">
      <t>モチ</t>
    </rPh>
    <rPh sb="25" eb="27">
      <t>ブツリ</t>
    </rPh>
    <rPh sb="27" eb="29">
      <t>コウゲキ</t>
    </rPh>
    <rPh sb="34" eb="36">
      <t>ゾクセイ</t>
    </rPh>
    <rPh sb="38" eb="39">
      <t>ナグ</t>
    </rPh>
    <rPh sb="41" eb="43">
      <t>ヘンコウ</t>
    </rPh>
    <phoneticPr fontId="6"/>
  </si>
  <si>
    <t>転換装置（スワッパー）。相手方と空間を交換する形で転送する。稼働に膨大な電力を要求するため、予約がないと転送してくれないことも多い。</t>
    <rPh sb="0" eb="2">
      <t>テンカン</t>
    </rPh>
    <rPh sb="2" eb="4">
      <t>ソウチ</t>
    </rPh>
    <rPh sb="12" eb="15">
      <t>アイテガタ</t>
    </rPh>
    <rPh sb="16" eb="18">
      <t>クウカン</t>
    </rPh>
    <rPh sb="19" eb="21">
      <t>コウカン</t>
    </rPh>
    <rPh sb="23" eb="24">
      <t>カタチ</t>
    </rPh>
    <rPh sb="25" eb="27">
      <t>テンソウ</t>
    </rPh>
    <rPh sb="30" eb="32">
      <t>カドウ</t>
    </rPh>
    <rPh sb="33" eb="35">
      <t>ボウダイ</t>
    </rPh>
    <rPh sb="36" eb="38">
      <t>デンリョク</t>
    </rPh>
    <rPh sb="39" eb="41">
      <t>ヨウキュウ</t>
    </rPh>
    <rPh sb="46" eb="48">
      <t>ヨヤク</t>
    </rPh>
    <rPh sb="52" eb="54">
      <t>テンソウ</t>
    </rPh>
    <rPh sb="63" eb="64">
      <t>オオ</t>
    </rPh>
    <phoneticPr fontId="6"/>
  </si>
  <si>
    <t>跳弾</t>
    <rPh sb="0" eb="2">
      <t>チョウダン</t>
    </rPh>
    <phoneticPr fontId="6"/>
  </si>
  <si>
    <t>至近～近</t>
    <rPh sb="0" eb="2">
      <t>シキン</t>
    </rPh>
    <rPh sb="3" eb="4">
      <t>シキン</t>
    </rPh>
    <phoneticPr fontId="6"/>
  </si>
  <si>
    <t>排莢機構</t>
    <rPh sb="0" eb="1">
      <t>ハイ</t>
    </rPh>
    <rPh sb="1" eb="2">
      <t>サヤ</t>
    </rPh>
    <rPh sb="2" eb="4">
      <t>キコウ</t>
    </rPh>
    <phoneticPr fontId="6"/>
  </si>
  <si>
    <t>そのレリックは「分類：弓」でもあるように扱え、〔射撃〕でも使用できるようになる。射撃攻撃を行う場合、「射程：近」となる。</t>
    <rPh sb="8" eb="10">
      <t>ブンルイ</t>
    </rPh>
    <rPh sb="11" eb="12">
      <t>ユミ</t>
    </rPh>
    <rPh sb="20" eb="21">
      <t>アツカ</t>
    </rPh>
    <rPh sb="24" eb="26">
      <t>シャゲキ</t>
    </rPh>
    <rPh sb="29" eb="31">
      <t>シヨウ</t>
    </rPh>
    <rPh sb="40" eb="42">
      <t>シャゲキ</t>
    </rPh>
    <rPh sb="42" eb="44">
      <t>コウゲキ</t>
    </rPh>
    <rPh sb="45" eb="46">
      <t>オコナ</t>
    </rPh>
    <rPh sb="47" eb="49">
      <t>バアイ</t>
    </rPh>
    <rPh sb="51" eb="53">
      <t>シャテイ</t>
    </rPh>
    <rPh sb="54" eb="55">
      <t>キン</t>
    </rPh>
    <phoneticPr fontId="6"/>
  </si>
  <si>
    <t>牙の鎧</t>
    <rPh sb="0" eb="1">
      <t>キバ</t>
    </rPh>
    <rPh sb="2" eb="3">
      <t>ヨロイ</t>
    </rPh>
    <phoneticPr fontId="6"/>
  </si>
  <si>
    <t>牙の拳</t>
    <rPh sb="0" eb="1">
      <t>キバ</t>
    </rPh>
    <rPh sb="2" eb="3">
      <t>コブシ</t>
    </rPh>
    <phoneticPr fontId="6"/>
  </si>
  <si>
    <t>牙の剣</t>
    <rPh sb="0" eb="1">
      <t>キバ</t>
    </rPh>
    <rPh sb="2" eb="3">
      <t>ケン</t>
    </rPh>
    <phoneticPr fontId="6"/>
  </si>
  <si>
    <t>《両手持ち》とは同時に取得不可。このレリックを準備している場合、部位：片手が空いているなら、その部位にもこのレリックと同じデータを持つレリックを準備しているように扱うことができる。</t>
    <rPh sb="1" eb="2">
      <t>リョウ</t>
    </rPh>
    <rPh sb="2" eb="4">
      <t>テモ</t>
    </rPh>
    <rPh sb="8" eb="10">
      <t>ドウジ</t>
    </rPh>
    <rPh sb="11" eb="13">
      <t>シュトク</t>
    </rPh>
    <rPh sb="13" eb="15">
      <t>フカ</t>
    </rPh>
    <rPh sb="23" eb="25">
      <t>ジュンビ</t>
    </rPh>
    <rPh sb="29" eb="31">
      <t>バアイ</t>
    </rPh>
    <rPh sb="32" eb="34">
      <t>ブイ</t>
    </rPh>
    <rPh sb="35" eb="37">
      <t>カタテ</t>
    </rPh>
    <rPh sb="38" eb="39">
      <t>ア</t>
    </rPh>
    <rPh sb="48" eb="50">
      <t>ブイ</t>
    </rPh>
    <rPh sb="59" eb="60">
      <t>オナ</t>
    </rPh>
    <rPh sb="65" eb="66">
      <t>モ</t>
    </rPh>
    <rPh sb="72" eb="74">
      <t>ジュンビ</t>
    </rPh>
    <rPh sb="81" eb="82">
      <t>アツカ</t>
    </rPh>
    <phoneticPr fontId="6"/>
  </si>
  <si>
    <t>両手持ち</t>
    <rPh sb="0" eb="1">
      <t>リョウ</t>
    </rPh>
    <rPh sb="1" eb="3">
      <t>テモ</t>
    </rPh>
    <phoneticPr fontId="6"/>
  </si>
  <si>
    <t>そのレリックは投擲武器となり、〔射撃〕でも使用できるようになる。射撃攻撃を行う場合、射程は「近」になり、消耗しない。</t>
    <rPh sb="7" eb="9">
      <t>トウテキ</t>
    </rPh>
    <rPh sb="9" eb="11">
      <t>ブキ</t>
    </rPh>
    <rPh sb="16" eb="18">
      <t>シャゲキ</t>
    </rPh>
    <rPh sb="21" eb="23">
      <t>シヨウ</t>
    </rPh>
    <rPh sb="32" eb="34">
      <t>シャゲキ</t>
    </rPh>
    <rPh sb="34" eb="36">
      <t>コウゲキ</t>
    </rPh>
    <rPh sb="37" eb="38">
      <t>オコナ</t>
    </rPh>
    <rPh sb="39" eb="41">
      <t>バアイ</t>
    </rPh>
    <rPh sb="42" eb="44">
      <t>シャテイ</t>
    </rPh>
    <rPh sb="46" eb="47">
      <t>キン</t>
    </rPh>
    <rPh sb="52" eb="54">
      <t>ショウモウ</t>
    </rPh>
    <phoneticPr fontId="6"/>
  </si>
  <si>
    <t>このスキルは2LVまで取得可能。そのレリックを用いて行う物理攻撃の対象を1LVで「範囲（強制）」にし、2LVで「範囲（選択）」にする。</t>
    <rPh sb="11" eb="13">
      <t>シュトク</t>
    </rPh>
    <rPh sb="13" eb="15">
      <t>カノウ</t>
    </rPh>
    <rPh sb="23" eb="24">
      <t>モチ</t>
    </rPh>
    <rPh sb="26" eb="27">
      <t>オコナ</t>
    </rPh>
    <rPh sb="28" eb="30">
      <t>ブツリ</t>
    </rPh>
    <rPh sb="30" eb="32">
      <t>コウゲキ</t>
    </rPh>
    <rPh sb="33" eb="35">
      <t>タイショウ</t>
    </rPh>
    <rPh sb="41" eb="43">
      <t>ハンイ</t>
    </rPh>
    <rPh sb="44" eb="46">
      <t>キョウセイ</t>
    </rPh>
    <rPh sb="56" eb="58">
      <t>ハンイ</t>
    </rPh>
    <rPh sb="59" eb="61">
      <t>センタク</t>
    </rPh>
    <phoneticPr fontId="6"/>
  </si>
  <si>
    <t>このスキルは2LVまで取得可能。取得には「範囲化」2LVが必要。そのレリックを用いて行う物理攻撃の対象を1LVで「シーン（強制）」にし、2LVで「シーン（選択）」にする。</t>
    <rPh sb="11" eb="13">
      <t>シュトク</t>
    </rPh>
    <rPh sb="13" eb="15">
      <t>カノウ</t>
    </rPh>
    <rPh sb="16" eb="18">
      <t>シュトク</t>
    </rPh>
    <rPh sb="21" eb="23">
      <t>ハンイ</t>
    </rPh>
    <rPh sb="23" eb="24">
      <t>カ</t>
    </rPh>
    <rPh sb="29" eb="31">
      <t>ヒツヨウ</t>
    </rPh>
    <rPh sb="39" eb="40">
      <t>モチ</t>
    </rPh>
    <rPh sb="42" eb="43">
      <t>オコナ</t>
    </rPh>
    <rPh sb="44" eb="46">
      <t>ブツリ</t>
    </rPh>
    <rPh sb="46" eb="48">
      <t>コウゲキ</t>
    </rPh>
    <rPh sb="49" eb="51">
      <t>タイショウ</t>
    </rPh>
    <rPh sb="61" eb="63">
      <t>キョウセイ</t>
    </rPh>
    <rPh sb="77" eb="79">
      <t>センタク</t>
    </rPh>
    <phoneticPr fontId="6"/>
  </si>
  <si>
    <t>牙の舞</t>
    <rPh sb="0" eb="1">
      <t>キバ</t>
    </rPh>
    <rPh sb="2" eb="3">
      <t>マイ</t>
    </rPh>
    <phoneticPr fontId="6"/>
  </si>
  <si>
    <t>速き牙</t>
    <rPh sb="0" eb="1">
      <t>ハヤ</t>
    </rPh>
    <rPh sb="2" eb="3">
      <t>キバ</t>
    </rPh>
    <phoneticPr fontId="6"/>
  </si>
  <si>
    <t>暗殺の牙</t>
    <rPh sb="0" eb="2">
      <t>アンサツ</t>
    </rPh>
    <rPh sb="3" eb="4">
      <t>キバ</t>
    </rPh>
    <phoneticPr fontId="6"/>
  </si>
  <si>
    <t>取得には「近距離」が必要。そのレリックを用いて行う射撃攻撃を「射程：至近」に変更することができる。</t>
    <rPh sb="0" eb="2">
      <t>シュトク</t>
    </rPh>
    <rPh sb="5" eb="8">
      <t>キンキョリ</t>
    </rPh>
    <rPh sb="6" eb="8">
      <t>キョリ</t>
    </rPh>
    <rPh sb="10" eb="12">
      <t>ヒツヨウ</t>
    </rPh>
    <rPh sb="20" eb="21">
      <t>モチ</t>
    </rPh>
    <rPh sb="23" eb="24">
      <t>オコナ</t>
    </rPh>
    <rPh sb="25" eb="27">
      <t>シャゲキ</t>
    </rPh>
    <rPh sb="27" eb="29">
      <t>コウゲキ</t>
    </rPh>
    <rPh sb="31" eb="33">
      <t>シャテイ</t>
    </rPh>
    <rPh sb="34" eb="36">
      <t>シキン</t>
    </rPh>
    <rPh sb="38" eb="40">
      <t>ヘンコウ</t>
    </rPh>
    <phoneticPr fontId="6"/>
  </si>
  <si>
    <t>取得には「近距離」が必要。そのレリックを用いて行う物理攻撃の射程に「中」を追加する。</t>
    <rPh sb="0" eb="2">
      <t>シュトク</t>
    </rPh>
    <rPh sb="5" eb="8">
      <t>キンキョリ</t>
    </rPh>
    <rPh sb="10" eb="12">
      <t>ヒツヨウ</t>
    </rPh>
    <rPh sb="20" eb="21">
      <t>モチ</t>
    </rPh>
    <rPh sb="23" eb="24">
      <t>オコナ</t>
    </rPh>
    <rPh sb="25" eb="27">
      <t>ブツリ</t>
    </rPh>
    <rPh sb="27" eb="29">
      <t>コウゲキ</t>
    </rPh>
    <rPh sb="30" eb="32">
      <t>シャテイ</t>
    </rPh>
    <rPh sb="34" eb="35">
      <t>チュウ</t>
    </rPh>
    <rPh sb="37" eb="39">
      <t>ツイカ</t>
    </rPh>
    <phoneticPr fontId="6"/>
  </si>
  <si>
    <t>取得には「中距離」が必要。そのレリックを用いて行う物理攻撃の射程に「遠」を追加する。</t>
    <rPh sb="0" eb="2">
      <t>シュトク</t>
    </rPh>
    <rPh sb="5" eb="8">
      <t>チュウキョリ</t>
    </rPh>
    <rPh sb="10" eb="12">
      <t>ヒツヨウ</t>
    </rPh>
    <rPh sb="20" eb="21">
      <t>モチ</t>
    </rPh>
    <rPh sb="23" eb="24">
      <t>オコナ</t>
    </rPh>
    <rPh sb="25" eb="27">
      <t>ブツリ</t>
    </rPh>
    <rPh sb="27" eb="29">
      <t>コウゲキ</t>
    </rPh>
    <rPh sb="30" eb="32">
      <t>シャテイ</t>
    </rPh>
    <rPh sb="34" eb="35">
      <t>エン</t>
    </rPh>
    <rPh sb="37" eb="39">
      <t>ツイカ</t>
    </rPh>
    <phoneticPr fontId="6"/>
  </si>
  <si>
    <t>取得には「遠距離」が必要。そのレリックを用いて行う物理攻撃の射程に「超遠」を追加する。</t>
    <rPh sb="0" eb="2">
      <t>シュトク</t>
    </rPh>
    <rPh sb="5" eb="8">
      <t>エンキョリ</t>
    </rPh>
    <rPh sb="10" eb="12">
      <t>ヒツヨウ</t>
    </rPh>
    <rPh sb="20" eb="21">
      <t>モチ</t>
    </rPh>
    <rPh sb="23" eb="24">
      <t>オコナ</t>
    </rPh>
    <rPh sb="25" eb="27">
      <t>ブツリ</t>
    </rPh>
    <rPh sb="27" eb="29">
      <t>コウゲキ</t>
    </rPh>
    <rPh sb="30" eb="32">
      <t>シャテイ</t>
    </rPh>
    <rPh sb="34" eb="35">
      <t>チョウ</t>
    </rPh>
    <rPh sb="35" eb="36">
      <t>エン</t>
    </rPh>
    <rPh sb="38" eb="40">
      <t>ツイカ</t>
    </rPh>
    <phoneticPr fontId="6"/>
  </si>
  <si>
    <t>取得時に技能率を1つ指定する。そのレリックは、指定した技能率でも物理攻撃を行うことができる。</t>
    <rPh sb="0" eb="2">
      <t>シュトク</t>
    </rPh>
    <rPh sb="2" eb="3">
      <t>ジ</t>
    </rPh>
    <rPh sb="4" eb="6">
      <t>ギノウ</t>
    </rPh>
    <rPh sb="6" eb="7">
      <t>リツ</t>
    </rPh>
    <rPh sb="10" eb="12">
      <t>シテイ</t>
    </rPh>
    <rPh sb="23" eb="25">
      <t>シテイ</t>
    </rPh>
    <rPh sb="27" eb="29">
      <t>ギノウ</t>
    </rPh>
    <rPh sb="29" eb="30">
      <t>リツ</t>
    </rPh>
    <rPh sb="32" eb="34">
      <t>ブツリ</t>
    </rPh>
    <rPh sb="34" eb="36">
      <t>コウゲキ</t>
    </rPh>
    <rPh sb="37" eb="38">
      <t>オコナ</t>
    </rPh>
    <phoneticPr fontId="6"/>
  </si>
  <si>
    <t>そのレリックを用いて行う物理攻撃の射程に「近」を追加する。そのレリックが「分類：弓」でなければ、威力を-2点する。</t>
    <rPh sb="7" eb="8">
      <t>モチ</t>
    </rPh>
    <rPh sb="10" eb="11">
      <t>オコナ</t>
    </rPh>
    <rPh sb="12" eb="14">
      <t>ブツリ</t>
    </rPh>
    <rPh sb="14" eb="16">
      <t>コウゲキ</t>
    </rPh>
    <rPh sb="17" eb="19">
      <t>シャテイ</t>
    </rPh>
    <rPh sb="21" eb="22">
      <t>キン</t>
    </rPh>
    <rPh sb="24" eb="26">
      <t>ツイカ</t>
    </rPh>
    <rPh sb="37" eb="39">
      <t>ブンルイ</t>
    </rPh>
    <rPh sb="40" eb="41">
      <t>ユミ</t>
    </rPh>
    <rPh sb="48" eb="50">
      <t>イリョク</t>
    </rPh>
    <rPh sb="53" eb="54">
      <t>テン</t>
    </rPh>
    <phoneticPr fontId="6"/>
  </si>
  <si>
    <t>そのレリックはどこにあったとしても、たとえ奪われていてもオートアクションで準備できる。また、そのレリックを用いたあらゆる命中判定およびガード判定、レジスト判定のスペシャル率に+10%のボーナスを与える。</t>
    <rPh sb="21" eb="22">
      <t>ウバ</t>
    </rPh>
    <rPh sb="37" eb="39">
      <t>ジュンビ</t>
    </rPh>
    <rPh sb="53" eb="54">
      <t>モチ</t>
    </rPh>
    <rPh sb="60" eb="62">
      <t>メイチュウ</t>
    </rPh>
    <rPh sb="62" eb="64">
      <t>ハンテイ</t>
    </rPh>
    <rPh sb="70" eb="72">
      <t>ハンテイ</t>
    </rPh>
    <rPh sb="77" eb="79">
      <t>ハンテイ</t>
    </rPh>
    <rPh sb="85" eb="86">
      <t>リツ</t>
    </rPh>
    <rPh sb="97" eb="98">
      <t>アタ</t>
    </rPh>
    <phoneticPr fontId="6"/>
  </si>
  <si>
    <t>儀式施行</t>
    <rPh sb="0" eb="2">
      <t>ギシキ</t>
    </rPh>
    <rPh sb="2" eb="4">
      <t>セコウ</t>
    </rPh>
    <phoneticPr fontId="6"/>
  </si>
  <si>
    <t>牙の弦</t>
    <rPh sb="0" eb="1">
      <t>キバ</t>
    </rPh>
    <rPh sb="2" eb="3">
      <t>ゲン</t>
    </rPh>
    <phoneticPr fontId="6"/>
  </si>
  <si>
    <t>このアーツを組み合わせた「応急処置」で回復するHPに+1D10点する。対象が「昏倒」していれば、対象のHPを1にして「昏倒」を解除した後、「応急処置」の効果を適用する。</t>
    <rPh sb="6" eb="7">
      <t>ク</t>
    </rPh>
    <rPh sb="8" eb="9">
      <t>ア</t>
    </rPh>
    <rPh sb="13" eb="15">
      <t>オウキュウ</t>
    </rPh>
    <rPh sb="15" eb="17">
      <t>ショチ</t>
    </rPh>
    <rPh sb="19" eb="21">
      <t>カイフク</t>
    </rPh>
    <rPh sb="31" eb="32">
      <t>テン</t>
    </rPh>
    <rPh sb="35" eb="37">
      <t>タイショウ</t>
    </rPh>
    <rPh sb="39" eb="41">
      <t>コントウ</t>
    </rPh>
    <rPh sb="48" eb="50">
      <t>タイショウ</t>
    </rPh>
    <rPh sb="59" eb="61">
      <t>コントウ</t>
    </rPh>
    <rPh sb="63" eb="65">
      <t>カイジョ</t>
    </rPh>
    <rPh sb="67" eb="68">
      <t>ノチ</t>
    </rPh>
    <rPh sb="70" eb="72">
      <t>オウキュウ</t>
    </rPh>
    <rPh sb="72" eb="74">
      <t>ショチ</t>
    </rPh>
    <rPh sb="76" eb="78">
      <t>コウカ</t>
    </rPh>
    <rPh sb="79" eb="81">
      <t>テキヨウ</t>
    </rPh>
    <phoneticPr fontId="6"/>
  </si>
  <si>
    <t>宣誓</t>
    <rPh sb="0" eb="2">
      <t>センセイ</t>
    </rPh>
    <phoneticPr fontId="6"/>
  </si>
  <si>
    <t>聖槍</t>
    <rPh sb="0" eb="1">
      <t>セイ</t>
    </rPh>
    <rPh sb="1" eb="2">
      <t>ヤリ</t>
    </rPh>
    <phoneticPr fontId="6"/>
  </si>
  <si>
    <t>♪ノイジートード</t>
    <phoneticPr fontId="6"/>
  </si>
  <si>
    <t>♪ロイヤルタイクーン</t>
    <phoneticPr fontId="6"/>
  </si>
  <si>
    <t>幸運の女神</t>
    <rPh sb="0" eb="2">
      <t>コウウン</t>
    </rPh>
    <rPh sb="3" eb="5">
      <t>メガミ</t>
    </rPh>
    <phoneticPr fontId="6"/>
  </si>
  <si>
    <t>自身が次に行う判定のスペシャル率に+30%のボーナスを与える。</t>
    <rPh sb="0" eb="2">
      <t>ジシン</t>
    </rPh>
    <rPh sb="3" eb="4">
      <t>ツギ</t>
    </rPh>
    <rPh sb="5" eb="6">
      <t>オコナ</t>
    </rPh>
    <rPh sb="7" eb="9">
      <t>ハンテイ</t>
    </rPh>
    <rPh sb="15" eb="16">
      <t>リツ</t>
    </rPh>
    <rPh sb="27" eb="28">
      <t>アタ</t>
    </rPh>
    <phoneticPr fontId="6"/>
  </si>
  <si>
    <t>奇跡の一手</t>
    <rPh sb="0" eb="2">
      <t>キセキ</t>
    </rPh>
    <rPh sb="3" eb="5">
      <t>イッテ</t>
    </rPh>
    <phoneticPr fontId="6"/>
  </si>
  <si>
    <t>神風満帆</t>
    <rPh sb="0" eb="2">
      <t>カミカゼ</t>
    </rPh>
    <rPh sb="2" eb="4">
      <t>マンパン</t>
    </rPh>
    <phoneticPr fontId="6"/>
  </si>
  <si>
    <t>自身の装甲値全てに+[LV×3]し、APを-[LV]する。</t>
    <rPh sb="0" eb="2">
      <t>ジシン</t>
    </rPh>
    <rPh sb="3" eb="5">
      <t>ソウコウ</t>
    </rPh>
    <rPh sb="5" eb="6">
      <t>チ</t>
    </rPh>
    <rPh sb="6" eb="7">
      <t>スベ</t>
    </rPh>
    <phoneticPr fontId="6"/>
  </si>
  <si>
    <t>至近※</t>
    <rPh sb="0" eb="2">
      <t>シキン</t>
    </rPh>
    <phoneticPr fontId="6"/>
  </si>
  <si>
    <t>このアーツを組み合わせた魔法攻撃の命中判定に対するあらゆるペナルティを全て打ち消す(判定負荷を除く)。</t>
    <rPh sb="6" eb="7">
      <t>ク</t>
    </rPh>
    <rPh sb="8" eb="9">
      <t>ア</t>
    </rPh>
    <rPh sb="12" eb="14">
      <t>マホウ</t>
    </rPh>
    <rPh sb="14" eb="16">
      <t>コウゲキ</t>
    </rPh>
    <rPh sb="17" eb="19">
      <t>メイチュウ</t>
    </rPh>
    <rPh sb="19" eb="21">
      <t>ハンテイ</t>
    </rPh>
    <rPh sb="22" eb="23">
      <t>タイ</t>
    </rPh>
    <rPh sb="35" eb="36">
      <t>スベ</t>
    </rPh>
    <rPh sb="37" eb="38">
      <t>ウ</t>
    </rPh>
    <rPh sb="39" eb="40">
      <t>ケ</t>
    </rPh>
    <rPh sb="42" eb="44">
      <t>ハンテイ</t>
    </rPh>
    <rPh sb="44" eb="46">
      <t>フカ</t>
    </rPh>
    <rPh sb="47" eb="48">
      <t>ノゾ</t>
    </rPh>
    <phoneticPr fontId="6"/>
  </si>
  <si>
    <t>名付けられぬ者</t>
    <rPh sb="0" eb="2">
      <t>ナヅ</t>
    </rPh>
    <rPh sb="6" eb="7">
      <t>モノ</t>
    </rPh>
    <phoneticPr fontId="6"/>
  </si>
  <si>
    <t>ヒート・シンクII</t>
    <phoneticPr fontId="6"/>
  </si>
  <si>
    <t>自身がアーツを使用した際に代償として支払うSPを[LV]点軽減する(最低値1)。</t>
    <rPh sb="0" eb="2">
      <t>ジシン</t>
    </rPh>
    <rPh sb="7" eb="9">
      <t>シヨウ</t>
    </rPh>
    <rPh sb="11" eb="12">
      <t>サイ</t>
    </rPh>
    <rPh sb="13" eb="15">
      <t>ダイショウ</t>
    </rPh>
    <rPh sb="18" eb="20">
      <t>シハラ</t>
    </rPh>
    <rPh sb="28" eb="29">
      <t>テン</t>
    </rPh>
    <rPh sb="29" eb="31">
      <t>ケイゲン</t>
    </rPh>
    <rPh sb="34" eb="36">
      <t>サイテイ</t>
    </rPh>
    <rPh sb="36" eb="37">
      <t>チ</t>
    </rPh>
    <phoneticPr fontId="6"/>
  </si>
  <si>
    <t>このアーツを組み合わせた「種別：魔法」のアーツの効果で与える、ダメージや回復量に+[LV×3]、あらゆるペナルティやボーナスに+[LV×10]%、状態異常などの個数やレベルを+[LV]する。</t>
    <rPh sb="6" eb="7">
      <t>ク</t>
    </rPh>
    <rPh sb="8" eb="9">
      <t>ア</t>
    </rPh>
    <rPh sb="13" eb="15">
      <t>シュベツ</t>
    </rPh>
    <rPh sb="16" eb="18">
      <t>マホウ</t>
    </rPh>
    <rPh sb="24" eb="26">
      <t>コウカ</t>
    </rPh>
    <rPh sb="27" eb="28">
      <t>アタ</t>
    </rPh>
    <rPh sb="36" eb="38">
      <t>カイフク</t>
    </rPh>
    <rPh sb="38" eb="39">
      <t>リョウ</t>
    </rPh>
    <rPh sb="73" eb="75">
      <t>ジョウタイ</t>
    </rPh>
    <rPh sb="75" eb="77">
      <t>イジョウ</t>
    </rPh>
    <rPh sb="80" eb="82">
      <t>コスウ</t>
    </rPh>
    <phoneticPr fontId="6"/>
  </si>
  <si>
    <t>同時に使用した∴戦神機構∴を「名称：∴戦巨神(ティタノマキア)∴」に変更し、効果を∴虹の加護∴と同じものに変更する(正位置効果も逆位置効果も選択できる)。</t>
    <rPh sb="0" eb="2">
      <t>ドウジ</t>
    </rPh>
    <rPh sb="3" eb="5">
      <t>シヨウ</t>
    </rPh>
    <rPh sb="8" eb="10">
      <t>センシン</t>
    </rPh>
    <rPh sb="10" eb="12">
      <t>キコウ</t>
    </rPh>
    <rPh sb="15" eb="17">
      <t>メイショウ</t>
    </rPh>
    <rPh sb="19" eb="20">
      <t>イクサ</t>
    </rPh>
    <rPh sb="20" eb="22">
      <t>キョシン</t>
    </rPh>
    <rPh sb="34" eb="36">
      <t>ヘンコウ</t>
    </rPh>
    <rPh sb="38" eb="40">
      <t>コウカ</t>
    </rPh>
    <rPh sb="42" eb="43">
      <t>ニジ</t>
    </rPh>
    <rPh sb="44" eb="46">
      <t>カゴ</t>
    </rPh>
    <rPh sb="48" eb="49">
      <t>オナ</t>
    </rPh>
    <rPh sb="53" eb="55">
      <t>ヘンコウ</t>
    </rPh>
    <rPh sb="58" eb="61">
      <t>セイイチ</t>
    </rPh>
    <rPh sb="61" eb="63">
      <t>コウカ</t>
    </rPh>
    <rPh sb="64" eb="65">
      <t>ギャク</t>
    </rPh>
    <rPh sb="65" eb="67">
      <t>イチ</t>
    </rPh>
    <rPh sb="67" eb="69">
      <t>コウカ</t>
    </rPh>
    <rPh sb="70" eb="72">
      <t>センタク</t>
    </rPh>
    <phoneticPr fontId="6"/>
  </si>
  <si>
    <t>アナライズ・タイド</t>
    <phoneticPr fontId="6"/>
  </si>
  <si>
    <t>ストライク・ラッシュ</t>
    <phoneticPr fontId="6"/>
  </si>
  <si>
    <t>LV4</t>
    <phoneticPr fontId="6"/>
  </si>
  <si>
    <t>刻まれし運命</t>
    <rPh sb="0" eb="1">
      <t>キザ</t>
    </rPh>
    <rPh sb="4" eb="6">
      <t>ウンメイ</t>
    </rPh>
    <phoneticPr fontId="6"/>
  </si>
  <si>
    <t>君は生粋の商売人で、ゼニが関わるととかく口うるさい。君は常に、君の思う適正価格未満で金銭や物品を他人に譲ることができない。判定に成功したなら、合計価格が500F以下となるように1個以上のアイテムを取得できる。</t>
    <rPh sb="0" eb="1">
      <t>キミ</t>
    </rPh>
    <rPh sb="26" eb="27">
      <t>キミ</t>
    </rPh>
    <rPh sb="28" eb="29">
      <t>ツネ</t>
    </rPh>
    <rPh sb="31" eb="32">
      <t>キミ</t>
    </rPh>
    <rPh sb="33" eb="34">
      <t>オモ</t>
    </rPh>
    <rPh sb="61" eb="63">
      <t>ハンテイ</t>
    </rPh>
    <rPh sb="64" eb="66">
      <t>セイコウ</t>
    </rPh>
    <rPh sb="71" eb="73">
      <t>ゴウケイ</t>
    </rPh>
    <rPh sb="73" eb="75">
      <t>カカク</t>
    </rPh>
    <rPh sb="80" eb="82">
      <t>イカ</t>
    </rPh>
    <rPh sb="89" eb="90">
      <t>コ</t>
    </rPh>
    <rPh sb="90" eb="92">
      <t>イジョウ</t>
    </rPh>
    <rPh sb="98" eb="100">
      <t>シュトク</t>
    </rPh>
    <phoneticPr fontId="6"/>
  </si>
  <si>
    <t>瘴毒薬</t>
    <rPh sb="0" eb="1">
      <t>ショウ</t>
    </rPh>
    <rPh sb="1" eb="3">
      <t>ドクヤク</t>
    </rPh>
    <phoneticPr fontId="6"/>
  </si>
  <si>
    <t>シーンが「雨天」状態なら、自身の行うあらゆる判定の達成率に-15%のボーナスを与える。</t>
    <rPh sb="5" eb="7">
      <t>ウテン</t>
    </rPh>
    <rPh sb="8" eb="10">
      <t>ジョウタイ</t>
    </rPh>
    <rPh sb="13" eb="15">
      <t>ジシン</t>
    </rPh>
    <rPh sb="16" eb="17">
      <t>オコナ</t>
    </rPh>
    <rPh sb="22" eb="24">
      <t>ハンテイ</t>
    </rPh>
    <rPh sb="25" eb="28">
      <t>タッセイリツ</t>
    </rPh>
    <rPh sb="39" eb="40">
      <t>アタ</t>
    </rPh>
    <phoneticPr fontId="6"/>
  </si>
  <si>
    <t>鑑定眼</t>
    <rPh sb="0" eb="2">
      <t>カンテイ</t>
    </rPh>
    <rPh sb="2" eb="3">
      <t>ガン</t>
    </rPh>
    <phoneticPr fontId="6"/>
  </si>
  <si>
    <t>符牒会話</t>
    <rPh sb="0" eb="2">
      <t>フチョウ</t>
    </rPh>
    <rPh sb="2" eb="4">
      <t>カイワ</t>
    </rPh>
    <phoneticPr fontId="6"/>
  </si>
  <si>
    <t>このアーツを組み合わせた〔観察〕判定のスペシャル率に+20%のボーナスを与える。また、このアーツを組み合わせた判定に対するあらゆるペナルティを合計20%まで選んで打ち消す。君は価値あるものの真贋を見定める能力がある。</t>
    <rPh sb="6" eb="7">
      <t>ク</t>
    </rPh>
    <rPh sb="8" eb="9">
      <t>ア</t>
    </rPh>
    <rPh sb="13" eb="15">
      <t>カンサツ</t>
    </rPh>
    <rPh sb="16" eb="18">
      <t>ハンテイ</t>
    </rPh>
    <rPh sb="24" eb="25">
      <t>リツ</t>
    </rPh>
    <rPh sb="36" eb="37">
      <t>アタ</t>
    </rPh>
    <rPh sb="49" eb="50">
      <t>ク</t>
    </rPh>
    <rPh sb="51" eb="52">
      <t>ア</t>
    </rPh>
    <rPh sb="55" eb="57">
      <t>ハンテイ</t>
    </rPh>
    <rPh sb="58" eb="59">
      <t>タイ</t>
    </rPh>
    <rPh sb="71" eb="73">
      <t>ゴウケイ</t>
    </rPh>
    <rPh sb="78" eb="79">
      <t>エラ</t>
    </rPh>
    <rPh sb="81" eb="82">
      <t>ウ</t>
    </rPh>
    <rPh sb="83" eb="84">
      <t>ケ</t>
    </rPh>
    <rPh sb="86" eb="87">
      <t>キミ</t>
    </rPh>
    <rPh sb="88" eb="90">
      <t>カチ</t>
    </rPh>
    <rPh sb="95" eb="97">
      <t>シンガン</t>
    </rPh>
    <rPh sb="98" eb="100">
      <t>ミサダ</t>
    </rPh>
    <rPh sb="102" eb="104">
      <t>ノウリョク</t>
    </rPh>
    <phoneticPr fontId="6"/>
  </si>
  <si>
    <t>ドッジ</t>
    <phoneticPr fontId="6"/>
  </si>
  <si>
    <t>自身以外がカバーリングを行った際に使用し、そのキャラクターを対象とする。対象は追加で1体のキャラクターを同時にカバーリングできる(対象が同じ攻撃の対象であっても、最終的に受けるダメージは2倍のままとなる)。</t>
    <rPh sb="0" eb="2">
      <t>ジシン</t>
    </rPh>
    <rPh sb="2" eb="4">
      <t>イガイ</t>
    </rPh>
    <rPh sb="12" eb="13">
      <t>オコナ</t>
    </rPh>
    <rPh sb="15" eb="16">
      <t>サイ</t>
    </rPh>
    <rPh sb="17" eb="19">
      <t>シヨウ</t>
    </rPh>
    <rPh sb="30" eb="32">
      <t>タイショウ</t>
    </rPh>
    <rPh sb="36" eb="38">
      <t>タイショウ</t>
    </rPh>
    <rPh sb="39" eb="41">
      <t>ツイカ</t>
    </rPh>
    <rPh sb="43" eb="44">
      <t>タイ</t>
    </rPh>
    <rPh sb="52" eb="54">
      <t>ドウジ</t>
    </rPh>
    <rPh sb="65" eb="67">
      <t>タイショウ</t>
    </rPh>
    <rPh sb="68" eb="69">
      <t>オナ</t>
    </rPh>
    <rPh sb="70" eb="72">
      <t>コウゲキ</t>
    </rPh>
    <rPh sb="73" eb="75">
      <t>タイショウ</t>
    </rPh>
    <rPh sb="81" eb="84">
      <t>サイシュウテキ</t>
    </rPh>
    <rPh sb="85" eb="86">
      <t>ウ</t>
    </rPh>
    <rPh sb="94" eb="95">
      <t>バイ</t>
    </rPh>
    <phoneticPr fontId="6"/>
  </si>
  <si>
    <t>ちゃっかりガード</t>
    <phoneticPr fontId="6"/>
  </si>
  <si>
    <t>〔運〕〔隠〕</t>
    <rPh sb="1" eb="2">
      <t>ウン</t>
    </rPh>
    <rPh sb="4" eb="5">
      <t>ナバリ</t>
    </rPh>
    <phoneticPr fontId="6"/>
  </si>
  <si>
    <t>吸いつく指</t>
    <rPh sb="0" eb="1">
      <t>ス</t>
    </rPh>
    <rPh sb="4" eb="5">
      <t>ユビ</t>
    </rPh>
    <phoneticPr fontId="6"/>
  </si>
  <si>
    <t>このアーツを組み合わせた判定の達成率に-10%のボーナスを与え、ペナルティを10%まで打ち消す。君の手足の指には吸盤があり、壁や天井に張り付くことができる。</t>
    <rPh sb="6" eb="7">
      <t>ク</t>
    </rPh>
    <rPh sb="8" eb="9">
      <t>ア</t>
    </rPh>
    <rPh sb="12" eb="14">
      <t>ハンテイ</t>
    </rPh>
    <rPh sb="15" eb="18">
      <t>タッセイリツ</t>
    </rPh>
    <rPh sb="29" eb="30">
      <t>アタ</t>
    </rPh>
    <rPh sb="43" eb="44">
      <t>ウ</t>
    </rPh>
    <rPh sb="45" eb="46">
      <t>ケ</t>
    </rPh>
    <rPh sb="48" eb="49">
      <t>キミ</t>
    </rPh>
    <rPh sb="50" eb="52">
      <t>テアシ</t>
    </rPh>
    <rPh sb="53" eb="54">
      <t>ユビ</t>
    </rPh>
    <rPh sb="56" eb="58">
      <t>キュウバン</t>
    </rPh>
    <rPh sb="62" eb="63">
      <t>カベ</t>
    </rPh>
    <rPh sb="64" eb="66">
      <t>テンジョウ</t>
    </rPh>
    <rPh sb="67" eb="68">
      <t>ハ</t>
    </rPh>
    <rPh sb="69" eb="70">
      <t>ツ</t>
    </rPh>
    <phoneticPr fontId="6"/>
  </si>
  <si>
    <t>このアーツを組み合わせたドッジまたはキャンセル判定では、その判定を〔隠密〕判定で行うことができる。</t>
    <rPh sb="6" eb="7">
      <t>ク</t>
    </rPh>
    <rPh sb="8" eb="9">
      <t>ア</t>
    </rPh>
    <rPh sb="23" eb="25">
      <t>ハンテイ</t>
    </rPh>
    <rPh sb="30" eb="32">
      <t>ハンテイ</t>
    </rPh>
    <rPh sb="34" eb="36">
      <t>オンミツ</t>
    </rPh>
    <rPh sb="37" eb="39">
      <t>ハンテイ</t>
    </rPh>
    <rPh sb="40" eb="41">
      <t>オコナ</t>
    </rPh>
    <phoneticPr fontId="6"/>
  </si>
  <si>
    <t>霧隠れ</t>
    <rPh sb="0" eb="1">
      <t>キリ</t>
    </rPh>
    <rPh sb="1" eb="2">
      <t>カク</t>
    </rPh>
    <phoneticPr fontId="6"/>
  </si>
  <si>
    <t>一本釣り</t>
    <rPh sb="0" eb="2">
      <t>イッポン</t>
    </rPh>
    <rPh sb="2" eb="3">
      <t>ヅ</t>
    </rPh>
    <phoneticPr fontId="6"/>
  </si>
  <si>
    <t>《殉職》</t>
    <rPh sb="1" eb="3">
      <t>ジュンショク</t>
    </rPh>
    <phoneticPr fontId="6"/>
  </si>
  <si>
    <t>吝嗇家</t>
    <rPh sb="0" eb="2">
      <t>リンショク</t>
    </rPh>
    <rPh sb="2" eb="3">
      <t>イエ</t>
    </rPh>
    <phoneticPr fontId="6"/>
  </si>
  <si>
    <t>400F</t>
    <phoneticPr fontId="6"/>
  </si>
  <si>
    <t>200F</t>
    <phoneticPr fontId="6"/>
  </si>
  <si>
    <t>100F</t>
    <phoneticPr fontId="6"/>
  </si>
  <si>
    <t>10F</t>
    <phoneticPr fontId="6"/>
  </si>
  <si>
    <t>取得には《銭投げ》が必要。《銭投げ》を「技能：〔射撃〕〔隠密〕」「代償：100F」に変更し、効果の「威力：殴+5」を「威力：殴+10」に変更する。</t>
    <rPh sb="0" eb="2">
      <t>シュトク</t>
    </rPh>
    <rPh sb="5" eb="6">
      <t>ゼニ</t>
    </rPh>
    <rPh sb="6" eb="7">
      <t>ナ</t>
    </rPh>
    <rPh sb="10" eb="12">
      <t>ヒツヨウ</t>
    </rPh>
    <rPh sb="14" eb="15">
      <t>ゼニ</t>
    </rPh>
    <rPh sb="15" eb="16">
      <t>ナ</t>
    </rPh>
    <rPh sb="20" eb="22">
      <t>ギノウ</t>
    </rPh>
    <rPh sb="24" eb="26">
      <t>シャゲキ</t>
    </rPh>
    <rPh sb="28" eb="30">
      <t>オンミツ</t>
    </rPh>
    <rPh sb="33" eb="35">
      <t>ダイショウ</t>
    </rPh>
    <rPh sb="42" eb="44">
      <t>ヘンコウ</t>
    </rPh>
    <rPh sb="46" eb="48">
      <t>コウカ</t>
    </rPh>
    <rPh sb="59" eb="61">
      <t>イリョク</t>
    </rPh>
    <rPh sb="62" eb="63">
      <t>ナグ</t>
    </rPh>
    <rPh sb="68" eb="70">
      <t>ヘンコウ</t>
    </rPh>
    <phoneticPr fontId="6"/>
  </si>
  <si>
    <t>メインフェイズからリアクション、ダメージ適用までの間には介入できません。ここに介入できるなら、マイナーアクションの終了後などに代償を支払えなくするためにダメージを与えることが可能になるからです。</t>
    <rPh sb="25" eb="26">
      <t>アイダ</t>
    </rPh>
    <rPh sb="28" eb="30">
      <t>カイニュウ</t>
    </rPh>
    <rPh sb="39" eb="41">
      <t>カイニュウ</t>
    </rPh>
    <rPh sb="57" eb="60">
      <t>シュウリョウゴ</t>
    </rPh>
    <rPh sb="63" eb="65">
      <t>ダイショウ</t>
    </rPh>
    <rPh sb="66" eb="68">
      <t>シハラ</t>
    </rPh>
    <rPh sb="81" eb="82">
      <t>アタ</t>
    </rPh>
    <rPh sb="87" eb="89">
      <t>カノウ</t>
    </rPh>
    <phoneticPr fontId="7"/>
  </si>
  <si>
    <t>まず、対象の装甲値はプレアクトで決定している分に関してはそれで固定されていると考えて、除算などの計算から一旦考慮しません。アーツが無効にされたり、防具が破壊された場合には再計算します。その次に引き算を行い、最後に除算を行います。よってこの場合、《共鳴鱗》で増えている装甲値から計算をスタートします。ここから《王者の水》の-4を適用してから、最後に《砕鎧撃》の除算を適用します。</t>
    <rPh sb="3" eb="5">
      <t>タイショウ</t>
    </rPh>
    <rPh sb="6" eb="8">
      <t>ソウコウ</t>
    </rPh>
    <rPh sb="8" eb="9">
      <t>チ</t>
    </rPh>
    <rPh sb="16" eb="18">
      <t>ケッテイ</t>
    </rPh>
    <rPh sb="22" eb="23">
      <t>ブン</t>
    </rPh>
    <rPh sb="24" eb="25">
      <t>カン</t>
    </rPh>
    <rPh sb="31" eb="33">
      <t>コテイ</t>
    </rPh>
    <rPh sb="39" eb="40">
      <t>カンガ</t>
    </rPh>
    <rPh sb="43" eb="45">
      <t>ジョサン</t>
    </rPh>
    <rPh sb="48" eb="50">
      <t>ケイサン</t>
    </rPh>
    <rPh sb="52" eb="54">
      <t>イッタン</t>
    </rPh>
    <rPh sb="54" eb="56">
      <t>コウリョ</t>
    </rPh>
    <rPh sb="65" eb="67">
      <t>ムコウ</t>
    </rPh>
    <rPh sb="73" eb="75">
      <t>ボウグ</t>
    </rPh>
    <rPh sb="76" eb="78">
      <t>ハカイ</t>
    </rPh>
    <rPh sb="81" eb="83">
      <t>バアイ</t>
    </rPh>
    <rPh sb="85" eb="88">
      <t>サイケイサン</t>
    </rPh>
    <rPh sb="94" eb="95">
      <t>ツギ</t>
    </rPh>
    <rPh sb="96" eb="97">
      <t>ヒ</t>
    </rPh>
    <rPh sb="98" eb="99">
      <t>ザン</t>
    </rPh>
    <rPh sb="100" eb="101">
      <t>オコナ</t>
    </rPh>
    <rPh sb="103" eb="105">
      <t>サイゴ</t>
    </rPh>
    <rPh sb="106" eb="108">
      <t>ジョザン</t>
    </rPh>
    <rPh sb="109" eb="110">
      <t>オコナ</t>
    </rPh>
    <rPh sb="119" eb="121">
      <t>バアイ</t>
    </rPh>
    <rPh sb="123" eb="125">
      <t>キョウメイ</t>
    </rPh>
    <rPh sb="125" eb="126">
      <t>リン</t>
    </rPh>
    <rPh sb="128" eb="129">
      <t>フ</t>
    </rPh>
    <rPh sb="133" eb="135">
      <t>ソウコウ</t>
    </rPh>
    <rPh sb="135" eb="136">
      <t>チ</t>
    </rPh>
    <rPh sb="138" eb="140">
      <t>ケイサン</t>
    </rPh>
    <rPh sb="154" eb="156">
      <t>オウジャ</t>
    </rPh>
    <rPh sb="157" eb="158">
      <t>ミズ</t>
    </rPh>
    <rPh sb="170" eb="172">
      <t>サイゴ</t>
    </rPh>
    <rPh sb="174" eb="175">
      <t>クダ</t>
    </rPh>
    <rPh sb="175" eb="176">
      <t>ヨロイ</t>
    </rPh>
    <rPh sb="176" eb="177">
      <t>ゲキ</t>
    </rPh>
    <rPh sb="179" eb="181">
      <t>ジョサン</t>
    </rPh>
    <phoneticPr fontId="7"/>
  </si>
  <si>
    <t>鉛の花弁</t>
    <rPh sb="0" eb="1">
      <t>ナマリ</t>
    </rPh>
    <rPh sb="2" eb="4">
      <t>カベン</t>
    </rPh>
    <phoneticPr fontId="6"/>
  </si>
  <si>
    <t>隠し矢</t>
    <rPh sb="0" eb="1">
      <t>カク</t>
    </rPh>
    <rPh sb="2" eb="3">
      <t>ヤ</t>
    </rPh>
    <phoneticPr fontId="6"/>
  </si>
  <si>
    <t>次に行う射撃攻撃に対するリアクションの判定の達成率に-[LV×10]%のペナルティを与える。</t>
    <rPh sb="0" eb="1">
      <t>ツギ</t>
    </rPh>
    <rPh sb="2" eb="3">
      <t>オコナ</t>
    </rPh>
    <rPh sb="4" eb="6">
      <t>シャゲキ</t>
    </rPh>
    <rPh sb="6" eb="8">
      <t>コウゲキ</t>
    </rPh>
    <rPh sb="9" eb="10">
      <t>タイ</t>
    </rPh>
    <rPh sb="19" eb="21">
      <t>ハンテイ</t>
    </rPh>
    <rPh sb="22" eb="25">
      <t>タッセイリツ</t>
    </rPh>
    <rPh sb="24" eb="25">
      <t>リツ</t>
    </rPh>
    <rPh sb="42" eb="43">
      <t>アタ</t>
    </rPh>
    <phoneticPr fontId="6"/>
  </si>
  <si>
    <t>R[LV×2]</t>
    <phoneticPr fontId="6"/>
  </si>
  <si>
    <t>竜騎士の心得</t>
    <rPh sb="0" eb="3">
      <t>リュウキシ</t>
    </rPh>
    <rPh sb="4" eb="6">
      <t>ココロエ</t>
    </rPh>
    <phoneticPr fontId="6"/>
  </si>
  <si>
    <t>このアーツを組み合わせた射撃攻撃に対するリアクションの判定の達成率に-20%のペナルティを与える。</t>
    <rPh sb="6" eb="7">
      <t>ク</t>
    </rPh>
    <rPh sb="8" eb="9">
      <t>ア</t>
    </rPh>
    <rPh sb="12" eb="14">
      <t>シャゲキ</t>
    </rPh>
    <rPh sb="14" eb="16">
      <t>コウゲキ</t>
    </rPh>
    <rPh sb="17" eb="18">
      <t>タイ</t>
    </rPh>
    <rPh sb="27" eb="29">
      <t>ハンテイ</t>
    </rPh>
    <rPh sb="30" eb="33">
      <t>タッセイリツ</t>
    </rPh>
    <rPh sb="45" eb="46">
      <t>アタ</t>
    </rPh>
    <phoneticPr fontId="6"/>
  </si>
  <si>
    <t>このアーツを組み合わせた〔製作〕判定のスペシャル率に+[LV×10]%のボーナスを与える。</t>
    <rPh sb="6" eb="7">
      <t>ク</t>
    </rPh>
    <rPh sb="8" eb="9">
      <t>ア</t>
    </rPh>
    <rPh sb="13" eb="15">
      <t>セイサク</t>
    </rPh>
    <rPh sb="16" eb="18">
      <t>ハンテイ</t>
    </rPh>
    <rPh sb="41" eb="42">
      <t>アタ</t>
    </rPh>
    <phoneticPr fontId="6"/>
  </si>
  <si>
    <t>インビジブル・バリア</t>
    <phoneticPr fontId="6"/>
  </si>
  <si>
    <t>《不可視の障壁》</t>
    <rPh sb="1" eb="4">
      <t>フカシ</t>
    </rPh>
    <rPh sb="5" eb="7">
      <t>ショウヘキ</t>
    </rPh>
    <phoneticPr fontId="6"/>
  </si>
  <si>
    <t>このアーツを組み合わせた《不可視の障壁》を「対象：範囲(選択)」に変更する。</t>
    <rPh sb="6" eb="7">
      <t>ク</t>
    </rPh>
    <rPh sb="8" eb="9">
      <t>ア</t>
    </rPh>
    <rPh sb="13" eb="16">
      <t>フカシ</t>
    </rPh>
    <rPh sb="17" eb="19">
      <t>ショウヘキ</t>
    </rPh>
    <rPh sb="22" eb="24">
      <t>タイショウ</t>
    </rPh>
    <rPh sb="25" eb="27">
      <t>ハンイ</t>
    </rPh>
    <rPh sb="28" eb="30">
      <t>センタク</t>
    </rPh>
    <rPh sb="33" eb="35">
      <t>ヘンコウ</t>
    </rPh>
    <phoneticPr fontId="6"/>
  </si>
  <si>
    <t>対象が行う判定に対するペナルティを合計[LV×10]%まで選択して打ち消す。</t>
    <rPh sb="0" eb="2">
      <t>タイショウ</t>
    </rPh>
    <rPh sb="3" eb="4">
      <t>オコナ</t>
    </rPh>
    <rPh sb="5" eb="7">
      <t>ハンテイ</t>
    </rPh>
    <rPh sb="8" eb="9">
      <t>タイ</t>
    </rPh>
    <rPh sb="17" eb="19">
      <t>ゴウケイ</t>
    </rPh>
    <rPh sb="29" eb="31">
      <t>センタク</t>
    </rPh>
    <rPh sb="33" eb="34">
      <t>ウ</t>
    </rPh>
    <rPh sb="35" eb="36">
      <t>ケ</t>
    </rPh>
    <phoneticPr fontId="6"/>
  </si>
  <si>
    <t>このアーツを組み合わせた射撃攻撃で与えるダメージに+[LV]D10点する。</t>
    <rPh sb="6" eb="7">
      <t>ク</t>
    </rPh>
    <rPh sb="8" eb="9">
      <t>ア</t>
    </rPh>
    <rPh sb="12" eb="14">
      <t>シャゲキ</t>
    </rPh>
    <rPh sb="14" eb="16">
      <t>コウゲキ</t>
    </rPh>
    <rPh sb="17" eb="18">
      <t>アタ</t>
    </rPh>
    <rPh sb="33" eb="34">
      <t>テン</t>
    </rPh>
    <phoneticPr fontId="6"/>
  </si>
  <si>
    <t>ライトニングセイバー</t>
    <phoneticPr fontId="6"/>
  </si>
  <si>
    <t>《残像分析》</t>
    <rPh sb="1" eb="3">
      <t>ザンゾウ</t>
    </rPh>
    <rPh sb="3" eb="5">
      <t>ブンセキ</t>
    </rPh>
    <phoneticPr fontId="6"/>
  </si>
  <si>
    <t>残像予測</t>
    <rPh sb="0" eb="2">
      <t>ザンゾウ</t>
    </rPh>
    <rPh sb="2" eb="4">
      <t>ヨソク</t>
    </rPh>
    <phoneticPr fontId="6"/>
  </si>
  <si>
    <t>このアーツを組み合わせた《残像分析》の効果から「その攻撃に対して、自身はカバーリングを受けることができない。」を削除する。</t>
    <rPh sb="6" eb="7">
      <t>ク</t>
    </rPh>
    <rPh sb="8" eb="9">
      <t>ア</t>
    </rPh>
    <rPh sb="13" eb="15">
      <t>ザンゾウ</t>
    </rPh>
    <rPh sb="15" eb="17">
      <t>ブンセキ</t>
    </rPh>
    <rPh sb="19" eb="21">
      <t>コウカ</t>
    </rPh>
    <rPh sb="56" eb="58">
      <t>サクジョ</t>
    </rPh>
    <phoneticPr fontId="6"/>
  </si>
  <si>
    <t>《威嚇射撃》</t>
    <rPh sb="1" eb="3">
      <t>イカク</t>
    </rPh>
    <rPh sb="3" eb="5">
      <t>シャゲキ</t>
    </rPh>
    <phoneticPr fontId="6"/>
  </si>
  <si>
    <t>使用時に「放心」または「硬直」、「捕縛」から1個を選択する。このアーツを組み合わせた《威嚇射撃》による特殊攻撃が命中した場合、対象に選択した状態異常を与える。</t>
    <rPh sb="0" eb="3">
      <t>シヨウジ</t>
    </rPh>
    <rPh sb="5" eb="7">
      <t>ホウシン</t>
    </rPh>
    <rPh sb="12" eb="14">
      <t>コウチョク</t>
    </rPh>
    <rPh sb="17" eb="19">
      <t>ホバク</t>
    </rPh>
    <rPh sb="23" eb="24">
      <t>コ</t>
    </rPh>
    <rPh sb="25" eb="27">
      <t>センタク</t>
    </rPh>
    <rPh sb="36" eb="37">
      <t>ク</t>
    </rPh>
    <rPh sb="38" eb="39">
      <t>ア</t>
    </rPh>
    <rPh sb="43" eb="45">
      <t>イカク</t>
    </rPh>
    <rPh sb="45" eb="47">
      <t>シャゲキ</t>
    </rPh>
    <rPh sb="51" eb="53">
      <t>トクシュ</t>
    </rPh>
    <rPh sb="53" eb="55">
      <t>コウゲキ</t>
    </rPh>
    <rPh sb="56" eb="58">
      <t>メイチュウ</t>
    </rPh>
    <rPh sb="60" eb="62">
      <t>バアイ</t>
    </rPh>
    <rPh sb="63" eb="65">
      <t>タイショウ</t>
    </rPh>
    <rPh sb="66" eb="68">
      <t>センタク</t>
    </rPh>
    <rPh sb="70" eb="72">
      <t>ジョウタイ</t>
    </rPh>
    <rPh sb="72" eb="74">
      <t>イジョウ</t>
    </rPh>
    <rPh sb="75" eb="76">
      <t>アタ</t>
    </rPh>
    <phoneticPr fontId="6"/>
  </si>
  <si>
    <t>潜伏狙撃</t>
    <rPh sb="0" eb="2">
      <t>センプク</t>
    </rPh>
    <rPh sb="2" eb="4">
      <t>ソゲキ</t>
    </rPh>
    <phoneticPr fontId="6"/>
  </si>
  <si>
    <t>森の怒りの体現者</t>
    <rPh sb="0" eb="1">
      <t>モリ</t>
    </rPh>
    <rPh sb="2" eb="3">
      <t>イカ</t>
    </rPh>
    <rPh sb="5" eb="8">
      <t>タイゲンシャ</t>
    </rPh>
    <phoneticPr fontId="6"/>
  </si>
  <si>
    <t>このアーツを組み合わせた〔自我〕判定のスペシャル率に+[LV×10]%のボーナスを与える。</t>
    <rPh sb="6" eb="7">
      <t>ク</t>
    </rPh>
    <rPh sb="8" eb="9">
      <t>ア</t>
    </rPh>
    <rPh sb="13" eb="15">
      <t>ジガ</t>
    </rPh>
    <rPh sb="16" eb="18">
      <t>ハンテイ</t>
    </rPh>
    <rPh sb="24" eb="25">
      <t>リツ</t>
    </rPh>
    <rPh sb="41" eb="42">
      <t>アタ</t>
    </rPh>
    <phoneticPr fontId="6"/>
  </si>
  <si>
    <t>対象の「昏倒」を回復し、HPを1にする(他のHPに影響するアーツの効果は、HPを1にした後処理する)。スペシャルした場合、代わりにHPを10にする。</t>
    <rPh sb="0" eb="2">
      <t>タイショウ</t>
    </rPh>
    <rPh sb="4" eb="6">
      <t>コントウ</t>
    </rPh>
    <rPh sb="8" eb="10">
      <t>カイフク</t>
    </rPh>
    <rPh sb="20" eb="21">
      <t>ホカ</t>
    </rPh>
    <rPh sb="25" eb="27">
      <t>エイキョウ</t>
    </rPh>
    <rPh sb="33" eb="35">
      <t>コウカ</t>
    </rPh>
    <rPh sb="44" eb="45">
      <t>アト</t>
    </rPh>
    <rPh sb="45" eb="47">
      <t>ショリ</t>
    </rPh>
    <rPh sb="58" eb="60">
      <t>バアイ</t>
    </rPh>
    <rPh sb="61" eb="62">
      <t>カ</t>
    </rPh>
    <phoneticPr fontId="6"/>
  </si>
  <si>
    <t>えにしのつながり</t>
    <phoneticPr fontId="6"/>
  </si>
  <si>
    <t>〔交〕〔自〕</t>
    <rPh sb="1" eb="2">
      <t>コウ</t>
    </rPh>
    <rPh sb="4" eb="5">
      <t>ジ</t>
    </rPh>
    <phoneticPr fontId="6"/>
  </si>
  <si>
    <t>このアーツを組み合わせた〔交渉〕または〔自我〕判定の達成率に-[LV×10]%のボーナスを与える。</t>
    <rPh sb="6" eb="7">
      <t>ク</t>
    </rPh>
    <rPh sb="8" eb="9">
      <t>ア</t>
    </rPh>
    <rPh sb="13" eb="15">
      <t>コウショウ</t>
    </rPh>
    <rPh sb="20" eb="22">
      <t>ジガ</t>
    </rPh>
    <rPh sb="23" eb="25">
      <t>ハンテイ</t>
    </rPh>
    <rPh sb="26" eb="29">
      <t>タッセイリツ</t>
    </rPh>
    <rPh sb="45" eb="46">
      <t>アタ</t>
    </rPh>
    <phoneticPr fontId="6"/>
  </si>
  <si>
    <t>奔走する聖女</t>
    <rPh sb="0" eb="2">
      <t>ホンソウ</t>
    </rPh>
    <rPh sb="4" eb="6">
      <t>セイジョ</t>
    </rPh>
    <phoneticPr fontId="6"/>
  </si>
  <si>
    <t>自身のアーツの効果で、自身が相手へフェイトを持つ対象のHPを回復する場合、その回復量に+1D10点する。</t>
    <rPh sb="0" eb="2">
      <t>ジシン</t>
    </rPh>
    <rPh sb="7" eb="9">
      <t>コウカ</t>
    </rPh>
    <rPh sb="11" eb="13">
      <t>ジシン</t>
    </rPh>
    <rPh sb="14" eb="16">
      <t>アイテ</t>
    </rPh>
    <rPh sb="22" eb="23">
      <t>モ</t>
    </rPh>
    <rPh sb="24" eb="26">
      <t>タイショウ</t>
    </rPh>
    <rPh sb="30" eb="32">
      <t>カイフク</t>
    </rPh>
    <rPh sb="34" eb="36">
      <t>バアイ</t>
    </rPh>
    <rPh sb="39" eb="41">
      <t>カイフク</t>
    </rPh>
    <rPh sb="41" eb="42">
      <t>リョウ</t>
    </rPh>
    <rPh sb="48" eb="49">
      <t>テン</t>
    </rPh>
    <phoneticPr fontId="6"/>
  </si>
  <si>
    <t>このアーツを組み合わせた「応急処置」を「対象：範囲(選択)」に変更する。「ルーメン」がソウルクラスなら、回復量に+1D10点する。</t>
    <rPh sb="6" eb="7">
      <t>ク</t>
    </rPh>
    <rPh sb="8" eb="9">
      <t>ア</t>
    </rPh>
    <rPh sb="13" eb="15">
      <t>オウキュウ</t>
    </rPh>
    <rPh sb="15" eb="17">
      <t>ショチ</t>
    </rPh>
    <rPh sb="20" eb="22">
      <t>タイショウ</t>
    </rPh>
    <rPh sb="23" eb="25">
      <t>ハンイ</t>
    </rPh>
    <rPh sb="26" eb="28">
      <t>センタク</t>
    </rPh>
    <rPh sb="31" eb="33">
      <t>ヘンコウ</t>
    </rPh>
    <rPh sb="52" eb="54">
      <t>カイフク</t>
    </rPh>
    <rPh sb="54" eb="55">
      <t>リョウ</t>
    </rPh>
    <rPh sb="61" eb="62">
      <t>テン</t>
    </rPh>
    <phoneticPr fontId="6"/>
  </si>
  <si>
    <t>絶唱</t>
    <rPh sb="0" eb="2">
      <t>ゼッショウ</t>
    </rPh>
    <phoneticPr fontId="6"/>
  </si>
  <si>
    <t>このアーツを組み合わせた「種別：歌唱」のアーツを「対象：範囲(選択)」かつ「射程：至近※」に変更する。</t>
    <rPh sb="6" eb="7">
      <t>ク</t>
    </rPh>
    <rPh sb="8" eb="9">
      <t>ア</t>
    </rPh>
    <rPh sb="13" eb="15">
      <t>シュベツ</t>
    </rPh>
    <rPh sb="16" eb="18">
      <t>カショウ</t>
    </rPh>
    <rPh sb="25" eb="27">
      <t>タイショウ</t>
    </rPh>
    <rPh sb="28" eb="30">
      <t>ハンイ</t>
    </rPh>
    <rPh sb="31" eb="33">
      <t>センタク</t>
    </rPh>
    <rPh sb="38" eb="40">
      <t>シャテイ</t>
    </rPh>
    <rPh sb="41" eb="43">
      <t>シキン</t>
    </rPh>
    <rPh sb="46" eb="48">
      <t>ヘンコウ</t>
    </rPh>
    <phoneticPr fontId="6"/>
  </si>
  <si>
    <t>運命変転</t>
    <rPh sb="0" eb="2">
      <t>ウンメイ</t>
    </rPh>
    <rPh sb="2" eb="4">
      <t>ヘンテン</t>
    </rPh>
    <phoneticPr fontId="6"/>
  </si>
  <si>
    <t>対象のHPを8+1D10点回復する。自身が「ニンス」のクラスを持つなら、さらに回復量に+1D10点する。</t>
    <rPh sb="0" eb="2">
      <t>タイショウ</t>
    </rPh>
    <rPh sb="12" eb="13">
      <t>テン</t>
    </rPh>
    <rPh sb="13" eb="15">
      <t>カイフク</t>
    </rPh>
    <rPh sb="18" eb="20">
      <t>ジシン</t>
    </rPh>
    <rPh sb="31" eb="32">
      <t>モ</t>
    </rPh>
    <rPh sb="39" eb="41">
      <t>カイフク</t>
    </rPh>
    <rPh sb="41" eb="42">
      <t>リョウ</t>
    </rPh>
    <rPh sb="48" eb="49">
      <t>テン</t>
    </rPh>
    <phoneticPr fontId="6"/>
  </si>
  <si>
    <t>歌唱、LV3</t>
    <rPh sb="0" eb="2">
      <t>カショウ</t>
    </rPh>
    <phoneticPr fontId="6"/>
  </si>
  <si>
    <t>対象が次に行う攻撃で与えるダメージに+[LV×5]点する。自身が「ラチェル」のクラスを持つなら、代わりに[LV×5+5]点する。</t>
    <rPh sb="0" eb="2">
      <t>タイショウ</t>
    </rPh>
    <rPh sb="3" eb="4">
      <t>ツギ</t>
    </rPh>
    <rPh sb="5" eb="6">
      <t>オコナ</t>
    </rPh>
    <rPh sb="7" eb="9">
      <t>コウゲキ</t>
    </rPh>
    <rPh sb="10" eb="11">
      <t>アタ</t>
    </rPh>
    <rPh sb="25" eb="26">
      <t>テン</t>
    </rPh>
    <rPh sb="29" eb="31">
      <t>ジシン</t>
    </rPh>
    <rPh sb="43" eb="44">
      <t>モ</t>
    </rPh>
    <rPh sb="48" eb="49">
      <t>カ</t>
    </rPh>
    <rPh sb="60" eb="61">
      <t>テン</t>
    </rPh>
    <phoneticPr fontId="6"/>
  </si>
  <si>
    <t>災厄の風</t>
    <rPh sb="0" eb="2">
      <t>サイヤク</t>
    </rPh>
    <rPh sb="3" eb="4">
      <t>カゼ</t>
    </rPh>
    <phoneticPr fontId="6"/>
  </si>
  <si>
    <t>同時に使用した∴断罪の剣∴を「名称：∴災厄の風(カラミティ・ゲイル)∴」に変更し、「対象：シーン(選択)」かつ「射程：シーン」、効果を「対象の人数またはHPを0にする(この効果はレギオンまたはクリーチャー(ルフィアン含む)にしか効果がない)。」に変更する。</t>
    <rPh sb="0" eb="2">
      <t>ドウジ</t>
    </rPh>
    <rPh sb="3" eb="5">
      <t>シヨウ</t>
    </rPh>
    <rPh sb="8" eb="10">
      <t>ダンザイ</t>
    </rPh>
    <rPh sb="11" eb="12">
      <t>ケン</t>
    </rPh>
    <rPh sb="15" eb="17">
      <t>メイショウ</t>
    </rPh>
    <rPh sb="19" eb="21">
      <t>サイヤク</t>
    </rPh>
    <rPh sb="22" eb="23">
      <t>カゼ</t>
    </rPh>
    <rPh sb="37" eb="39">
      <t>ヘンコウ</t>
    </rPh>
    <rPh sb="42" eb="44">
      <t>タイショウ</t>
    </rPh>
    <rPh sb="49" eb="51">
      <t>センタク</t>
    </rPh>
    <rPh sb="56" eb="58">
      <t>シャテイ</t>
    </rPh>
    <rPh sb="64" eb="66">
      <t>コウカ</t>
    </rPh>
    <rPh sb="68" eb="70">
      <t>タイショウ</t>
    </rPh>
    <rPh sb="71" eb="73">
      <t>ニンズウ</t>
    </rPh>
    <rPh sb="86" eb="88">
      <t>コウカ</t>
    </rPh>
    <rPh sb="108" eb="109">
      <t>フク</t>
    </rPh>
    <rPh sb="114" eb="116">
      <t>コウカ</t>
    </rPh>
    <rPh sb="123" eb="125">
      <t>ヘンコウ</t>
    </rPh>
    <phoneticPr fontId="6"/>
  </si>
  <si>
    <t>歪んだ遺伝子</t>
    <rPh sb="0" eb="1">
      <t>ユガ</t>
    </rPh>
    <rPh sb="3" eb="6">
      <t>イデンシ</t>
    </rPh>
    <phoneticPr fontId="6"/>
  </si>
  <si>
    <t>自身が次に行う攻撃で1点でもダメージを与えた場合、対象に「硬直」を与える。</t>
    <rPh sb="0" eb="2">
      <t>ジシン</t>
    </rPh>
    <rPh sb="3" eb="4">
      <t>ツギ</t>
    </rPh>
    <rPh sb="5" eb="6">
      <t>オコナ</t>
    </rPh>
    <rPh sb="7" eb="9">
      <t>コウゲキ</t>
    </rPh>
    <rPh sb="11" eb="12">
      <t>テン</t>
    </rPh>
    <rPh sb="19" eb="20">
      <t>アタ</t>
    </rPh>
    <rPh sb="22" eb="24">
      <t>バアイ</t>
    </rPh>
    <rPh sb="25" eb="27">
      <t>タイショウ</t>
    </rPh>
    <rPh sb="29" eb="31">
      <t>コウチョク</t>
    </rPh>
    <rPh sb="33" eb="34">
      <t>アタ</t>
    </rPh>
    <phoneticPr fontId="6"/>
  </si>
  <si>
    <t>陣形解散</t>
    <rPh sb="0" eb="2">
      <t>ジンケイ</t>
    </rPh>
    <rPh sb="2" eb="4">
      <t>カイサン</t>
    </rPh>
    <phoneticPr fontId="6"/>
  </si>
  <si>
    <t>SPが-100以下になった状態。あらゆる効果、アーツ、グロウを発動できず、行動もできない。アクト終了時に『魂魄四散』しているキャラクターは以後使えなくなる。使用している経験点を半分にしてプレイヤーに払い戻すこと。</t>
    <phoneticPr fontId="7"/>
  </si>
  <si>
    <t>昼夜を知らぬ愚者</t>
    <rPh sb="0" eb="2">
      <t>チュウヤ</t>
    </rPh>
    <rPh sb="3" eb="4">
      <t>シ</t>
    </rPh>
    <rPh sb="6" eb="8">
      <t>グシャ</t>
    </rPh>
    <phoneticPr fontId="6"/>
  </si>
  <si>
    <t>長き鼻の賢者</t>
    <rPh sb="0" eb="1">
      <t>ナガ</t>
    </rPh>
    <rPh sb="2" eb="3">
      <t>ハナ</t>
    </rPh>
    <rPh sb="4" eb="6">
      <t>ケンジャ</t>
    </rPh>
    <phoneticPr fontId="6"/>
  </si>
  <si>
    <t>自身が自身のルフィアンと同じエンゲージにいる限り、自身と自身のルフィアンが行う攻撃で与えるダメージに+1D10点する。</t>
    <rPh sb="0" eb="2">
      <t>ジシン</t>
    </rPh>
    <rPh sb="3" eb="5">
      <t>ジシン</t>
    </rPh>
    <rPh sb="12" eb="13">
      <t>オナ</t>
    </rPh>
    <rPh sb="22" eb="23">
      <t>カギ</t>
    </rPh>
    <rPh sb="25" eb="27">
      <t>ジシン</t>
    </rPh>
    <rPh sb="28" eb="30">
      <t>ジシン</t>
    </rPh>
    <rPh sb="37" eb="38">
      <t>オコナ</t>
    </rPh>
    <rPh sb="39" eb="41">
      <t>コウゲキ</t>
    </rPh>
    <rPh sb="42" eb="43">
      <t>アタ</t>
    </rPh>
    <rPh sb="55" eb="56">
      <t>テン</t>
    </rPh>
    <phoneticPr fontId="6"/>
  </si>
  <si>
    <t>魔法の吐息</t>
    <rPh sb="0" eb="2">
      <t>マホウ</t>
    </rPh>
    <rPh sb="3" eb="5">
      <t>トイキ</t>
    </rPh>
    <phoneticPr fontId="6"/>
  </si>
  <si>
    <t>病害特性</t>
    <rPh sb="0" eb="2">
      <t>ビョウガイ</t>
    </rPh>
    <rPh sb="2" eb="4">
      <t>トクセイ</t>
    </rPh>
    <phoneticPr fontId="6"/>
  </si>
  <si>
    <t>天性の技能</t>
    <rPh sb="0" eb="2">
      <t>テンセイ</t>
    </rPh>
    <rPh sb="3" eb="5">
      <t>ギノウ</t>
    </rPh>
    <phoneticPr fontId="6"/>
  </si>
  <si>
    <t>自身がアーツを使用した際のH代償、R代償を0にする。</t>
    <rPh sb="0" eb="2">
      <t>ジシン</t>
    </rPh>
    <rPh sb="7" eb="9">
      <t>シヨウ</t>
    </rPh>
    <rPh sb="11" eb="12">
      <t>サイ</t>
    </rPh>
    <rPh sb="18" eb="20">
      <t>ダイショウ</t>
    </rPh>
    <phoneticPr fontId="6"/>
  </si>
  <si>
    <t>疼痛の印</t>
    <rPh sb="0" eb="2">
      <t>トウツウ</t>
    </rPh>
    <rPh sb="3" eb="4">
      <t>イン</t>
    </rPh>
    <phoneticPr fontId="6"/>
  </si>
  <si>
    <t>任意の数を宣言する。代償はS[宣言した数×5]となり、対象のSPを同じだけ回復する。この印は「怨痕の解放」が起こる前まで使用できる。</t>
    <rPh sb="0" eb="2">
      <t>ニンイ</t>
    </rPh>
    <rPh sb="3" eb="4">
      <t>カズ</t>
    </rPh>
    <rPh sb="5" eb="7">
      <t>センゲン</t>
    </rPh>
    <rPh sb="10" eb="12">
      <t>ダイショウ</t>
    </rPh>
    <rPh sb="15" eb="17">
      <t>センゲン</t>
    </rPh>
    <rPh sb="19" eb="20">
      <t>カズ</t>
    </rPh>
    <rPh sb="27" eb="29">
      <t>タイショウ</t>
    </rPh>
    <rPh sb="33" eb="34">
      <t>オナ</t>
    </rPh>
    <rPh sb="37" eb="39">
      <t>カイフク</t>
    </rPh>
    <rPh sb="44" eb="45">
      <t>イン</t>
    </rPh>
    <rPh sb="47" eb="49">
      <t>エンコン</t>
    </rPh>
    <rPh sb="50" eb="52">
      <t>カイホウ</t>
    </rPh>
    <rPh sb="54" eb="55">
      <t>オ</t>
    </rPh>
    <rPh sb="57" eb="58">
      <t>マエ</t>
    </rPh>
    <rPh sb="60" eb="62">
      <t>シヨウ</t>
    </rPh>
    <phoneticPr fontId="6"/>
  </si>
  <si>
    <t>あなたは同じ経験点で別のキャラクターデータを作成する。この時、マインドクラスを変更してもよい。あなたは二重人格となり、アクト中に1度だけ、この効果で作成した別のキャラクターデータに書き換えることができる。シーン終了時、元のキャラクターデータに戻る(グロウなどを使用していたら、対応するクラスのグロウが使用済になる)。</t>
    <rPh sb="4" eb="5">
      <t>オナ</t>
    </rPh>
    <rPh sb="6" eb="8">
      <t>ケイケン</t>
    </rPh>
    <rPh sb="8" eb="9">
      <t>テン</t>
    </rPh>
    <rPh sb="10" eb="11">
      <t>ベツ</t>
    </rPh>
    <rPh sb="22" eb="24">
      <t>サクセイ</t>
    </rPh>
    <rPh sb="29" eb="30">
      <t>トキ</t>
    </rPh>
    <rPh sb="39" eb="41">
      <t>ヘンコウ</t>
    </rPh>
    <rPh sb="51" eb="53">
      <t>ニジュウ</t>
    </rPh>
    <rPh sb="53" eb="55">
      <t>ジンカク</t>
    </rPh>
    <rPh sb="62" eb="63">
      <t>チュウ</t>
    </rPh>
    <rPh sb="65" eb="66">
      <t>ド</t>
    </rPh>
    <rPh sb="71" eb="73">
      <t>コウカ</t>
    </rPh>
    <rPh sb="74" eb="76">
      <t>サクセイ</t>
    </rPh>
    <rPh sb="78" eb="79">
      <t>ベツ</t>
    </rPh>
    <rPh sb="90" eb="91">
      <t>カ</t>
    </rPh>
    <rPh sb="92" eb="93">
      <t>カ</t>
    </rPh>
    <rPh sb="105" eb="107">
      <t>シュウリョウ</t>
    </rPh>
    <rPh sb="107" eb="108">
      <t>ジ</t>
    </rPh>
    <rPh sb="109" eb="110">
      <t>モト</t>
    </rPh>
    <rPh sb="121" eb="122">
      <t>モド</t>
    </rPh>
    <rPh sb="130" eb="132">
      <t>シヨウ</t>
    </rPh>
    <rPh sb="138" eb="140">
      <t>タイオウ</t>
    </rPh>
    <rPh sb="150" eb="152">
      <t>シヨウ</t>
    </rPh>
    <rPh sb="152" eb="153">
      <t>ズ</t>
    </rPh>
    <phoneticPr fontId="6"/>
  </si>
  <si>
    <t>この刻印が破壊されない限り、自身はHPかDPが0になった時に即座にシーンから退場し、HPとDPの0になった片方か両方を1にし、「死亡」「傀儡」「魂魄四散」を含むあらゆる状態異常、特殊状態を解除する。この刻印は特定の破壊条件を満たさない限り、破壊されたり打ち消されたりすることはない。破壊条件は、所有者ごとにHLが定める。この刻印はNPCのみ取得できる。この刻印の所有者は「魔神」と呼ばれる存在となる。</t>
    <rPh sb="2" eb="4">
      <t>コクイン</t>
    </rPh>
    <rPh sb="5" eb="7">
      <t>ハカイ</t>
    </rPh>
    <rPh sb="11" eb="12">
      <t>カギ</t>
    </rPh>
    <rPh sb="14" eb="16">
      <t>ジシン</t>
    </rPh>
    <rPh sb="28" eb="29">
      <t>トキ</t>
    </rPh>
    <rPh sb="30" eb="32">
      <t>ソクザ</t>
    </rPh>
    <rPh sb="38" eb="40">
      <t>タイジョウ</t>
    </rPh>
    <rPh sb="53" eb="55">
      <t>カタホウ</t>
    </rPh>
    <rPh sb="56" eb="58">
      <t>リョウホウ</t>
    </rPh>
    <rPh sb="64" eb="66">
      <t>シボウ</t>
    </rPh>
    <rPh sb="68" eb="70">
      <t>クグツ</t>
    </rPh>
    <rPh sb="72" eb="74">
      <t>コンパク</t>
    </rPh>
    <rPh sb="74" eb="76">
      <t>シサン</t>
    </rPh>
    <rPh sb="78" eb="79">
      <t>フク</t>
    </rPh>
    <rPh sb="84" eb="86">
      <t>ジョウタイ</t>
    </rPh>
    <rPh sb="86" eb="88">
      <t>イジョウ</t>
    </rPh>
    <rPh sb="89" eb="91">
      <t>トクシュ</t>
    </rPh>
    <rPh sb="91" eb="93">
      <t>ジョウタイ</t>
    </rPh>
    <rPh sb="94" eb="96">
      <t>カイジョ</t>
    </rPh>
    <rPh sb="101" eb="103">
      <t>コクイン</t>
    </rPh>
    <rPh sb="104" eb="106">
      <t>トクテイ</t>
    </rPh>
    <rPh sb="107" eb="109">
      <t>ハカイ</t>
    </rPh>
    <rPh sb="109" eb="111">
      <t>ジョウケン</t>
    </rPh>
    <rPh sb="112" eb="113">
      <t>ミ</t>
    </rPh>
    <rPh sb="117" eb="118">
      <t>カギ</t>
    </rPh>
    <rPh sb="120" eb="122">
      <t>ハカイ</t>
    </rPh>
    <rPh sb="126" eb="127">
      <t>ウ</t>
    </rPh>
    <rPh sb="128" eb="129">
      <t>ケ</t>
    </rPh>
    <rPh sb="141" eb="143">
      <t>ハカイ</t>
    </rPh>
    <rPh sb="143" eb="145">
      <t>ジョウケン</t>
    </rPh>
    <rPh sb="147" eb="150">
      <t>ショユウシャ</t>
    </rPh>
    <rPh sb="156" eb="157">
      <t>サダ</t>
    </rPh>
    <rPh sb="162" eb="164">
      <t>コクイン</t>
    </rPh>
    <rPh sb="170" eb="172">
      <t>シュトク</t>
    </rPh>
    <rPh sb="178" eb="180">
      <t>コクイン</t>
    </rPh>
    <rPh sb="181" eb="184">
      <t>ショユウシャ</t>
    </rPh>
    <rPh sb="186" eb="188">
      <t>マジン</t>
    </rPh>
    <rPh sb="190" eb="191">
      <t>ヨ</t>
    </rPh>
    <rPh sb="194" eb="196">
      <t>ソンザイ</t>
    </rPh>
    <phoneticPr fontId="6"/>
  </si>
  <si>
    <t>「分類：魔法」のアーツを使用する際に使用する。そのアーツの代償のS代償を2倍のH代償に置き換える。</t>
    <rPh sb="1" eb="3">
      <t>ブンルイ</t>
    </rPh>
    <rPh sb="4" eb="6">
      <t>マホウ</t>
    </rPh>
    <rPh sb="12" eb="14">
      <t>シヨウ</t>
    </rPh>
    <rPh sb="16" eb="17">
      <t>サイ</t>
    </rPh>
    <rPh sb="18" eb="20">
      <t>シヨウ</t>
    </rPh>
    <rPh sb="29" eb="31">
      <t>ダイショウ</t>
    </rPh>
    <rPh sb="33" eb="35">
      <t>ダイショウ</t>
    </rPh>
    <rPh sb="37" eb="38">
      <t>バイ</t>
    </rPh>
    <rPh sb="40" eb="42">
      <t>ダイショウ</t>
    </rPh>
    <rPh sb="43" eb="44">
      <t>オ</t>
    </rPh>
    <rPh sb="45" eb="46">
      <t>カ</t>
    </rPh>
    <phoneticPr fontId="6"/>
  </si>
  <si>
    <t>対象の判定前に対象に対してアーツが使用された時に使用する。その判定に対して不利な効果をもたらすアーツを全て打ち消す。</t>
    <rPh sb="0" eb="2">
      <t>タイショウ</t>
    </rPh>
    <rPh sb="3" eb="5">
      <t>ハンテイ</t>
    </rPh>
    <rPh sb="5" eb="6">
      <t>マエ</t>
    </rPh>
    <rPh sb="7" eb="9">
      <t>タイショウ</t>
    </rPh>
    <rPh sb="10" eb="11">
      <t>タイ</t>
    </rPh>
    <rPh sb="17" eb="19">
      <t>シヨウ</t>
    </rPh>
    <rPh sb="22" eb="23">
      <t>トキ</t>
    </rPh>
    <rPh sb="24" eb="26">
      <t>シヨウ</t>
    </rPh>
    <rPh sb="31" eb="33">
      <t>ハンテイ</t>
    </rPh>
    <rPh sb="34" eb="35">
      <t>タイ</t>
    </rPh>
    <rPh sb="37" eb="39">
      <t>フリ</t>
    </rPh>
    <rPh sb="40" eb="42">
      <t>コウカ</t>
    </rPh>
    <rPh sb="51" eb="52">
      <t>スベ</t>
    </rPh>
    <rPh sb="53" eb="54">
      <t>ウ</t>
    </rPh>
    <rPh sb="55" eb="56">
      <t>ケ</t>
    </rPh>
    <phoneticPr fontId="6"/>
  </si>
  <si>
    <t>次に行うメジャーアクションでHPを回復するのなら、その回復量に+3D10点する。</t>
    <rPh sb="0" eb="1">
      <t>ツギ</t>
    </rPh>
    <rPh sb="2" eb="3">
      <t>オコナ</t>
    </rPh>
    <rPh sb="17" eb="19">
      <t>カイフク</t>
    </rPh>
    <rPh sb="27" eb="29">
      <t>カイフク</t>
    </rPh>
    <rPh sb="29" eb="30">
      <t>リョウ</t>
    </rPh>
    <rPh sb="36" eb="37">
      <t>テン</t>
    </rPh>
    <phoneticPr fontId="6"/>
  </si>
  <si>
    <t>次に行うメジャーアクションでHPを回復するのなら、「射程：シーン」に変更し、その対象に任意の数の対象を追加する。対象が状態異常を受けていれば、「昏倒」を含むすべての状態異常を解除する(「傀儡」「死亡」「魂魄四散」を除く)。</t>
    <rPh sb="0" eb="1">
      <t>ツギ</t>
    </rPh>
    <rPh sb="2" eb="3">
      <t>オコナ</t>
    </rPh>
    <rPh sb="17" eb="19">
      <t>カイフク</t>
    </rPh>
    <rPh sb="26" eb="28">
      <t>シャテイ</t>
    </rPh>
    <rPh sb="34" eb="36">
      <t>ヘンコウ</t>
    </rPh>
    <rPh sb="40" eb="42">
      <t>タイショウ</t>
    </rPh>
    <rPh sb="43" eb="45">
      <t>ニンイ</t>
    </rPh>
    <rPh sb="46" eb="47">
      <t>カズ</t>
    </rPh>
    <rPh sb="48" eb="50">
      <t>タイショウ</t>
    </rPh>
    <rPh sb="51" eb="53">
      <t>ツイカ</t>
    </rPh>
    <rPh sb="56" eb="58">
      <t>タイショウ</t>
    </rPh>
    <rPh sb="59" eb="61">
      <t>ジョウタイ</t>
    </rPh>
    <rPh sb="61" eb="63">
      <t>イジョウ</t>
    </rPh>
    <rPh sb="64" eb="65">
      <t>ウ</t>
    </rPh>
    <rPh sb="82" eb="84">
      <t>ジョウタイ</t>
    </rPh>
    <rPh sb="84" eb="86">
      <t>イジョウ</t>
    </rPh>
    <rPh sb="87" eb="89">
      <t>カイジョ</t>
    </rPh>
    <phoneticPr fontId="6"/>
  </si>
  <si>
    <t>対象の判定に与えられているボーナスを全て打ち消し、その判定にボーナスと同じ種類、同じだけのペナルティを与える。</t>
    <rPh sb="0" eb="2">
      <t>タイショウ</t>
    </rPh>
    <rPh sb="3" eb="5">
      <t>ハンテイ</t>
    </rPh>
    <rPh sb="6" eb="7">
      <t>アタ</t>
    </rPh>
    <rPh sb="18" eb="19">
      <t>スベ</t>
    </rPh>
    <rPh sb="20" eb="21">
      <t>ウ</t>
    </rPh>
    <rPh sb="22" eb="23">
      <t>ケ</t>
    </rPh>
    <rPh sb="27" eb="29">
      <t>ハンテイ</t>
    </rPh>
    <rPh sb="35" eb="36">
      <t>オナ</t>
    </rPh>
    <rPh sb="37" eb="39">
      <t>シュルイ</t>
    </rPh>
    <rPh sb="40" eb="41">
      <t>オナ</t>
    </rPh>
    <rPh sb="51" eb="52">
      <t>アタ</t>
    </rPh>
    <phoneticPr fontId="6"/>
  </si>
  <si>
    <t>対象がアーツを使用した時に使用する。そのタイミングで使用されたすべてのアーツの代償をもう一度支払わせる。それらの代償が一部でも減らされていた場合、元々の代償の合計の3倍を支払わせる(代償を支払いきれない場合、可能なだけ支払わせる。支払えないことでアーツが使用できなくなることはない)。</t>
    <rPh sb="0" eb="2">
      <t>タイショウ</t>
    </rPh>
    <rPh sb="7" eb="9">
      <t>シヨウ</t>
    </rPh>
    <rPh sb="11" eb="12">
      <t>トキ</t>
    </rPh>
    <rPh sb="13" eb="15">
      <t>シヨウ</t>
    </rPh>
    <rPh sb="26" eb="28">
      <t>シヨウ</t>
    </rPh>
    <rPh sb="39" eb="41">
      <t>ダイショウ</t>
    </rPh>
    <rPh sb="44" eb="46">
      <t>イチド</t>
    </rPh>
    <rPh sb="46" eb="48">
      <t>シハラ</t>
    </rPh>
    <rPh sb="56" eb="58">
      <t>ダイショウ</t>
    </rPh>
    <rPh sb="59" eb="61">
      <t>イチブ</t>
    </rPh>
    <rPh sb="63" eb="64">
      <t>ヘ</t>
    </rPh>
    <rPh sb="70" eb="72">
      <t>バアイ</t>
    </rPh>
    <rPh sb="73" eb="75">
      <t>モトモト</t>
    </rPh>
    <rPh sb="76" eb="78">
      <t>ダイショウ</t>
    </rPh>
    <rPh sb="79" eb="81">
      <t>ゴウケイ</t>
    </rPh>
    <rPh sb="83" eb="84">
      <t>バイ</t>
    </rPh>
    <rPh sb="85" eb="87">
      <t>シハラ</t>
    </rPh>
    <rPh sb="91" eb="93">
      <t>ダイショウ</t>
    </rPh>
    <rPh sb="94" eb="96">
      <t>シハラ</t>
    </rPh>
    <rPh sb="101" eb="103">
      <t>バアイ</t>
    </rPh>
    <rPh sb="104" eb="106">
      <t>カノウ</t>
    </rPh>
    <rPh sb="109" eb="111">
      <t>シハラ</t>
    </rPh>
    <rPh sb="115" eb="117">
      <t>シハラ</t>
    </rPh>
    <rPh sb="127" eb="129">
      <t>シヨウ</t>
    </rPh>
    <phoneticPr fontId="6"/>
  </si>
  <si>
    <t>『汝、罪深きことを知れ。贖罪のためにその生を燃やすべし』
善にしてフルワイの象徴たる、“赦されぬ影”グレン＝サイラスの遺した聖牙。
罪の象徴にして贖罪を行い続け冤罪を被り続ける、虹蛇剣バルムンク。彼は罪の自覚のある者のみと契約する。契約の証は右頬に現れる。／束縛：あなたは自身の罪を償い続けなければならない。あなたの意思で償い終えることは決してない。また、あなたは冤罪を受け続ける呪いを受ける。／離反：あなたが罪を償うことをやめたり、罪を許すことができる者によって許された時、バルムンクはただあなたの元を去る。後者の場合のみ、印の効力は残り続ける。</t>
    <rPh sb="29" eb="30">
      <t>ゼン</t>
    </rPh>
    <rPh sb="38" eb="40">
      <t>ショウチョウ</t>
    </rPh>
    <rPh sb="59" eb="60">
      <t>ノコ</t>
    </rPh>
    <rPh sb="62" eb="63">
      <t>セイ</t>
    </rPh>
    <rPh sb="63" eb="64">
      <t>ガ</t>
    </rPh>
    <rPh sb="66" eb="67">
      <t>ツミ</t>
    </rPh>
    <rPh sb="68" eb="70">
      <t>ショウチョウ</t>
    </rPh>
    <rPh sb="73" eb="75">
      <t>ショクザイ</t>
    </rPh>
    <rPh sb="76" eb="77">
      <t>オコナ</t>
    </rPh>
    <rPh sb="78" eb="79">
      <t>ツヅ</t>
    </rPh>
    <rPh sb="80" eb="82">
      <t>エンザイ</t>
    </rPh>
    <rPh sb="83" eb="84">
      <t>コウム</t>
    </rPh>
    <rPh sb="85" eb="86">
      <t>ツヅ</t>
    </rPh>
    <rPh sb="91" eb="92">
      <t>ケン</t>
    </rPh>
    <rPh sb="98" eb="99">
      <t>カレ</t>
    </rPh>
    <rPh sb="100" eb="101">
      <t>ツミ</t>
    </rPh>
    <rPh sb="102" eb="104">
      <t>ジカク</t>
    </rPh>
    <rPh sb="107" eb="108">
      <t>モノ</t>
    </rPh>
    <rPh sb="111" eb="113">
      <t>ケイヤク</t>
    </rPh>
    <rPh sb="116" eb="118">
      <t>ケイヤク</t>
    </rPh>
    <rPh sb="119" eb="120">
      <t>アカシ</t>
    </rPh>
    <rPh sb="121" eb="122">
      <t>ミギ</t>
    </rPh>
    <rPh sb="122" eb="123">
      <t>ホホ</t>
    </rPh>
    <rPh sb="124" eb="125">
      <t>アラワ</t>
    </rPh>
    <rPh sb="129" eb="131">
      <t>ソクバク</t>
    </rPh>
    <rPh sb="136" eb="138">
      <t>ジシン</t>
    </rPh>
    <rPh sb="139" eb="140">
      <t>ツミ</t>
    </rPh>
    <rPh sb="141" eb="142">
      <t>ツグナ</t>
    </rPh>
    <rPh sb="143" eb="144">
      <t>ツヅ</t>
    </rPh>
    <rPh sb="158" eb="160">
      <t>イシ</t>
    </rPh>
    <rPh sb="161" eb="162">
      <t>ツグナ</t>
    </rPh>
    <rPh sb="163" eb="164">
      <t>オ</t>
    </rPh>
    <rPh sb="169" eb="170">
      <t>ケッ</t>
    </rPh>
    <rPh sb="182" eb="184">
      <t>エンザイ</t>
    </rPh>
    <rPh sb="185" eb="186">
      <t>ウ</t>
    </rPh>
    <rPh sb="187" eb="188">
      <t>ツヅ</t>
    </rPh>
    <rPh sb="190" eb="191">
      <t>ノロ</t>
    </rPh>
    <rPh sb="193" eb="194">
      <t>ウ</t>
    </rPh>
    <rPh sb="198" eb="200">
      <t>リハン</t>
    </rPh>
    <rPh sb="205" eb="206">
      <t>ツミ</t>
    </rPh>
    <rPh sb="207" eb="208">
      <t>ツグナ</t>
    </rPh>
    <rPh sb="217" eb="218">
      <t>ツミ</t>
    </rPh>
    <rPh sb="219" eb="220">
      <t>ユル</t>
    </rPh>
    <rPh sb="227" eb="228">
      <t>モノ</t>
    </rPh>
    <rPh sb="232" eb="233">
      <t>ユル</t>
    </rPh>
    <rPh sb="236" eb="237">
      <t>トキ</t>
    </rPh>
    <rPh sb="250" eb="251">
      <t>モト</t>
    </rPh>
    <rPh sb="252" eb="253">
      <t>サ</t>
    </rPh>
    <rPh sb="255" eb="257">
      <t>コウシャ</t>
    </rPh>
    <rPh sb="258" eb="260">
      <t>バアイ</t>
    </rPh>
    <rPh sb="263" eb="264">
      <t>イン</t>
    </rPh>
    <rPh sb="265" eb="267">
      <t>コウリョク</t>
    </rPh>
    <rPh sb="268" eb="269">
      <t>ノコ</t>
    </rPh>
    <rPh sb="270" eb="271">
      <t>ツヅ</t>
    </rPh>
    <phoneticPr fontId="6"/>
  </si>
  <si>
    <t>自身は《○○の血》というアーツを、クラスに関係なくいくつでも取得できる。また、自身は本来、混血が生まれない種族の間の出自であってもよい(混血の子孫など)。</t>
    <rPh sb="0" eb="2">
      <t>ジシン</t>
    </rPh>
    <rPh sb="7" eb="8">
      <t>チ</t>
    </rPh>
    <rPh sb="21" eb="23">
      <t>カンケイ</t>
    </rPh>
    <rPh sb="30" eb="32">
      <t>シュトク</t>
    </rPh>
    <rPh sb="39" eb="41">
      <t>ジシン</t>
    </rPh>
    <rPh sb="42" eb="44">
      <t>ホンライ</t>
    </rPh>
    <rPh sb="45" eb="47">
      <t>コンケツ</t>
    </rPh>
    <rPh sb="48" eb="49">
      <t>ウ</t>
    </rPh>
    <rPh sb="53" eb="55">
      <t>シュゾク</t>
    </rPh>
    <rPh sb="56" eb="57">
      <t>アイダ</t>
    </rPh>
    <rPh sb="58" eb="60">
      <t>シュツジ</t>
    </rPh>
    <rPh sb="68" eb="70">
      <t>コンケツ</t>
    </rPh>
    <rPh sb="71" eb="73">
      <t>シソン</t>
    </rPh>
    <phoneticPr fontId="6"/>
  </si>
  <si>
    <t>このアーツを組み合わせたドッジで対決に勝利した場合、自身はその攻撃を回避するとともに至近の単体を選択する。その対象が行ったリアクションの判定の成否に関係なく、対象はドッジを行い勝利したことになる。自身が対決に敗北した場合、使用回数に数えない。</t>
    <rPh sb="6" eb="7">
      <t>ク</t>
    </rPh>
    <rPh sb="8" eb="9">
      <t>ア</t>
    </rPh>
    <rPh sb="16" eb="18">
      <t>タイケツ</t>
    </rPh>
    <rPh sb="19" eb="21">
      <t>ショウリ</t>
    </rPh>
    <rPh sb="23" eb="25">
      <t>バアイ</t>
    </rPh>
    <rPh sb="26" eb="28">
      <t>ジシン</t>
    </rPh>
    <rPh sb="31" eb="33">
      <t>コウゲキ</t>
    </rPh>
    <rPh sb="34" eb="36">
      <t>カイヒ</t>
    </rPh>
    <rPh sb="42" eb="44">
      <t>シキン</t>
    </rPh>
    <rPh sb="45" eb="47">
      <t>タンタイ</t>
    </rPh>
    <rPh sb="48" eb="50">
      <t>センタク</t>
    </rPh>
    <rPh sb="55" eb="57">
      <t>タイショウ</t>
    </rPh>
    <rPh sb="58" eb="59">
      <t>オコナ</t>
    </rPh>
    <rPh sb="68" eb="70">
      <t>ハンテイ</t>
    </rPh>
    <rPh sb="71" eb="73">
      <t>セイヒ</t>
    </rPh>
    <rPh sb="74" eb="76">
      <t>カンケイ</t>
    </rPh>
    <rPh sb="79" eb="81">
      <t>タイショウ</t>
    </rPh>
    <rPh sb="86" eb="87">
      <t>オコナ</t>
    </rPh>
    <rPh sb="88" eb="90">
      <t>ショウリ</t>
    </rPh>
    <rPh sb="98" eb="100">
      <t>ジシン</t>
    </rPh>
    <rPh sb="101" eb="103">
      <t>タイケツ</t>
    </rPh>
    <rPh sb="104" eb="106">
      <t>ハイボク</t>
    </rPh>
    <rPh sb="108" eb="110">
      <t>バアイ</t>
    </rPh>
    <rPh sb="111" eb="113">
      <t>シヨウ</t>
    </rPh>
    <rPh sb="113" eb="115">
      <t>カイスウ</t>
    </rPh>
    <rPh sb="116" eb="117">
      <t>カゾ</t>
    </rPh>
    <phoneticPr fontId="6"/>
  </si>
  <si>
    <t>太古の血脈</t>
    <rPh sb="0" eb="2">
      <t>タイコ</t>
    </rPh>
    <rPh sb="3" eb="5">
      <t>ケツミャク</t>
    </rPh>
    <phoneticPr fontId="6"/>
  </si>
  <si>
    <t>角欠けの烙印</t>
    <rPh sb="0" eb="1">
      <t>カク</t>
    </rPh>
    <rPh sb="1" eb="2">
      <t>カ</t>
    </rPh>
    <rPh sb="4" eb="6">
      <t>ラクイン</t>
    </rPh>
    <phoneticPr fontId="6"/>
  </si>
  <si>
    <t>震脚</t>
    <rPh sb="0" eb="2">
      <t>シンキャク</t>
    </rPh>
    <phoneticPr fontId="6"/>
  </si>
  <si>
    <t>次に行う攻撃で1点でもダメージを与えた場合、対象に「邪毒」を2レベルで与える。もし他のアーツの効果で同時に「邪毒」を与えるか、対象が既に「邪毒」を受けているなら、その「邪毒」のレベルに+2する。</t>
    <rPh sb="0" eb="1">
      <t>ツギ</t>
    </rPh>
    <rPh sb="2" eb="3">
      <t>オコナ</t>
    </rPh>
    <rPh sb="4" eb="6">
      <t>コウゲキ</t>
    </rPh>
    <rPh sb="8" eb="9">
      <t>テン</t>
    </rPh>
    <rPh sb="16" eb="17">
      <t>アタ</t>
    </rPh>
    <rPh sb="19" eb="21">
      <t>バアイ</t>
    </rPh>
    <rPh sb="22" eb="24">
      <t>タイショウ</t>
    </rPh>
    <rPh sb="26" eb="27">
      <t>ジャ</t>
    </rPh>
    <rPh sb="27" eb="28">
      <t>ドク</t>
    </rPh>
    <rPh sb="35" eb="36">
      <t>アタ</t>
    </rPh>
    <rPh sb="41" eb="42">
      <t>ホカ</t>
    </rPh>
    <rPh sb="47" eb="49">
      <t>コウカ</t>
    </rPh>
    <rPh sb="50" eb="52">
      <t>ドウジ</t>
    </rPh>
    <rPh sb="54" eb="55">
      <t>ジャ</t>
    </rPh>
    <rPh sb="55" eb="56">
      <t>ドク</t>
    </rPh>
    <rPh sb="58" eb="59">
      <t>アタ</t>
    </rPh>
    <rPh sb="63" eb="65">
      <t>タイショウ</t>
    </rPh>
    <rPh sb="66" eb="67">
      <t>スデ</t>
    </rPh>
    <rPh sb="69" eb="70">
      <t>ジャ</t>
    </rPh>
    <rPh sb="70" eb="71">
      <t>ドク</t>
    </rPh>
    <rPh sb="73" eb="74">
      <t>ウ</t>
    </rPh>
    <rPh sb="84" eb="85">
      <t>ジャ</t>
    </rPh>
    <rPh sb="85" eb="86">
      <t>ドク</t>
    </rPh>
    <phoneticPr fontId="6"/>
  </si>
  <si>
    <t>浄き血の法術</t>
    <rPh sb="0" eb="1">
      <t>ジョウ</t>
    </rPh>
    <rPh sb="2" eb="3">
      <t>チ</t>
    </rPh>
    <rPh sb="4" eb="6">
      <t>ホウジュツ</t>
    </rPh>
    <phoneticPr fontId="6"/>
  </si>
  <si>
    <t>E</t>
    <phoneticPr fontId="6"/>
  </si>
  <si>
    <t>自身はメインフェイズ中、「飛行」状態となる。自身は戦闘移動を行う。</t>
    <rPh sb="0" eb="2">
      <t>ジシン</t>
    </rPh>
    <rPh sb="10" eb="11">
      <t>チュウ</t>
    </rPh>
    <rPh sb="13" eb="15">
      <t>ヒコウ</t>
    </rPh>
    <rPh sb="16" eb="18">
      <t>ジョウタイ</t>
    </rPh>
    <rPh sb="22" eb="24">
      <t>ジシン</t>
    </rPh>
    <rPh sb="25" eb="27">
      <t>セントウ</t>
    </rPh>
    <rPh sb="27" eb="29">
      <t>イドウ</t>
    </rPh>
    <rPh sb="30" eb="31">
      <t>オコナ</t>
    </rPh>
    <phoneticPr fontId="6"/>
  </si>
  <si>
    <t>〔回〕</t>
    <rPh sb="1" eb="2">
      <t>マワ</t>
    </rPh>
    <phoneticPr fontId="6"/>
  </si>
  <si>
    <t>このアーツを組み合わせたドッジ判定の達成率に-10%のボーナスを与える。</t>
    <rPh sb="6" eb="7">
      <t>ク</t>
    </rPh>
    <rPh sb="8" eb="9">
      <t>ア</t>
    </rPh>
    <rPh sb="15" eb="17">
      <t>ハンテイ</t>
    </rPh>
    <rPh sb="18" eb="21">
      <t>タッセイリツ</t>
    </rPh>
    <rPh sb="32" eb="33">
      <t>アタ</t>
    </rPh>
    <phoneticPr fontId="6"/>
  </si>
  <si>
    <t>自身が次に行うメジャーアクションの判定のスペシャル率に+10%のボーナスを与える。</t>
    <rPh sb="0" eb="2">
      <t>ジシン</t>
    </rPh>
    <rPh sb="3" eb="4">
      <t>ツギ</t>
    </rPh>
    <rPh sb="5" eb="6">
      <t>オコナ</t>
    </rPh>
    <rPh sb="17" eb="19">
      <t>ハンテイ</t>
    </rPh>
    <rPh sb="25" eb="26">
      <t>リツ</t>
    </rPh>
    <rPh sb="37" eb="38">
      <t>アタ</t>
    </rPh>
    <phoneticPr fontId="6"/>
  </si>
  <si>
    <t>圧力排除</t>
    <rPh sb="0" eb="2">
      <t>アツリョク</t>
    </rPh>
    <rPh sb="2" eb="4">
      <t>ハイジョ</t>
    </rPh>
    <phoneticPr fontId="6"/>
  </si>
  <si>
    <t>このアーツを組み合わせたガード判定に成功した場合、攻撃者に「硬直」を与える。</t>
    <rPh sb="6" eb="7">
      <t>ク</t>
    </rPh>
    <rPh sb="8" eb="9">
      <t>ア</t>
    </rPh>
    <rPh sb="15" eb="17">
      <t>ハンテイ</t>
    </rPh>
    <rPh sb="18" eb="20">
      <t>セイコウ</t>
    </rPh>
    <rPh sb="22" eb="24">
      <t>バアイ</t>
    </rPh>
    <rPh sb="25" eb="28">
      <t>コウゲキシャ</t>
    </rPh>
    <rPh sb="30" eb="32">
      <t>コウチョク</t>
    </rPh>
    <rPh sb="34" eb="35">
      <t>アタ</t>
    </rPh>
    <phoneticPr fontId="6"/>
  </si>
  <si>
    <t>永躰功</t>
    <rPh sb="0" eb="2">
      <t>エイタイ</t>
    </rPh>
    <rPh sb="2" eb="3">
      <t>イサオ</t>
    </rPh>
    <phoneticPr fontId="6"/>
  </si>
  <si>
    <t>テネブリス専用。[ポストダメージ]1アクト1回、〔瘴気〕判定による攻撃でうけるダメージを0にする。</t>
    <rPh sb="5" eb="7">
      <t>センヨウ</t>
    </rPh>
    <rPh sb="25" eb="27">
      <t>ショウキ</t>
    </rPh>
    <rPh sb="28" eb="30">
      <t>ハンテイ</t>
    </rPh>
    <rPh sb="33" eb="35">
      <t>コウゲキ</t>
    </rPh>
    <phoneticPr fontId="7"/>
  </si>
  <si>
    <t>組み合わせた《脱皮》の回復量に+[LV×2]点する。</t>
    <rPh sb="0" eb="1">
      <t>ク</t>
    </rPh>
    <rPh sb="2" eb="3">
      <t>ア</t>
    </rPh>
    <rPh sb="7" eb="9">
      <t>ダッピ</t>
    </rPh>
    <rPh sb="11" eb="13">
      <t>カイフク</t>
    </rPh>
    <rPh sb="13" eb="14">
      <t>リョウ</t>
    </rPh>
    <rPh sb="22" eb="23">
      <t>テン</t>
    </rPh>
    <phoneticPr fontId="6"/>
  </si>
  <si>
    <t>人外の再生</t>
    <rPh sb="0" eb="2">
      <t>ジンガイ</t>
    </rPh>
    <rPh sb="3" eb="5">
      <t>サイセイ</t>
    </rPh>
    <phoneticPr fontId="6"/>
  </si>
  <si>
    <t>飾り気のない古びた長剣。贖罪を願う心に呼応して、本来の輝く刀身を見せる。皮肉げに笑うフルワイの青年がしのばれる。</t>
    <rPh sb="0" eb="1">
      <t>カザ</t>
    </rPh>
    <rPh sb="2" eb="3">
      <t>ケ</t>
    </rPh>
    <rPh sb="6" eb="7">
      <t>フル</t>
    </rPh>
    <rPh sb="9" eb="11">
      <t>チョウケン</t>
    </rPh>
    <rPh sb="12" eb="14">
      <t>ショクザイ</t>
    </rPh>
    <rPh sb="15" eb="16">
      <t>ネガ</t>
    </rPh>
    <rPh sb="17" eb="18">
      <t>ココロ</t>
    </rPh>
    <rPh sb="19" eb="21">
      <t>コオウ</t>
    </rPh>
    <rPh sb="24" eb="26">
      <t>ホンライ</t>
    </rPh>
    <rPh sb="27" eb="28">
      <t>カガヤ</t>
    </rPh>
    <rPh sb="29" eb="31">
      <t>トウシン</t>
    </rPh>
    <rPh sb="32" eb="33">
      <t>ミ</t>
    </rPh>
    <rPh sb="36" eb="38">
      <t>ヒニク</t>
    </rPh>
    <rPh sb="40" eb="41">
      <t>ワラ</t>
    </rPh>
    <rPh sb="47" eb="49">
      <t>セイネン</t>
    </rPh>
    <phoneticPr fontId="6"/>
  </si>
  <si>
    <t>A※</t>
    <phoneticPr fontId="6"/>
  </si>
  <si>
    <t>剣※</t>
    <rPh sb="0" eb="1">
      <t>ケン</t>
    </rPh>
    <phoneticPr fontId="6"/>
  </si>
  <si>
    <t>※「剣」は、分類を「斧」または「槍」「槌」「鎌」から選んで変更することができる。</t>
    <rPh sb="2" eb="3">
      <t>ケン</t>
    </rPh>
    <rPh sb="6" eb="8">
      <t>ブンルイ</t>
    </rPh>
    <rPh sb="10" eb="11">
      <t>オノ</t>
    </rPh>
    <rPh sb="16" eb="17">
      <t>ヤリ</t>
    </rPh>
    <rPh sb="19" eb="20">
      <t>ツチ</t>
    </rPh>
    <rPh sb="22" eb="23">
      <t>カマ</t>
    </rPh>
    <rPh sb="26" eb="27">
      <t>エラ</t>
    </rPh>
    <rPh sb="29" eb="31">
      <t>ヘンコウ</t>
    </rPh>
    <phoneticPr fontId="6"/>
  </si>
  <si>
    <t>弓※</t>
    <rPh sb="0" eb="1">
      <t>ユミ</t>
    </rPh>
    <phoneticPr fontId="6"/>
  </si>
  <si>
    <t>そのレリックは「分類：暗器」でもあるように扱え、〔隠密〕でも白兵攻撃を行えるようになる。小型化できる、透明である、宙から現れるなどの特徴を持つレリックを表す。</t>
    <rPh sb="8" eb="10">
      <t>ブンルイ</t>
    </rPh>
    <rPh sb="11" eb="13">
      <t>アンキ</t>
    </rPh>
    <rPh sb="21" eb="22">
      <t>アツカ</t>
    </rPh>
    <rPh sb="25" eb="27">
      <t>オンミツ</t>
    </rPh>
    <rPh sb="30" eb="32">
      <t>ハクヘイ</t>
    </rPh>
    <rPh sb="32" eb="34">
      <t>コウゲキ</t>
    </rPh>
    <rPh sb="35" eb="36">
      <t>オコナ</t>
    </rPh>
    <rPh sb="44" eb="46">
      <t>コガタ</t>
    </rPh>
    <rPh sb="46" eb="47">
      <t>カ</t>
    </rPh>
    <rPh sb="51" eb="53">
      <t>トウメイ</t>
    </rPh>
    <rPh sb="57" eb="58">
      <t>チュウ</t>
    </rPh>
    <rPh sb="60" eb="61">
      <t>アラワ</t>
    </rPh>
    <rPh sb="66" eb="68">
      <t>トクチョウ</t>
    </rPh>
    <rPh sb="69" eb="70">
      <t>モ</t>
    </rPh>
    <rPh sb="76" eb="77">
      <t>アラワ</t>
    </rPh>
    <phoneticPr fontId="6"/>
  </si>
  <si>
    <t>暗殺の羽</t>
    <rPh sb="0" eb="2">
      <t>アンサツ</t>
    </rPh>
    <rPh sb="3" eb="4">
      <t>ハネ</t>
    </rPh>
    <phoneticPr fontId="6"/>
  </si>
  <si>
    <t>そのレリックは「分類：暗器、投擲」でもあるように扱え、〔射撃〕または〔隠密〕でも射撃攻撃を行えるようになる(射撃攻撃に用いた場合、消耗はしないが、使用後に攻撃先のエンゲージに落下する)。小型化できる、透明である、宙から現れるなどの特徴を持つレリックを表す。</t>
    <rPh sb="8" eb="10">
      <t>ブンルイ</t>
    </rPh>
    <rPh sb="11" eb="13">
      <t>アンキ</t>
    </rPh>
    <rPh sb="14" eb="16">
      <t>トウテキ</t>
    </rPh>
    <rPh sb="24" eb="25">
      <t>アツカ</t>
    </rPh>
    <rPh sb="28" eb="30">
      <t>シャゲキ</t>
    </rPh>
    <rPh sb="35" eb="37">
      <t>オンミツ</t>
    </rPh>
    <rPh sb="40" eb="42">
      <t>シャゲキ</t>
    </rPh>
    <rPh sb="42" eb="44">
      <t>コウゲキ</t>
    </rPh>
    <rPh sb="45" eb="46">
      <t>オコナ</t>
    </rPh>
    <rPh sb="54" eb="56">
      <t>シャゲキ</t>
    </rPh>
    <rPh sb="56" eb="58">
      <t>コウゲキ</t>
    </rPh>
    <rPh sb="59" eb="60">
      <t>モチ</t>
    </rPh>
    <rPh sb="62" eb="64">
      <t>バアイ</t>
    </rPh>
    <rPh sb="93" eb="95">
      <t>コガタ</t>
    </rPh>
    <rPh sb="95" eb="96">
      <t>カ</t>
    </rPh>
    <rPh sb="100" eb="102">
      <t>トウメイ</t>
    </rPh>
    <rPh sb="106" eb="107">
      <t>チュウ</t>
    </rPh>
    <rPh sb="109" eb="110">
      <t>アラワ</t>
    </rPh>
    <rPh sb="115" eb="117">
      <t>トクチョウ</t>
    </rPh>
    <rPh sb="118" eb="119">
      <t>モ</t>
    </rPh>
    <rPh sb="125" eb="126">
      <t>アラワ</t>
    </rPh>
    <phoneticPr fontId="6"/>
  </si>
  <si>
    <t>白兵＋α</t>
    <rPh sb="0" eb="2">
      <t>ハクヘイ</t>
    </rPh>
    <phoneticPr fontId="6"/>
  </si>
  <si>
    <t>※「弓」は、レリックポイントを消費せずに「近距離」を最初から取得している。</t>
    <rPh sb="2" eb="3">
      <t>ユミ</t>
    </rPh>
    <rPh sb="15" eb="17">
      <t>ショウヒ</t>
    </rPh>
    <rPh sb="21" eb="24">
      <t>キンキョリ</t>
    </rPh>
    <rPh sb="26" eb="28">
      <t>サイショ</t>
    </rPh>
    <rPh sb="30" eb="32">
      <t>シュトク</t>
    </rPh>
    <phoneticPr fontId="6"/>
  </si>
  <si>
    <t>〔白〕〔隠〕</t>
    <rPh sb="1" eb="2">
      <t>シロ</t>
    </rPh>
    <rPh sb="4" eb="5">
      <t>ナバリ</t>
    </rPh>
    <phoneticPr fontId="6"/>
  </si>
  <si>
    <t>レリックテンプレート</t>
    <phoneticPr fontId="6"/>
  </si>
  <si>
    <t>固定値</t>
    <rPh sb="0" eb="3">
      <t>コテイチ</t>
    </rPh>
    <phoneticPr fontId="6"/>
  </si>
  <si>
    <t>※「暗器」は、レリックポイントを消費せずに「暗殺の牙」または「暗殺の羽」のどちらかを選択して取得する。</t>
    <rPh sb="2" eb="4">
      <t>アンキ</t>
    </rPh>
    <rPh sb="16" eb="18">
      <t>ショウヒ</t>
    </rPh>
    <rPh sb="22" eb="24">
      <t>アンサツ</t>
    </rPh>
    <rPh sb="25" eb="26">
      <t>キバ</t>
    </rPh>
    <rPh sb="31" eb="33">
      <t>アンサツ</t>
    </rPh>
    <rPh sb="34" eb="35">
      <t>ハネ</t>
    </rPh>
    <rPh sb="42" eb="44">
      <t>センタク</t>
    </rPh>
    <rPh sb="46" eb="48">
      <t>シュトク</t>
    </rPh>
    <phoneticPr fontId="6"/>
  </si>
  <si>
    <t>　また、「刺」属性のマイナス修正を「-3」として扱う。</t>
    <phoneticPr fontId="6"/>
  </si>
  <si>
    <t>-1(0)</t>
    <phoneticPr fontId="6"/>
  </si>
  <si>
    <t>-2(0)</t>
    <phoneticPr fontId="6"/>
  </si>
  <si>
    <t>【刺A】(弓)</t>
    <rPh sb="1" eb="2">
      <t>サ</t>
    </rPh>
    <rPh sb="5" eb="6">
      <t>ユミ</t>
    </rPh>
    <phoneticPr fontId="6"/>
  </si>
  <si>
    <t>【刺A】(暗器)</t>
    <rPh sb="1" eb="2">
      <t>サ</t>
    </rPh>
    <rPh sb="5" eb="7">
      <t>アンキ</t>
    </rPh>
    <phoneticPr fontId="6"/>
  </si>
  <si>
    <t>-3(0)</t>
    <phoneticPr fontId="6"/>
  </si>
  <si>
    <t>鈍重化</t>
    <rPh sb="0" eb="2">
      <t>ドンジュウ</t>
    </rPh>
    <rPh sb="2" eb="3">
      <t>カ</t>
    </rPh>
    <phoneticPr fontId="6"/>
  </si>
  <si>
    <t>再生力</t>
    <rPh sb="0" eb="2">
      <t>サイセイ</t>
    </rPh>
    <rPh sb="2" eb="3">
      <t>チカラ</t>
    </rPh>
    <phoneticPr fontId="6"/>
  </si>
  <si>
    <t>このアーツを組み合わせた魔法攻撃に対するリアクションの達成率に+[[LV+1]×10]%のペナルティを与える。</t>
    <rPh sb="6" eb="7">
      <t>ク</t>
    </rPh>
    <rPh sb="8" eb="9">
      <t>ア</t>
    </rPh>
    <rPh sb="12" eb="14">
      <t>マホウ</t>
    </rPh>
    <rPh sb="14" eb="16">
      <t>コウゲキ</t>
    </rPh>
    <rPh sb="17" eb="18">
      <t>タイ</t>
    </rPh>
    <rPh sb="27" eb="30">
      <t>タッセイリツ</t>
    </rPh>
    <rPh sb="51" eb="52">
      <t>アタ</t>
    </rPh>
    <phoneticPr fontId="6"/>
  </si>
  <si>
    <t>付与式：分裂</t>
    <rPh sb="0" eb="2">
      <t>フヨ</t>
    </rPh>
    <rPh sb="2" eb="3">
      <t>シキ</t>
    </rPh>
    <rPh sb="4" eb="6">
      <t>ブンレツ</t>
    </rPh>
    <phoneticPr fontId="6"/>
  </si>
  <si>
    <t>付与式：儀式</t>
    <rPh sb="0" eb="2">
      <t>フヨ</t>
    </rPh>
    <rPh sb="2" eb="3">
      <t>シキ</t>
    </rPh>
    <rPh sb="4" eb="6">
      <t>ギシキ</t>
    </rPh>
    <phoneticPr fontId="6"/>
  </si>
  <si>
    <t>加速</t>
    <rPh sb="0" eb="2">
      <t>カソク</t>
    </rPh>
    <phoneticPr fontId="6"/>
  </si>
  <si>
    <t>このアーツを組み合わせた攻撃で「邪毒」「汚染」「浄化」のいずれかを与えた場合、それらの状態異常によってクリンナップフェイズで与えられるダメージを即座に与える(次のクリンナップフェイズにはダメージを与えられない)。</t>
    <rPh sb="6" eb="7">
      <t>ク</t>
    </rPh>
    <rPh sb="8" eb="9">
      <t>ア</t>
    </rPh>
    <rPh sb="12" eb="14">
      <t>コウゲキ</t>
    </rPh>
    <rPh sb="16" eb="17">
      <t>ジャ</t>
    </rPh>
    <rPh sb="17" eb="18">
      <t>ドク</t>
    </rPh>
    <rPh sb="20" eb="22">
      <t>オセン</t>
    </rPh>
    <rPh sb="24" eb="26">
      <t>ジョウカ</t>
    </rPh>
    <rPh sb="33" eb="34">
      <t>アタ</t>
    </rPh>
    <rPh sb="36" eb="38">
      <t>バアイ</t>
    </rPh>
    <rPh sb="43" eb="45">
      <t>ジョウタイ</t>
    </rPh>
    <rPh sb="45" eb="47">
      <t>イジョウ</t>
    </rPh>
    <rPh sb="62" eb="63">
      <t>アタ</t>
    </rPh>
    <rPh sb="72" eb="74">
      <t>ソクザ</t>
    </rPh>
    <rPh sb="75" eb="76">
      <t>アタ</t>
    </rPh>
    <rPh sb="79" eb="80">
      <t>ツギ</t>
    </rPh>
    <rPh sb="98" eb="99">
      <t>アタ</t>
    </rPh>
    <phoneticPr fontId="6"/>
  </si>
  <si>
    <t>非情なる罠</t>
    <rPh sb="0" eb="2">
      <t>ヒジョウ</t>
    </rPh>
    <rPh sb="4" eb="5">
      <t>ワナ</t>
    </rPh>
    <phoneticPr fontId="6"/>
  </si>
  <si>
    <t>《撒菱》</t>
    <rPh sb="1" eb="2">
      <t>マ</t>
    </rPh>
    <rPh sb="2" eb="3">
      <t>ヒシ</t>
    </rPh>
    <phoneticPr fontId="6"/>
  </si>
  <si>
    <t>このアーツを組み合わせた《撒菱》で対象のHPが失われた場合、対象に[LV]レベルの「邪毒」を与える。</t>
    <rPh sb="6" eb="7">
      <t>ク</t>
    </rPh>
    <rPh sb="8" eb="9">
      <t>ア</t>
    </rPh>
    <rPh sb="13" eb="14">
      <t>マ</t>
    </rPh>
    <rPh sb="14" eb="15">
      <t>ヒシ</t>
    </rPh>
    <rPh sb="17" eb="19">
      <t>タイショウ</t>
    </rPh>
    <rPh sb="23" eb="24">
      <t>ウシナ</t>
    </rPh>
    <rPh sb="27" eb="29">
      <t>バアイ</t>
    </rPh>
    <rPh sb="30" eb="32">
      <t>タイショウ</t>
    </rPh>
    <rPh sb="42" eb="43">
      <t>ジャ</t>
    </rPh>
    <rPh sb="43" eb="44">
      <t>ドク</t>
    </rPh>
    <rPh sb="46" eb="47">
      <t>アタ</t>
    </rPh>
    <phoneticPr fontId="6"/>
  </si>
  <si>
    <t>空蝉</t>
    <rPh sb="0" eb="2">
      <t>ウツセミ</t>
    </rPh>
    <phoneticPr fontId="6"/>
  </si>
  <si>
    <t>対象に「この特殊攻撃が命中した場合、自身は対象のエンゲージに移動し、対象は自身のエンゲージに移動する(「封鎖」などの影響を受けない特殊な移動となる)。」という効果の特殊攻撃を行う。</t>
    <rPh sb="0" eb="2">
      <t>タイショウ</t>
    </rPh>
    <rPh sb="6" eb="8">
      <t>トクシュ</t>
    </rPh>
    <rPh sb="8" eb="10">
      <t>コウゲキ</t>
    </rPh>
    <rPh sb="11" eb="13">
      <t>メイチュウ</t>
    </rPh>
    <rPh sb="15" eb="17">
      <t>バアイ</t>
    </rPh>
    <rPh sb="18" eb="20">
      <t>ジシン</t>
    </rPh>
    <rPh sb="21" eb="23">
      <t>タイショウ</t>
    </rPh>
    <rPh sb="30" eb="32">
      <t>イドウ</t>
    </rPh>
    <rPh sb="34" eb="36">
      <t>タイショウ</t>
    </rPh>
    <rPh sb="37" eb="39">
      <t>ジシン</t>
    </rPh>
    <rPh sb="46" eb="48">
      <t>イドウ</t>
    </rPh>
    <rPh sb="52" eb="54">
      <t>フウサ</t>
    </rPh>
    <rPh sb="58" eb="60">
      <t>エイキョウ</t>
    </rPh>
    <rPh sb="61" eb="62">
      <t>ウ</t>
    </rPh>
    <rPh sb="65" eb="67">
      <t>トクシュ</t>
    </rPh>
    <rPh sb="68" eb="70">
      <t>イドウ</t>
    </rPh>
    <rPh sb="79" eb="81">
      <t>コウカ</t>
    </rPh>
    <rPh sb="82" eb="84">
      <t>トクシュ</t>
    </rPh>
    <rPh sb="84" eb="86">
      <t>コウゲキ</t>
    </rPh>
    <rPh sb="87" eb="88">
      <t>オコナ</t>
    </rPh>
    <phoneticPr fontId="6"/>
  </si>
  <si>
    <t>一子相伝の武具</t>
    <rPh sb="0" eb="4">
      <t>イッシソウデン</t>
    </rPh>
    <rPh sb="5" eb="7">
      <t>ブグ</t>
    </rPh>
    <phoneticPr fontId="6"/>
  </si>
  <si>
    <t>人遁ノ術</t>
    <rPh sb="0" eb="1">
      <t>ヒト</t>
    </rPh>
    <rPh sb="1" eb="2">
      <t>トン</t>
    </rPh>
    <rPh sb="3" eb="4">
      <t>スベ</t>
    </rPh>
    <phoneticPr fontId="6"/>
  </si>
  <si>
    <t>[LV+1]体</t>
    <rPh sb="6" eb="7">
      <t>タイ</t>
    </rPh>
    <phoneticPr fontId="6"/>
  </si>
  <si>
    <t>風詠み</t>
    <rPh sb="0" eb="1">
      <t>カゼ</t>
    </rPh>
    <rPh sb="1" eb="2">
      <t>ヨ</t>
    </rPh>
    <phoneticPr fontId="6"/>
  </si>
  <si>
    <t>戦闘移動を行う。この戦闘移動では、敵対するキャラクターがいるエンゲージからも、「封鎖」されているエンゲージからも判定なしに離脱できる。</t>
    <rPh sb="0" eb="2">
      <t>セントウ</t>
    </rPh>
    <rPh sb="2" eb="4">
      <t>イドウ</t>
    </rPh>
    <rPh sb="5" eb="6">
      <t>オコナ</t>
    </rPh>
    <rPh sb="10" eb="12">
      <t>セントウ</t>
    </rPh>
    <rPh sb="12" eb="14">
      <t>イドウ</t>
    </rPh>
    <rPh sb="17" eb="19">
      <t>テキタイ</t>
    </rPh>
    <rPh sb="40" eb="42">
      <t>フウサ</t>
    </rPh>
    <rPh sb="56" eb="58">
      <t>ハンテイ</t>
    </rPh>
    <rPh sb="61" eb="63">
      <t>リダツ</t>
    </rPh>
    <phoneticPr fontId="6"/>
  </si>
  <si>
    <t>戦闘終了までか、自身が移動するまで、自身の存在するエンゲージを「封鎖」する。このアーツで「封鎖」されたエンゲージから離脱しようとする〔運動〕判定にリアクションを行うことができる。「封鎖」を解除するのはオートアクションである。</t>
    <rPh sb="18" eb="20">
      <t>ジシン</t>
    </rPh>
    <rPh sb="21" eb="23">
      <t>ソンザイ</t>
    </rPh>
    <rPh sb="32" eb="34">
      <t>フウサ</t>
    </rPh>
    <rPh sb="45" eb="47">
      <t>フウサ</t>
    </rPh>
    <rPh sb="58" eb="60">
      <t>リダツ</t>
    </rPh>
    <rPh sb="67" eb="69">
      <t>ウンドウ</t>
    </rPh>
    <rPh sb="70" eb="72">
      <t>ハンテイ</t>
    </rPh>
    <rPh sb="80" eb="81">
      <t>オコナ</t>
    </rPh>
    <rPh sb="90" eb="92">
      <t>フウサ</t>
    </rPh>
    <rPh sb="94" eb="96">
      <t>カイジョ</t>
    </rPh>
    <phoneticPr fontId="6"/>
  </si>
  <si>
    <t>戦闘終了までか、自身が移動するまで、自身の存在するエンゲージを「封鎖」する。このアーツで「封鎖」されたエンゲージから離脱しようとする〔運動〕判定にリアクションを行うことができる。「封鎖」を解除するのはオートアクションである。</t>
    <phoneticPr fontId="6"/>
  </si>
  <si>
    <t>エグゾースト・スペル</t>
    <phoneticPr fontId="6"/>
  </si>
  <si>
    <t>〔瘴〕</t>
    <rPh sb="1" eb="2">
      <t>ショウ</t>
    </rPh>
    <phoneticPr fontId="6"/>
  </si>
  <si>
    <t>まとわりつく瘴気</t>
    <rPh sb="6" eb="8">
      <t>ショウキ</t>
    </rPh>
    <phoneticPr fontId="6"/>
  </si>
  <si>
    <t>このアーツを組み合わせた「応急処置」の判定に成功した場合、「傀儡」および「昏倒」、「死亡」、「魂魄四散」以外の、対象が受けている状態異常を1種選び、それを全て解除する。「ルーメン」がソウルクラスなら、代わりに上記以外の状態異常を全て解除する。</t>
    <rPh sb="6" eb="7">
      <t>ク</t>
    </rPh>
    <rPh sb="8" eb="9">
      <t>ア</t>
    </rPh>
    <rPh sb="13" eb="15">
      <t>オウキュウ</t>
    </rPh>
    <rPh sb="15" eb="17">
      <t>ショチ</t>
    </rPh>
    <rPh sb="19" eb="21">
      <t>ハンテイ</t>
    </rPh>
    <rPh sb="22" eb="24">
      <t>セイコウ</t>
    </rPh>
    <rPh sb="26" eb="28">
      <t>バアイ</t>
    </rPh>
    <rPh sb="52" eb="54">
      <t>イガイ</t>
    </rPh>
    <rPh sb="56" eb="58">
      <t>タイショウ</t>
    </rPh>
    <rPh sb="59" eb="60">
      <t>ウ</t>
    </rPh>
    <rPh sb="64" eb="66">
      <t>ジョウタイ</t>
    </rPh>
    <rPh sb="66" eb="68">
      <t>イジョウ</t>
    </rPh>
    <rPh sb="70" eb="71">
      <t>シュ</t>
    </rPh>
    <rPh sb="71" eb="72">
      <t>エラ</t>
    </rPh>
    <rPh sb="77" eb="78">
      <t>スベ</t>
    </rPh>
    <rPh sb="79" eb="81">
      <t>カイジョ</t>
    </rPh>
    <rPh sb="100" eb="101">
      <t>カ</t>
    </rPh>
    <rPh sb="104" eb="106">
      <t>ジョウキ</t>
    </rPh>
    <rPh sb="106" eb="108">
      <t>イガイ</t>
    </rPh>
    <rPh sb="109" eb="111">
      <t>ジョウタイ</t>
    </rPh>
    <rPh sb="111" eb="113">
      <t>イジョウ</t>
    </rPh>
    <rPh sb="114" eb="115">
      <t>スベ</t>
    </rPh>
    <rPh sb="116" eb="118">
      <t>カイジョ</t>
    </rPh>
    <phoneticPr fontId="6"/>
  </si>
  <si>
    <t>裁きの聖剣</t>
    <rPh sb="0" eb="1">
      <t>サバ</t>
    </rPh>
    <rPh sb="3" eb="4">
      <t>セイ</t>
    </rPh>
    <rPh sb="4" eb="5">
      <t>ケン</t>
    </rPh>
    <phoneticPr fontId="6"/>
  </si>
  <si>
    <t>同時に使用した∴輪廻転生∴を「名称：∴裁きの聖剣(ディヴァイン・セイバー)∴」に変更し、効果を∴断罪の剣∴と同じものに変更する(正位置効果も逆位置効果も選択できる)。</t>
    <rPh sb="0" eb="2">
      <t>ドウジ</t>
    </rPh>
    <rPh sb="3" eb="5">
      <t>シヨウ</t>
    </rPh>
    <rPh sb="8" eb="10">
      <t>リンネ</t>
    </rPh>
    <rPh sb="10" eb="12">
      <t>テンセイ</t>
    </rPh>
    <rPh sb="15" eb="17">
      <t>メイショウ</t>
    </rPh>
    <rPh sb="19" eb="20">
      <t>サバ</t>
    </rPh>
    <rPh sb="22" eb="24">
      <t>セイケン</t>
    </rPh>
    <rPh sb="24" eb="25">
      <t>シンケン</t>
    </rPh>
    <rPh sb="40" eb="42">
      <t>ヘンコウ</t>
    </rPh>
    <rPh sb="44" eb="46">
      <t>コウカ</t>
    </rPh>
    <rPh sb="48" eb="50">
      <t>ダンザイ</t>
    </rPh>
    <rPh sb="51" eb="52">
      <t>ケン</t>
    </rPh>
    <rPh sb="54" eb="55">
      <t>オナ</t>
    </rPh>
    <rPh sb="59" eb="61">
      <t>ヘンコウ</t>
    </rPh>
    <rPh sb="64" eb="67">
      <t>セイイチ</t>
    </rPh>
    <rPh sb="67" eb="69">
      <t>コウカ</t>
    </rPh>
    <rPh sb="70" eb="71">
      <t>ギャク</t>
    </rPh>
    <rPh sb="71" eb="73">
      <t>イチ</t>
    </rPh>
    <rPh sb="73" eb="75">
      <t>コウカ</t>
    </rPh>
    <rPh sb="76" eb="78">
      <t>センタク</t>
    </rPh>
    <phoneticPr fontId="6"/>
  </si>
  <si>
    <t>【感情】判定で登場判定を行うことができ、またその判定率に+20%のボーナスを与える。この効果で登場判定に成功した場合、シーンに自身のルフィアンのみで登場することができる。</t>
    <rPh sb="1" eb="3">
      <t>カンジョウ</t>
    </rPh>
    <rPh sb="4" eb="6">
      <t>ハンテイ</t>
    </rPh>
    <rPh sb="7" eb="9">
      <t>トウジョウ</t>
    </rPh>
    <rPh sb="9" eb="11">
      <t>ハンテイ</t>
    </rPh>
    <rPh sb="12" eb="13">
      <t>オコナ</t>
    </rPh>
    <rPh sb="24" eb="26">
      <t>ハンテイ</t>
    </rPh>
    <rPh sb="26" eb="27">
      <t>リツ</t>
    </rPh>
    <rPh sb="38" eb="39">
      <t>アタ</t>
    </rPh>
    <rPh sb="44" eb="46">
      <t>コウカ</t>
    </rPh>
    <rPh sb="47" eb="49">
      <t>トウジョウ</t>
    </rPh>
    <rPh sb="49" eb="51">
      <t>ハンテイ</t>
    </rPh>
    <rPh sb="52" eb="54">
      <t>セイコウ</t>
    </rPh>
    <rPh sb="56" eb="58">
      <t>バアイ</t>
    </rPh>
    <rPh sb="63" eb="65">
      <t>ジシン</t>
    </rPh>
    <rPh sb="74" eb="76">
      <t>トウジョウ</t>
    </rPh>
    <phoneticPr fontId="6"/>
  </si>
  <si>
    <t>ルフィアンルアーII</t>
    <phoneticPr fontId="6"/>
  </si>
  <si>
    <t>《ルフィアンルアー》</t>
    <phoneticPr fontId="6"/>
  </si>
  <si>
    <t>対象に「命中した場合、対象に「憎悪」を与える」特殊攻撃を行う。「憎悪」の対象は自身のルフィアン1体である。</t>
    <rPh sb="0" eb="2">
      <t>タイショウ</t>
    </rPh>
    <rPh sb="4" eb="6">
      <t>メイチュウ</t>
    </rPh>
    <rPh sb="8" eb="10">
      <t>バアイ</t>
    </rPh>
    <rPh sb="11" eb="13">
      <t>タイショウ</t>
    </rPh>
    <rPh sb="15" eb="17">
      <t>ゾウオ</t>
    </rPh>
    <rPh sb="19" eb="20">
      <t>アタ</t>
    </rPh>
    <rPh sb="23" eb="25">
      <t>トクシュ</t>
    </rPh>
    <rPh sb="25" eb="27">
      <t>コウゲキ</t>
    </rPh>
    <rPh sb="28" eb="29">
      <t>オコナ</t>
    </rPh>
    <rPh sb="32" eb="34">
      <t>ゾウオ</t>
    </rPh>
    <rPh sb="36" eb="38">
      <t>タイショウ</t>
    </rPh>
    <rPh sb="39" eb="41">
      <t>ジシン</t>
    </rPh>
    <rPh sb="48" eb="49">
      <t>タイ</t>
    </rPh>
    <phoneticPr fontId="6"/>
  </si>
  <si>
    <t>このアーツを組み合わせた《ルフィアンルアー》を「対象：範囲(選択)」に変更し、その効果で行う特殊攻撃の効果に「命中した場合、対象が次に行うメジャーアクションの判定の判定率に-20%のペナルティを与える(自動成功のものを除く)。」を追加する。</t>
    <rPh sb="6" eb="7">
      <t>ク</t>
    </rPh>
    <rPh sb="8" eb="9">
      <t>ア</t>
    </rPh>
    <rPh sb="24" eb="26">
      <t>タイショウ</t>
    </rPh>
    <rPh sb="27" eb="29">
      <t>ハンイ</t>
    </rPh>
    <rPh sb="30" eb="32">
      <t>センタク</t>
    </rPh>
    <rPh sb="35" eb="37">
      <t>ヘンコウ</t>
    </rPh>
    <rPh sb="41" eb="43">
      <t>コウカ</t>
    </rPh>
    <rPh sb="44" eb="45">
      <t>オコナ</t>
    </rPh>
    <rPh sb="46" eb="48">
      <t>トクシュ</t>
    </rPh>
    <rPh sb="48" eb="50">
      <t>コウゲキ</t>
    </rPh>
    <rPh sb="51" eb="53">
      <t>コウカ</t>
    </rPh>
    <rPh sb="55" eb="57">
      <t>メイチュウ</t>
    </rPh>
    <rPh sb="59" eb="61">
      <t>バアイ</t>
    </rPh>
    <rPh sb="62" eb="64">
      <t>タイショウ</t>
    </rPh>
    <rPh sb="65" eb="66">
      <t>ツギ</t>
    </rPh>
    <rPh sb="67" eb="68">
      <t>オコナ</t>
    </rPh>
    <rPh sb="79" eb="81">
      <t>ハンテイ</t>
    </rPh>
    <rPh sb="82" eb="84">
      <t>ハンテイ</t>
    </rPh>
    <rPh sb="84" eb="85">
      <t>リツ</t>
    </rPh>
    <rPh sb="97" eb="98">
      <t>アタ</t>
    </rPh>
    <rPh sb="101" eb="103">
      <t>ジドウ</t>
    </rPh>
    <rPh sb="103" eb="105">
      <t>セイコウ</t>
    </rPh>
    <rPh sb="109" eb="110">
      <t>ノゾ</t>
    </rPh>
    <rPh sb="115" eb="117">
      <t>ツイカ</t>
    </rPh>
    <phoneticPr fontId="6"/>
  </si>
  <si>
    <t>ルフィアラプト</t>
    <phoneticPr fontId="6"/>
  </si>
  <si>
    <t>コンビネーション</t>
    <phoneticPr fontId="6"/>
  </si>
  <si>
    <t>自身と自身のルフィアンが共に同じエンゲージに存在する時にのみ使用できる。自身が次に行う攻撃で与えるダメージに+[LV×4]点する。</t>
    <rPh sb="0" eb="2">
      <t>ジシン</t>
    </rPh>
    <rPh sb="3" eb="5">
      <t>ジシン</t>
    </rPh>
    <rPh sb="12" eb="13">
      <t>トモ</t>
    </rPh>
    <rPh sb="14" eb="15">
      <t>オナ</t>
    </rPh>
    <rPh sb="22" eb="24">
      <t>ソンザイ</t>
    </rPh>
    <rPh sb="26" eb="27">
      <t>トキ</t>
    </rPh>
    <rPh sb="30" eb="32">
      <t>シヨウ</t>
    </rPh>
    <rPh sb="36" eb="38">
      <t>ジシン</t>
    </rPh>
    <rPh sb="39" eb="40">
      <t>ツギ</t>
    </rPh>
    <rPh sb="41" eb="42">
      <t>オコナ</t>
    </rPh>
    <rPh sb="43" eb="45">
      <t>コウゲキ</t>
    </rPh>
    <rPh sb="46" eb="47">
      <t>アタ</t>
    </rPh>
    <rPh sb="61" eb="62">
      <t>テン</t>
    </rPh>
    <phoneticPr fontId="6"/>
  </si>
  <si>
    <t>「技能：なし」かつ「タイミング：メジャー」でも「対象：自身」でもないアーツが使用された時に使用する。そのアーツを打ち消す。</t>
    <rPh sb="1" eb="3">
      <t>ギノウ</t>
    </rPh>
    <rPh sb="24" eb="26">
      <t>タイショウ</t>
    </rPh>
    <rPh sb="27" eb="29">
      <t>ジシン</t>
    </rPh>
    <rPh sb="38" eb="40">
      <t>シヨウ</t>
    </rPh>
    <rPh sb="43" eb="44">
      <t>トキ</t>
    </rPh>
    <rPh sb="45" eb="47">
      <t>シヨウ</t>
    </rPh>
    <rPh sb="56" eb="57">
      <t>ウ</t>
    </rPh>
    <rPh sb="58" eb="59">
      <t>ケ</t>
    </rPh>
    <phoneticPr fontId="6"/>
  </si>
  <si>
    <t>追加の代償として、自身の「未行動」のルフィアン1体を「行動済」にする。このアーツを組み合わせたアーツを「対象：範囲(選択)」に変更する。</t>
    <rPh sb="0" eb="2">
      <t>ツイカ</t>
    </rPh>
    <rPh sb="3" eb="5">
      <t>ダイショウ</t>
    </rPh>
    <rPh sb="9" eb="11">
      <t>ジシン</t>
    </rPh>
    <rPh sb="13" eb="14">
      <t>ミ</t>
    </rPh>
    <rPh sb="14" eb="16">
      <t>コウドウ</t>
    </rPh>
    <rPh sb="24" eb="25">
      <t>タイ</t>
    </rPh>
    <rPh sb="27" eb="29">
      <t>コウドウ</t>
    </rPh>
    <rPh sb="29" eb="30">
      <t>ズミ</t>
    </rPh>
    <rPh sb="41" eb="42">
      <t>ク</t>
    </rPh>
    <rPh sb="43" eb="44">
      <t>ア</t>
    </rPh>
    <rPh sb="52" eb="54">
      <t>タイショウ</t>
    </rPh>
    <rPh sb="55" eb="57">
      <t>ハンイ</t>
    </rPh>
    <rPh sb="58" eb="60">
      <t>センタク</t>
    </rPh>
    <rPh sb="63" eb="65">
      <t>ヘンコウ</t>
    </rPh>
    <phoneticPr fontId="6"/>
  </si>
  <si>
    <t>ルフィアンブレス</t>
    <phoneticPr fontId="6"/>
  </si>
  <si>
    <t>チェインオアボンド</t>
    <phoneticPr fontId="6"/>
  </si>
  <si>
    <t>このアーツを組み合わせることで、自身がルフィアンの取得したアーツを最大[LV]個まで、1レベルで取得しているかのように組み合わせることができる。このアーツは自身のルフィアンも取得しているかのように使用できる。</t>
    <rPh sb="6" eb="7">
      <t>ク</t>
    </rPh>
    <rPh sb="8" eb="9">
      <t>ア</t>
    </rPh>
    <rPh sb="16" eb="18">
      <t>ジシン</t>
    </rPh>
    <rPh sb="25" eb="27">
      <t>シュトク</t>
    </rPh>
    <rPh sb="33" eb="35">
      <t>サイダイ</t>
    </rPh>
    <rPh sb="39" eb="40">
      <t>コ</t>
    </rPh>
    <rPh sb="48" eb="50">
      <t>シュトク</t>
    </rPh>
    <rPh sb="59" eb="60">
      <t>ク</t>
    </rPh>
    <rPh sb="61" eb="62">
      <t>ア</t>
    </rPh>
    <phoneticPr fontId="6"/>
  </si>
  <si>
    <t>大跳躍</t>
    <rPh sb="0" eb="1">
      <t>ダイ</t>
    </rPh>
    <rPh sb="1" eb="3">
      <t>チョウヤク</t>
    </rPh>
    <phoneticPr fontId="6"/>
  </si>
  <si>
    <t>薬草学</t>
    <rPh sb="0" eb="2">
      <t>ヤクソウ</t>
    </rPh>
    <rPh sb="2" eb="3">
      <t>ガク</t>
    </rPh>
    <phoneticPr fontId="6"/>
  </si>
  <si>
    <t>君はドケチであり、ビーカーすら空き瓶で代用するほどだ。《仕入れルート》の効果に「自身がアーツの代償で消費する所持金を300F軽減する(最低値100F)。」を追加する。</t>
    <rPh sb="0" eb="1">
      <t>キミ</t>
    </rPh>
    <rPh sb="15" eb="16">
      <t>ア</t>
    </rPh>
    <rPh sb="17" eb="18">
      <t>ビン</t>
    </rPh>
    <rPh sb="19" eb="21">
      <t>ダイヨウ</t>
    </rPh>
    <rPh sb="28" eb="30">
      <t>シイ</t>
    </rPh>
    <rPh sb="36" eb="38">
      <t>コウカ</t>
    </rPh>
    <rPh sb="40" eb="42">
      <t>ジシン</t>
    </rPh>
    <rPh sb="47" eb="49">
      <t>ダイショウ</t>
    </rPh>
    <rPh sb="50" eb="52">
      <t>ショウヒ</t>
    </rPh>
    <rPh sb="54" eb="57">
      <t>ショジキン</t>
    </rPh>
    <rPh sb="62" eb="64">
      <t>ケイゲン</t>
    </rPh>
    <rPh sb="67" eb="69">
      <t>サイテイ</t>
    </rPh>
    <rPh sb="69" eb="70">
      <t>チ</t>
    </rPh>
    <rPh sb="78" eb="80">
      <t>ツイカ</t>
    </rPh>
    <phoneticPr fontId="6"/>
  </si>
  <si>
    <t>やりくり</t>
    <phoneticPr fontId="6"/>
  </si>
  <si>
    <t>判定前に1～10までの任意の整数を宣言する。このアーツの判定負荷は[宣言した数]×10%になる。判定に成功すれば、[宣言した数]×200Fを得る。</t>
    <rPh sb="0" eb="2">
      <t>ハンテイ</t>
    </rPh>
    <rPh sb="2" eb="3">
      <t>マエ</t>
    </rPh>
    <rPh sb="11" eb="13">
      <t>ニンイ</t>
    </rPh>
    <rPh sb="14" eb="16">
      <t>セイスウ</t>
    </rPh>
    <rPh sb="17" eb="19">
      <t>センゲン</t>
    </rPh>
    <rPh sb="28" eb="30">
      <t>ハンテイ</t>
    </rPh>
    <rPh sb="30" eb="32">
      <t>フカ</t>
    </rPh>
    <rPh sb="34" eb="36">
      <t>センゲン</t>
    </rPh>
    <rPh sb="38" eb="39">
      <t>カズ</t>
    </rPh>
    <rPh sb="48" eb="50">
      <t>ハンテイ</t>
    </rPh>
    <rPh sb="51" eb="53">
      <t>セイコウ</t>
    </rPh>
    <rPh sb="58" eb="60">
      <t>センゲン</t>
    </rPh>
    <rPh sb="62" eb="63">
      <t>カズ</t>
    </rPh>
    <rPh sb="70" eb="71">
      <t>エ</t>
    </rPh>
    <phoneticPr fontId="6"/>
  </si>
  <si>
    <t>加重</t>
    <rPh sb="0" eb="2">
      <t>カジュウ</t>
    </rPh>
    <phoneticPr fontId="6"/>
  </si>
  <si>
    <t>このラウンド中、対象の癒属性以外の全ての装甲値に+[[LV]×3]する。</t>
    <rPh sb="8" eb="10">
      <t>タイショウ</t>
    </rPh>
    <rPh sb="11" eb="12">
      <t>ユ</t>
    </rPh>
    <rPh sb="12" eb="14">
      <t>ゾクセイ</t>
    </rPh>
    <rPh sb="14" eb="16">
      <t>イガイ</t>
    </rPh>
    <rPh sb="17" eb="18">
      <t>スベ</t>
    </rPh>
    <rPh sb="20" eb="22">
      <t>ソウコウ</t>
    </rPh>
    <rPh sb="22" eb="23">
      <t>チ</t>
    </rPh>
    <phoneticPr fontId="6"/>
  </si>
  <si>
    <t>このラウンド中、準備している武器1つ(レリックを含む)の防御値と抵抗値に+[LV×3]点する。</t>
    <rPh sb="8" eb="10">
      <t>ジュンビ</t>
    </rPh>
    <rPh sb="14" eb="16">
      <t>ブキ</t>
    </rPh>
    <rPh sb="24" eb="25">
      <t>フク</t>
    </rPh>
    <rPh sb="28" eb="30">
      <t>ボウギョ</t>
    </rPh>
    <rPh sb="30" eb="31">
      <t>チ</t>
    </rPh>
    <rPh sb="32" eb="35">
      <t>テイコウチ</t>
    </rPh>
    <rPh sb="43" eb="44">
      <t>テン</t>
    </rPh>
    <phoneticPr fontId="6"/>
  </si>
  <si>
    <t>このラウンド中、対象の受けている、または次に受けるあらゆるペナルティを合計[LV×20]%まで選択して打ち消す。</t>
    <rPh sb="8" eb="10">
      <t>タイショウ</t>
    </rPh>
    <rPh sb="11" eb="12">
      <t>ウ</t>
    </rPh>
    <rPh sb="20" eb="21">
      <t>ツギ</t>
    </rPh>
    <rPh sb="22" eb="23">
      <t>ウ</t>
    </rPh>
    <rPh sb="35" eb="37">
      <t>ゴウケイ</t>
    </rPh>
    <rPh sb="47" eb="49">
      <t>センタク</t>
    </rPh>
    <rPh sb="51" eb="52">
      <t>ウ</t>
    </rPh>
    <rPh sb="53" eb="54">
      <t>ケ</t>
    </rPh>
    <phoneticPr fontId="6"/>
  </si>
  <si>
    <t>次に行う〔隠密〕による攻撃が命中した場合、このラウンド中、対象が行うリアクションの判定の達成率に-20%のペナルティを与える。</t>
    <rPh sb="0" eb="1">
      <t>ツギ</t>
    </rPh>
    <rPh sb="2" eb="3">
      <t>オコナ</t>
    </rPh>
    <rPh sb="5" eb="7">
      <t>オンミツ</t>
    </rPh>
    <rPh sb="11" eb="13">
      <t>コウゲキ</t>
    </rPh>
    <rPh sb="14" eb="16">
      <t>メイチュウ</t>
    </rPh>
    <rPh sb="18" eb="20">
      <t>バアイ</t>
    </rPh>
    <rPh sb="29" eb="31">
      <t>タイショウ</t>
    </rPh>
    <rPh sb="32" eb="33">
      <t>オコナ</t>
    </rPh>
    <rPh sb="41" eb="43">
      <t>ハンテイ</t>
    </rPh>
    <rPh sb="44" eb="47">
      <t>タッセイリツ</t>
    </rPh>
    <rPh sb="59" eb="60">
      <t>アタ</t>
    </rPh>
    <phoneticPr fontId="6"/>
  </si>
  <si>
    <t>このラウンド中、対象のAPに+[LV]D10点する。</t>
    <rPh sb="8" eb="10">
      <t>タイショウ</t>
    </rPh>
    <rPh sb="22" eb="23">
      <t>テン</t>
    </rPh>
    <phoneticPr fontId="6"/>
  </si>
  <si>
    <t>このラウンド中、対象が行うメジャーアクションの判定のスペシャル率に+20%のボーナスを与える。</t>
    <rPh sb="8" eb="10">
      <t>タイショウ</t>
    </rPh>
    <rPh sb="11" eb="12">
      <t>オコナ</t>
    </rPh>
    <rPh sb="23" eb="25">
      <t>ハンテイ</t>
    </rPh>
    <rPh sb="31" eb="32">
      <t>リツ</t>
    </rPh>
    <rPh sb="43" eb="44">
      <t>アタ</t>
    </rPh>
    <phoneticPr fontId="6"/>
  </si>
  <si>
    <t>対象に「このラウンド中、あらゆる判定のスペシャル率に+20%のボーナスまたは-20%のペナルティをそれぞれ選択して与える」特殊攻撃を行う。自身が「グレス」のクラスを持つなら、代わりに30%のボーナスかペナルティを与える。</t>
    <rPh sb="0" eb="2">
      <t>タイショウ</t>
    </rPh>
    <rPh sb="16" eb="18">
      <t>ハンテイ</t>
    </rPh>
    <rPh sb="24" eb="25">
      <t>リツ</t>
    </rPh>
    <rPh sb="53" eb="55">
      <t>センタク</t>
    </rPh>
    <rPh sb="57" eb="58">
      <t>アタ</t>
    </rPh>
    <rPh sb="61" eb="63">
      <t>トクシュ</t>
    </rPh>
    <rPh sb="63" eb="65">
      <t>コウゲキ</t>
    </rPh>
    <rPh sb="66" eb="67">
      <t>オコナ</t>
    </rPh>
    <rPh sb="69" eb="71">
      <t>ジシン</t>
    </rPh>
    <rPh sb="82" eb="83">
      <t>モ</t>
    </rPh>
    <rPh sb="87" eb="88">
      <t>カ</t>
    </rPh>
    <rPh sb="106" eb="107">
      <t>アタ</t>
    </rPh>
    <phoneticPr fontId="6"/>
  </si>
  <si>
    <t>このラウンド中、常に自身の行うリアクションの判定のスペシャル率に+20%のボーナスを与え、またあらゆるペナルティを合計[LV×10%]まで選んで打ち消す。自身は「行動済」になる。</t>
    <rPh sb="8" eb="9">
      <t>ツネ</t>
    </rPh>
    <rPh sb="10" eb="12">
      <t>ジシン</t>
    </rPh>
    <rPh sb="13" eb="14">
      <t>オコナ</t>
    </rPh>
    <rPh sb="22" eb="24">
      <t>ハンテイ</t>
    </rPh>
    <rPh sb="30" eb="31">
      <t>リツ</t>
    </rPh>
    <rPh sb="42" eb="43">
      <t>アタ</t>
    </rPh>
    <rPh sb="57" eb="59">
      <t>ゴウケイ</t>
    </rPh>
    <rPh sb="69" eb="70">
      <t>エラ</t>
    </rPh>
    <rPh sb="72" eb="73">
      <t>ウ</t>
    </rPh>
    <rPh sb="74" eb="75">
      <t>ケ</t>
    </rPh>
    <rPh sb="77" eb="79">
      <t>ジシン</t>
    </rPh>
    <rPh sb="81" eb="83">
      <t>コウドウ</t>
    </rPh>
    <rPh sb="83" eb="84">
      <t>ズ</t>
    </rPh>
    <phoneticPr fontId="6"/>
  </si>
  <si>
    <t>自身は行動済になる。このラウンド中、自身がダメージを受けるたび、HPを[LV]D10点回復する。</t>
    <rPh sb="0" eb="2">
      <t>ジシン</t>
    </rPh>
    <rPh sb="3" eb="5">
      <t>コウドウ</t>
    </rPh>
    <rPh sb="5" eb="6">
      <t>ズミ</t>
    </rPh>
    <rPh sb="18" eb="20">
      <t>ジシン</t>
    </rPh>
    <rPh sb="26" eb="27">
      <t>ウ</t>
    </rPh>
    <rPh sb="42" eb="43">
      <t>テン</t>
    </rPh>
    <rPh sb="43" eb="45">
      <t>カイフク</t>
    </rPh>
    <phoneticPr fontId="6"/>
  </si>
  <si>
    <t>このラウンド中、自身の行う攻撃の達成率に-[LV×10]%のボーナスを与える。</t>
    <rPh sb="8" eb="10">
      <t>ジシン</t>
    </rPh>
    <rPh sb="11" eb="12">
      <t>オコナ</t>
    </rPh>
    <rPh sb="13" eb="15">
      <t>コウゲキ</t>
    </rPh>
    <rPh sb="16" eb="19">
      <t>タッセイリツ</t>
    </rPh>
    <rPh sb="35" eb="36">
      <t>アタ</t>
    </rPh>
    <phoneticPr fontId="6"/>
  </si>
  <si>
    <t>対象に「命中した場合、対象がこのラウンド中に行うあらゆる判定に-[LV×10]%のペナルティを与える。」という効果の特殊攻撃を行う。</t>
    <rPh sb="0" eb="2">
      <t>タイショウ</t>
    </rPh>
    <rPh sb="4" eb="6">
      <t>メイチュウ</t>
    </rPh>
    <rPh sb="8" eb="10">
      <t>バアイ</t>
    </rPh>
    <rPh sb="11" eb="13">
      <t>タイショウ</t>
    </rPh>
    <rPh sb="22" eb="23">
      <t>オコナ</t>
    </rPh>
    <rPh sb="28" eb="30">
      <t>ハンテイ</t>
    </rPh>
    <rPh sb="47" eb="48">
      <t>アタ</t>
    </rPh>
    <rPh sb="55" eb="57">
      <t>コウカ</t>
    </rPh>
    <rPh sb="58" eb="60">
      <t>トクシュ</t>
    </rPh>
    <rPh sb="60" eb="62">
      <t>コウゲキ</t>
    </rPh>
    <rPh sb="63" eb="64">
      <t>オコナ</t>
    </rPh>
    <phoneticPr fontId="6"/>
  </si>
  <si>
    <t>セットアップフェイズまたはシーン登場時に使用できる。そのこのシーン中、笑ったプレイヤーの操作するキャラクター(PCやNPCを含む)は、笑う度にSPないしDPに1D10点のダメージを受ける。</t>
    <rPh sb="16" eb="18">
      <t>トウジョウ</t>
    </rPh>
    <rPh sb="18" eb="19">
      <t>ジ</t>
    </rPh>
    <rPh sb="20" eb="22">
      <t>シヨウ</t>
    </rPh>
    <rPh sb="35" eb="36">
      <t>ワラ</t>
    </rPh>
    <rPh sb="44" eb="46">
      <t>ソウサ</t>
    </rPh>
    <rPh sb="62" eb="63">
      <t>フク</t>
    </rPh>
    <rPh sb="67" eb="68">
      <t>ワラ</t>
    </rPh>
    <rPh sb="69" eb="70">
      <t>タビ</t>
    </rPh>
    <rPh sb="83" eb="84">
      <t>テン</t>
    </rPh>
    <rPh sb="90" eb="91">
      <t>ウ</t>
    </rPh>
    <phoneticPr fontId="6"/>
  </si>
  <si>
    <t>このアクト中、対象の行う【希望】判定の判定率に+10%のボーナスを与える。自身が「ワルム」のクラスを持つなら、+10%でなく+20%のボーナスを与える。</t>
    <rPh sb="7" eb="9">
      <t>タイショウ</t>
    </rPh>
    <rPh sb="10" eb="11">
      <t>オコナ</t>
    </rPh>
    <rPh sb="13" eb="15">
      <t>キボウ</t>
    </rPh>
    <rPh sb="16" eb="18">
      <t>ハンテイ</t>
    </rPh>
    <rPh sb="19" eb="21">
      <t>ハンテイ</t>
    </rPh>
    <rPh sb="21" eb="22">
      <t>リツ</t>
    </rPh>
    <rPh sb="33" eb="34">
      <t>アタ</t>
    </rPh>
    <rPh sb="37" eb="39">
      <t>ジシン</t>
    </rPh>
    <rPh sb="50" eb="51">
      <t>モ</t>
    </rPh>
    <rPh sb="72" eb="73">
      <t>アタ</t>
    </rPh>
    <phoneticPr fontId="6"/>
  </si>
  <si>
    <t>このアクト中、対象の最大HPと現在HPに+1D10点する。自身が「コッソ」のクラスを持つなら、+1D10点でなく+2D10点する。</t>
    <rPh sb="7" eb="9">
      <t>タイショウ</t>
    </rPh>
    <rPh sb="10" eb="12">
      <t>サイダイ</t>
    </rPh>
    <rPh sb="15" eb="17">
      <t>ゲンザイ</t>
    </rPh>
    <rPh sb="25" eb="26">
      <t>テン</t>
    </rPh>
    <rPh sb="29" eb="31">
      <t>ジシン</t>
    </rPh>
    <rPh sb="42" eb="43">
      <t>モ</t>
    </rPh>
    <rPh sb="52" eb="53">
      <t>テン</t>
    </rPh>
    <rPh sb="61" eb="62">
      <t>テン</t>
    </rPh>
    <phoneticPr fontId="6"/>
  </si>
  <si>
    <t>このアクト中、対象の最大HPを[【知性】÷10(端数切り上げ)+1D10]点増加させる。</t>
    <rPh sb="7" eb="9">
      <t>タイショウ</t>
    </rPh>
    <rPh sb="10" eb="12">
      <t>サイダイ</t>
    </rPh>
    <rPh sb="17" eb="19">
      <t>チセイ</t>
    </rPh>
    <rPh sb="24" eb="26">
      <t>ハスウ</t>
    </rPh>
    <rPh sb="26" eb="27">
      <t>キ</t>
    </rPh>
    <rPh sb="28" eb="29">
      <t>ア</t>
    </rPh>
    <rPh sb="37" eb="38">
      <t>テン</t>
    </rPh>
    <rPh sb="38" eb="40">
      <t>ゾウカ</t>
    </rPh>
    <phoneticPr fontId="6"/>
  </si>
  <si>
    <t>自身がプレアクトで「常備化」またはこのアクト中に購入する通常武器、防具、道具の「値段」を-[LV×200]Fする(最低値は100F)。</t>
    <rPh sb="0" eb="2">
      <t>ジシン</t>
    </rPh>
    <rPh sb="10" eb="13">
      <t>ジョウビカ</t>
    </rPh>
    <rPh sb="24" eb="26">
      <t>コウニュウ</t>
    </rPh>
    <rPh sb="28" eb="30">
      <t>ツウジョウ</t>
    </rPh>
    <rPh sb="30" eb="32">
      <t>ブキ</t>
    </rPh>
    <rPh sb="33" eb="35">
      <t>ボウグ</t>
    </rPh>
    <rPh sb="36" eb="38">
      <t>ドウグ</t>
    </rPh>
    <rPh sb="40" eb="42">
      <t>ネダン</t>
    </rPh>
    <rPh sb="57" eb="59">
      <t>サイテイ</t>
    </rPh>
    <rPh sb="59" eb="60">
      <t>チ</t>
    </rPh>
    <phoneticPr fontId="6"/>
  </si>
  <si>
    <t>状態異常1つを宣言して使用する。対象はこのアクト中1度だけ、宣言した状態異常を受けた時、その状態異常が自動的に打ち消される。</t>
    <rPh sb="0" eb="2">
      <t>ジョウタイ</t>
    </rPh>
    <rPh sb="2" eb="4">
      <t>イジョウ</t>
    </rPh>
    <rPh sb="7" eb="9">
      <t>センゲン</t>
    </rPh>
    <rPh sb="11" eb="13">
      <t>シヨウ</t>
    </rPh>
    <rPh sb="16" eb="18">
      <t>タイショウ</t>
    </rPh>
    <rPh sb="26" eb="27">
      <t>ド</t>
    </rPh>
    <rPh sb="30" eb="32">
      <t>センゲン</t>
    </rPh>
    <rPh sb="34" eb="36">
      <t>ジョウタイ</t>
    </rPh>
    <rPh sb="36" eb="38">
      <t>イジョウ</t>
    </rPh>
    <rPh sb="39" eb="40">
      <t>ウ</t>
    </rPh>
    <rPh sb="42" eb="43">
      <t>トキ</t>
    </rPh>
    <rPh sb="46" eb="48">
      <t>ジョウタイ</t>
    </rPh>
    <rPh sb="48" eb="50">
      <t>イジョウ</t>
    </rPh>
    <rPh sb="51" eb="54">
      <t>ジドウテキ</t>
    </rPh>
    <rPh sb="55" eb="56">
      <t>ウ</t>
    </rPh>
    <rPh sb="57" eb="58">
      <t>ケ</t>
    </rPh>
    <phoneticPr fontId="6"/>
  </si>
  <si>
    <t>この戦闘中、自身が魔法攻撃で与えるダメージに+5点し、「飛行」状態となる。この「飛行」状態は他のアーツの効果で解除されない。</t>
    <rPh sb="6" eb="8">
      <t>ジシン</t>
    </rPh>
    <rPh sb="9" eb="11">
      <t>マホウ</t>
    </rPh>
    <rPh sb="11" eb="13">
      <t>コウゲキ</t>
    </rPh>
    <rPh sb="14" eb="15">
      <t>アタ</t>
    </rPh>
    <rPh sb="24" eb="25">
      <t>テン</t>
    </rPh>
    <rPh sb="28" eb="30">
      <t>ヒコウ</t>
    </rPh>
    <rPh sb="31" eb="33">
      <t>ジョウタイ</t>
    </rPh>
    <rPh sb="40" eb="42">
      <t>ヒコウ</t>
    </rPh>
    <rPh sb="43" eb="45">
      <t>ジョウタイ</t>
    </rPh>
    <rPh sb="46" eb="47">
      <t>ホカ</t>
    </rPh>
    <rPh sb="52" eb="54">
      <t>コウカ</t>
    </rPh>
    <rPh sb="55" eb="57">
      <t>カイジョ</t>
    </rPh>
    <phoneticPr fontId="6"/>
  </si>
  <si>
    <t>この戦闘中、自身の全ての装甲値に+[LV×3]点する。</t>
    <rPh sb="9" eb="10">
      <t>スベ</t>
    </rPh>
    <rPh sb="12" eb="14">
      <t>ソウコウ</t>
    </rPh>
    <rPh sb="14" eb="15">
      <t>チ</t>
    </rPh>
    <rPh sb="23" eb="24">
      <t>テン</t>
    </rPh>
    <phoneticPr fontId="6"/>
  </si>
  <si>
    <t>この戦闘中、瘴気によって発生するダメージを4点軽減する。また、周囲を明るく照らすことで暗闇によるペナルティを打ち消し、瘴気に汚染された地域を通行可能にする。</t>
    <rPh sb="22" eb="23">
      <t>テン</t>
    </rPh>
    <rPh sb="23" eb="25">
      <t>ケイゲン</t>
    </rPh>
    <rPh sb="31" eb="33">
      <t>シュウイ</t>
    </rPh>
    <rPh sb="34" eb="35">
      <t>アカ</t>
    </rPh>
    <rPh sb="37" eb="38">
      <t>テ</t>
    </rPh>
    <rPh sb="43" eb="45">
      <t>クラヤミ</t>
    </rPh>
    <rPh sb="54" eb="55">
      <t>ウ</t>
    </rPh>
    <rPh sb="56" eb="57">
      <t>ケ</t>
    </rPh>
    <rPh sb="59" eb="61">
      <t>ショウキ</t>
    </rPh>
    <rPh sb="62" eb="64">
      <t>オセン</t>
    </rPh>
    <rPh sb="67" eb="69">
      <t>チイキ</t>
    </rPh>
    <rPh sb="70" eb="72">
      <t>ツウコウ</t>
    </rPh>
    <rPh sb="72" eb="74">
      <t>カノウ</t>
    </rPh>
    <phoneticPr fontId="6"/>
  </si>
  <si>
    <t>このアーツを組み合わせた《コンストラクト・シェル》を「対象：自身」に変更し、効果を「この戦闘中、準備している武器1つ(レリックを含む)の抵抗値に+[LV×3+3]点する。」に変更する。</t>
    <rPh sb="6" eb="7">
      <t>ク</t>
    </rPh>
    <rPh sb="8" eb="9">
      <t>ア</t>
    </rPh>
    <rPh sb="27" eb="29">
      <t>タイショウ</t>
    </rPh>
    <rPh sb="30" eb="32">
      <t>ジシン</t>
    </rPh>
    <rPh sb="34" eb="36">
      <t>ヘンコウ</t>
    </rPh>
    <rPh sb="38" eb="40">
      <t>コウカ</t>
    </rPh>
    <rPh sb="87" eb="89">
      <t>ヘンコウ</t>
    </rPh>
    <phoneticPr fontId="6"/>
  </si>
  <si>
    <t>このアーツを組み合わせたリアクションの判定に対するあらゆるペナルティを、それぞれ20%まで選んで打ち消す。</t>
    <rPh sb="6" eb="7">
      <t>ク</t>
    </rPh>
    <rPh sb="8" eb="9">
      <t>ア</t>
    </rPh>
    <rPh sb="19" eb="21">
      <t>ハンテイ</t>
    </rPh>
    <rPh sb="22" eb="23">
      <t>タイ</t>
    </rPh>
    <rPh sb="45" eb="46">
      <t>エラ</t>
    </rPh>
    <rPh sb="48" eb="49">
      <t>ウ</t>
    </rPh>
    <rPh sb="50" eb="51">
      <t>ケ</t>
    </rPh>
    <phoneticPr fontId="6"/>
  </si>
  <si>
    <t>ツバメ返し</t>
    <rPh sb="3" eb="4">
      <t>ガエ</t>
    </rPh>
    <phoneticPr fontId="6"/>
  </si>
  <si>
    <t>完全防御</t>
    <rPh sb="0" eb="4">
      <t>カンゼンボウギョ</t>
    </rPh>
    <phoneticPr fontId="6"/>
  </si>
  <si>
    <t>自身がガード判定にスペシャルで成功した時に使用する。そのガードの対象には、このガードを行った攻撃が命中しなかったものとして扱う(ドッジ判定による対決に勝利したかのように扱う)。</t>
    <rPh sb="0" eb="2">
      <t>ジシン</t>
    </rPh>
    <rPh sb="6" eb="8">
      <t>ハンテイ</t>
    </rPh>
    <rPh sb="15" eb="17">
      <t>セイコウ</t>
    </rPh>
    <rPh sb="19" eb="20">
      <t>トキ</t>
    </rPh>
    <rPh sb="21" eb="23">
      <t>シヨウ</t>
    </rPh>
    <rPh sb="32" eb="34">
      <t>タイショウ</t>
    </rPh>
    <rPh sb="43" eb="44">
      <t>オコナ</t>
    </rPh>
    <rPh sb="46" eb="48">
      <t>コウゲキ</t>
    </rPh>
    <rPh sb="49" eb="51">
      <t>メイチュウ</t>
    </rPh>
    <rPh sb="61" eb="62">
      <t>アツカ</t>
    </rPh>
    <rPh sb="67" eb="69">
      <t>ハンテイ</t>
    </rPh>
    <rPh sb="72" eb="74">
      <t>タイケツ</t>
    </rPh>
    <rPh sb="75" eb="77">
      <t>ショウリ</t>
    </rPh>
    <rPh sb="84" eb="85">
      <t>アツカ</t>
    </rPh>
    <phoneticPr fontId="6"/>
  </si>
  <si>
    <t>騎士の体現</t>
    <rPh sb="0" eb="2">
      <t>キシ</t>
    </rPh>
    <rPh sb="3" eb="5">
      <t>タイゲン</t>
    </rPh>
    <phoneticPr fontId="6"/>
  </si>
  <si>
    <t>守護者の力</t>
    <rPh sb="0" eb="3">
      <t>シュゴシャ</t>
    </rPh>
    <rPh sb="4" eb="5">
      <t>チカラ</t>
    </rPh>
    <phoneticPr fontId="6"/>
  </si>
  <si>
    <t>自身の存在するエンゲージが自身によって「封鎖」されている場合に使用できる。次に行う白兵攻撃で与えるダメージに+[至近に存在する味方のキャラクターの数]×[LV]点する(自身を含む)。</t>
    <rPh sb="0" eb="2">
      <t>ジシン</t>
    </rPh>
    <rPh sb="3" eb="5">
      <t>ソンザイ</t>
    </rPh>
    <rPh sb="13" eb="15">
      <t>ジシン</t>
    </rPh>
    <rPh sb="20" eb="22">
      <t>フウサ</t>
    </rPh>
    <rPh sb="28" eb="30">
      <t>バアイ</t>
    </rPh>
    <rPh sb="31" eb="33">
      <t>シヨウ</t>
    </rPh>
    <rPh sb="37" eb="38">
      <t>ツギ</t>
    </rPh>
    <rPh sb="39" eb="40">
      <t>オコナ</t>
    </rPh>
    <rPh sb="41" eb="43">
      <t>ハクヘイ</t>
    </rPh>
    <rPh sb="43" eb="45">
      <t>コウゲキ</t>
    </rPh>
    <rPh sb="46" eb="47">
      <t>アタ</t>
    </rPh>
    <rPh sb="56" eb="58">
      <t>シキン</t>
    </rPh>
    <rPh sb="59" eb="61">
      <t>ソンザイ</t>
    </rPh>
    <rPh sb="63" eb="65">
      <t>ミカタ</t>
    </rPh>
    <rPh sb="73" eb="74">
      <t>カズ</t>
    </rPh>
    <rPh sb="80" eb="81">
      <t>テン</t>
    </rPh>
    <rPh sb="84" eb="86">
      <t>ジシン</t>
    </rPh>
    <rPh sb="87" eb="88">
      <t>フク</t>
    </rPh>
    <phoneticPr fontId="6"/>
  </si>
  <si>
    <t>自身が次に行う攻撃に対するリアクションの判定では、振ったダイスのうち、大きい方を十の位、小さい方を一の位として達成率を算出する(振り直し、またはエングラムによるダイス入れ替えの後に適用する)。LV3なら、さらにダイスがゾロ目だった場合、判定結果をファンブルに変更する。</t>
    <rPh sb="0" eb="2">
      <t>ジシン</t>
    </rPh>
    <rPh sb="3" eb="4">
      <t>ツギ</t>
    </rPh>
    <rPh sb="5" eb="6">
      <t>オコナ</t>
    </rPh>
    <rPh sb="7" eb="9">
      <t>コウゲキ</t>
    </rPh>
    <rPh sb="10" eb="11">
      <t>タイ</t>
    </rPh>
    <rPh sb="20" eb="22">
      <t>ハンテイ</t>
    </rPh>
    <rPh sb="25" eb="26">
      <t>フ</t>
    </rPh>
    <rPh sb="35" eb="36">
      <t>オオ</t>
    </rPh>
    <rPh sb="38" eb="39">
      <t>ホウ</t>
    </rPh>
    <rPh sb="40" eb="41">
      <t>ジュウ</t>
    </rPh>
    <rPh sb="42" eb="43">
      <t>クライ</t>
    </rPh>
    <rPh sb="44" eb="45">
      <t>チイ</t>
    </rPh>
    <rPh sb="47" eb="48">
      <t>ホウ</t>
    </rPh>
    <rPh sb="49" eb="50">
      <t>イチ</t>
    </rPh>
    <rPh sb="51" eb="52">
      <t>クライ</t>
    </rPh>
    <rPh sb="55" eb="58">
      <t>タッセイリツ</t>
    </rPh>
    <rPh sb="59" eb="61">
      <t>サンシュツ</t>
    </rPh>
    <rPh sb="64" eb="65">
      <t>フ</t>
    </rPh>
    <rPh sb="66" eb="67">
      <t>ナオ</t>
    </rPh>
    <rPh sb="83" eb="84">
      <t>イ</t>
    </rPh>
    <rPh sb="85" eb="86">
      <t>カ</t>
    </rPh>
    <rPh sb="88" eb="89">
      <t>アト</t>
    </rPh>
    <rPh sb="90" eb="92">
      <t>テキヨウ</t>
    </rPh>
    <rPh sb="111" eb="112">
      <t>メ</t>
    </rPh>
    <rPh sb="115" eb="117">
      <t>バアイ</t>
    </rPh>
    <rPh sb="118" eb="120">
      <t>ハンテイ</t>
    </rPh>
    <rPh sb="120" eb="122">
      <t>ケッカ</t>
    </rPh>
    <rPh sb="129" eb="131">
      <t>ヘンコウ</t>
    </rPh>
    <phoneticPr fontId="6"/>
  </si>
  <si>
    <t>自身が攻撃によって1点でもダメージを受けた時に使用する。自身のHPを2D10点回復する。</t>
    <rPh sb="0" eb="2">
      <t>ジシン</t>
    </rPh>
    <rPh sb="3" eb="5">
      <t>コウゲキ</t>
    </rPh>
    <rPh sb="10" eb="11">
      <t>テン</t>
    </rPh>
    <rPh sb="18" eb="19">
      <t>ウ</t>
    </rPh>
    <rPh sb="21" eb="22">
      <t>トキ</t>
    </rPh>
    <rPh sb="23" eb="25">
      <t>シヨウ</t>
    </rPh>
    <rPh sb="28" eb="30">
      <t>ジシン</t>
    </rPh>
    <rPh sb="38" eb="39">
      <t>テン</t>
    </rPh>
    <rPh sb="39" eb="41">
      <t>カイフク</t>
    </rPh>
    <phoneticPr fontId="6"/>
  </si>
  <si>
    <t>自身が攻撃によって1点でもダメージを受けた時に使用する。自身にダメージを与えた対象は[LV×2]+1D10点のHPを失う。怨痕者がこのアーツを取得する場合、「制限：R1」になる。</t>
    <rPh sb="3" eb="5">
      <t>コウゲキ</t>
    </rPh>
    <rPh sb="10" eb="11">
      <t>テン</t>
    </rPh>
    <rPh sb="23" eb="25">
      <t>シヨウ</t>
    </rPh>
    <rPh sb="58" eb="59">
      <t>ウシナ</t>
    </rPh>
    <rPh sb="61" eb="64">
      <t>エンコンシャ</t>
    </rPh>
    <rPh sb="71" eb="73">
      <t>シュトク</t>
    </rPh>
    <rPh sb="75" eb="77">
      <t>バアイ</t>
    </rPh>
    <rPh sb="79" eb="81">
      <t>セイゲン</t>
    </rPh>
    <phoneticPr fontId="6"/>
  </si>
  <si>
    <t>自身が攻撃によって1点でもダメージを受けた時、攻撃者を対象として使用する。対象に「衰弱」を与える。</t>
    <rPh sb="0" eb="2">
      <t>ジシン</t>
    </rPh>
    <rPh sb="3" eb="5">
      <t>コウゲキ</t>
    </rPh>
    <rPh sb="10" eb="11">
      <t>テン</t>
    </rPh>
    <rPh sb="18" eb="19">
      <t>ウ</t>
    </rPh>
    <rPh sb="21" eb="22">
      <t>トキ</t>
    </rPh>
    <rPh sb="23" eb="26">
      <t>コウゲキシャ</t>
    </rPh>
    <rPh sb="27" eb="29">
      <t>タイショウ</t>
    </rPh>
    <rPh sb="32" eb="34">
      <t>シヨウ</t>
    </rPh>
    <rPh sb="37" eb="39">
      <t>タイショウ</t>
    </rPh>
    <rPh sb="41" eb="43">
      <t>スイジャク</t>
    </rPh>
    <rPh sb="45" eb="46">
      <t>アタ</t>
    </rPh>
    <phoneticPr fontId="6"/>
  </si>
  <si>
    <t>自身が攻撃によって1点でもダメージを受けた時、攻撃者を対象として使用する。対象に「悲哀」を2個与える。</t>
    <rPh sb="37" eb="39">
      <t>タイショウ</t>
    </rPh>
    <rPh sb="41" eb="43">
      <t>ヒアイ</t>
    </rPh>
    <rPh sb="46" eb="47">
      <t>コ</t>
    </rPh>
    <rPh sb="47" eb="48">
      <t>アタ</t>
    </rPh>
    <phoneticPr fontId="6"/>
  </si>
  <si>
    <t>無限降下</t>
    <rPh sb="0" eb="2">
      <t>ムゲン</t>
    </rPh>
    <rPh sb="2" eb="4">
      <t>コウカ</t>
    </rPh>
    <phoneticPr fontId="6"/>
  </si>
  <si>
    <t>闇の司</t>
    <rPh sb="0" eb="1">
      <t>ヤミ</t>
    </rPh>
    <rPh sb="2" eb="3">
      <t>ツカサ</t>
    </rPh>
    <phoneticPr fontId="6"/>
  </si>
  <si>
    <t>このアーツを組み合わせた攻撃で状態異常を与える場合、その状態異常にレベルがあればそのレベルにそれぞれ+[LV]し、状態異常を複数の中から選んで与えるならば追加で[LV]個を選択して与え、判定にペナルティを与えるならばそのペナルティにそれぞれ+[LV×10]%する。</t>
    <rPh sb="6" eb="7">
      <t>ク</t>
    </rPh>
    <rPh sb="8" eb="9">
      <t>ア</t>
    </rPh>
    <rPh sb="12" eb="14">
      <t>コウゲキ</t>
    </rPh>
    <rPh sb="15" eb="17">
      <t>ジョウタイ</t>
    </rPh>
    <rPh sb="17" eb="19">
      <t>イジョウ</t>
    </rPh>
    <rPh sb="20" eb="21">
      <t>アタ</t>
    </rPh>
    <rPh sb="23" eb="25">
      <t>バアイ</t>
    </rPh>
    <rPh sb="28" eb="30">
      <t>ジョウタイ</t>
    </rPh>
    <rPh sb="30" eb="32">
      <t>イジョウ</t>
    </rPh>
    <rPh sb="57" eb="59">
      <t>ジョウタイ</t>
    </rPh>
    <rPh sb="59" eb="61">
      <t>イジョウ</t>
    </rPh>
    <rPh sb="62" eb="64">
      <t>フクスウ</t>
    </rPh>
    <rPh sb="65" eb="66">
      <t>ナカ</t>
    </rPh>
    <rPh sb="68" eb="69">
      <t>エラ</t>
    </rPh>
    <rPh sb="71" eb="72">
      <t>アタ</t>
    </rPh>
    <rPh sb="77" eb="79">
      <t>ツイカ</t>
    </rPh>
    <rPh sb="84" eb="85">
      <t>コ</t>
    </rPh>
    <rPh sb="86" eb="88">
      <t>センタク</t>
    </rPh>
    <rPh sb="90" eb="91">
      <t>アタ</t>
    </rPh>
    <rPh sb="93" eb="95">
      <t>ハンテイ</t>
    </rPh>
    <rPh sb="102" eb="103">
      <t>アタ</t>
    </rPh>
    <phoneticPr fontId="6"/>
  </si>
  <si>
    <t>哄笑するアギト</t>
    <rPh sb="0" eb="2">
      <t>コウショウ</t>
    </rPh>
    <phoneticPr fontId="6"/>
  </si>
  <si>
    <t>自身のスペシャルで命中した攻撃のダメージに+1D10点する（クリティカルは特別なスペシャルでもある）。</t>
    <rPh sb="0" eb="2">
      <t>ジシン</t>
    </rPh>
    <rPh sb="9" eb="11">
      <t>メイチュウ</t>
    </rPh>
    <rPh sb="13" eb="15">
      <t>コウゲキ</t>
    </rPh>
    <rPh sb="26" eb="27">
      <t>テン</t>
    </rPh>
    <rPh sb="37" eb="39">
      <t>トクベツ</t>
    </rPh>
    <phoneticPr fontId="6"/>
  </si>
  <si>
    <t>このアーツを組み合わせた攻撃がスペシャルで命中した場合、ダメージロールに+2D10点する（クリティカルは特別なスペシャルでもある）。</t>
    <rPh sb="6" eb="7">
      <t>ク</t>
    </rPh>
    <rPh sb="8" eb="9">
      <t>ア</t>
    </rPh>
    <rPh sb="12" eb="14">
      <t>コウゲキ</t>
    </rPh>
    <rPh sb="21" eb="23">
      <t>メイチュウ</t>
    </rPh>
    <rPh sb="25" eb="27">
      <t>バアイ</t>
    </rPh>
    <rPh sb="41" eb="42">
      <t>テン</t>
    </rPh>
    <phoneticPr fontId="6"/>
  </si>
  <si>
    <t>自身のスペシャルで命中した射撃攻撃のダメージに+1D10点する（クリティカルで命中した場合、代わりに+2D10点する）。</t>
    <rPh sb="0" eb="2">
      <t>ジシン</t>
    </rPh>
    <rPh sb="9" eb="11">
      <t>メイチュウ</t>
    </rPh>
    <rPh sb="13" eb="15">
      <t>シャゲキ</t>
    </rPh>
    <rPh sb="15" eb="17">
      <t>コウゲキ</t>
    </rPh>
    <rPh sb="28" eb="29">
      <t>テン</t>
    </rPh>
    <rPh sb="39" eb="41">
      <t>メイチュウ</t>
    </rPh>
    <rPh sb="43" eb="45">
      <t>バアイ</t>
    </rPh>
    <rPh sb="46" eb="47">
      <t>カ</t>
    </rPh>
    <rPh sb="55" eb="56">
      <t>テン</t>
    </rPh>
    <phoneticPr fontId="6"/>
  </si>
  <si>
    <t>次に行う射撃攻撃の命中判定のスペシャル率に+[LV×10]%のボーナスを与える。</t>
    <rPh sb="0" eb="1">
      <t>ツギ</t>
    </rPh>
    <rPh sb="2" eb="3">
      <t>オコナ</t>
    </rPh>
    <rPh sb="4" eb="6">
      <t>シャゲキ</t>
    </rPh>
    <rPh sb="6" eb="8">
      <t>コウゲキ</t>
    </rPh>
    <rPh sb="9" eb="11">
      <t>メイチュウ</t>
    </rPh>
    <rPh sb="11" eb="13">
      <t>ハンテイ</t>
    </rPh>
    <rPh sb="19" eb="20">
      <t>リツ</t>
    </rPh>
    <rPh sb="36" eb="37">
      <t>アタ</t>
    </rPh>
    <phoneticPr fontId="6"/>
  </si>
  <si>
    <t>-</t>
    <phoneticPr fontId="6"/>
  </si>
  <si>
    <t>キーンアロー</t>
    <phoneticPr fontId="6"/>
  </si>
  <si>
    <t>次に行う「分類：弓」の武器(レリック含む)を用いた物理攻撃で与えるダメージに+2する。</t>
    <rPh sb="0" eb="1">
      <t>ツギ</t>
    </rPh>
    <rPh sb="2" eb="3">
      <t>オコナ</t>
    </rPh>
    <rPh sb="5" eb="7">
      <t>ブンルイ</t>
    </rPh>
    <rPh sb="8" eb="9">
      <t>ユミ</t>
    </rPh>
    <rPh sb="11" eb="13">
      <t>ブキ</t>
    </rPh>
    <rPh sb="18" eb="19">
      <t>フク</t>
    </rPh>
    <rPh sb="22" eb="23">
      <t>モチ</t>
    </rPh>
    <rPh sb="25" eb="27">
      <t>ブツリ</t>
    </rPh>
    <rPh sb="27" eb="29">
      <t>コウゲキ</t>
    </rPh>
    <rPh sb="30" eb="31">
      <t>アタ</t>
    </rPh>
    <phoneticPr fontId="6"/>
  </si>
  <si>
    <t>不可</t>
    <rPh sb="0" eb="2">
      <t>フカ</t>
    </rPh>
    <phoneticPr fontId="6"/>
  </si>
  <si>
    <t>対物貫通弾</t>
    <rPh sb="0" eb="2">
      <t>タイブツ</t>
    </rPh>
    <rPh sb="2" eb="4">
      <t>カンツウ</t>
    </rPh>
    <rPh sb="4" eb="5">
      <t>ダン</t>
    </rPh>
    <phoneticPr fontId="6"/>
  </si>
  <si>
    <t>次に行う「分類：工学かつ銃」の武器(レリック含む)を用いた物理攻撃のダメージ属性を「無」に変更する。</t>
    <rPh sb="0" eb="1">
      <t>ツギ</t>
    </rPh>
    <rPh sb="2" eb="3">
      <t>オコナ</t>
    </rPh>
    <rPh sb="5" eb="7">
      <t>ブンルイ</t>
    </rPh>
    <rPh sb="8" eb="10">
      <t>コウガク</t>
    </rPh>
    <rPh sb="12" eb="13">
      <t>ジュウ</t>
    </rPh>
    <rPh sb="15" eb="17">
      <t>ブキ</t>
    </rPh>
    <rPh sb="22" eb="23">
      <t>フク</t>
    </rPh>
    <rPh sb="26" eb="27">
      <t>モチ</t>
    </rPh>
    <rPh sb="29" eb="31">
      <t>ブツリ</t>
    </rPh>
    <rPh sb="31" eb="33">
      <t>コウゲキ</t>
    </rPh>
    <rPh sb="38" eb="40">
      <t>ゾクセイ</t>
    </rPh>
    <rPh sb="42" eb="43">
      <t>ム</t>
    </rPh>
    <rPh sb="45" eb="47">
      <t>ヘンコウ</t>
    </rPh>
    <phoneticPr fontId="6"/>
  </si>
  <si>
    <t>工学、剣</t>
    <rPh sb="0" eb="2">
      <t>コウガク</t>
    </rPh>
    <rPh sb="3" eb="4">
      <t>ケン</t>
    </rPh>
    <phoneticPr fontId="6"/>
  </si>
  <si>
    <t>〔白〕〔製〕</t>
    <rPh sb="1" eb="2">
      <t>シロ</t>
    </rPh>
    <rPh sb="4" eb="5">
      <t>セイ</t>
    </rPh>
    <phoneticPr fontId="6"/>
  </si>
  <si>
    <t>至近</t>
    <rPh sb="0" eb="2">
      <t>シキン</t>
    </rPh>
    <phoneticPr fontId="6"/>
  </si>
  <si>
    <t>片手</t>
    <rPh sb="0" eb="2">
      <t>カタテ</t>
    </rPh>
    <phoneticPr fontId="6"/>
  </si>
  <si>
    <t>斬+10</t>
    <rPh sb="0" eb="1">
      <t>ザン</t>
    </rPh>
    <phoneticPr fontId="6"/>
  </si>
  <si>
    <t>このアーツを組み合わせて行う〔射撃〕判定に対するペナルティを、それぞれ全て20%まで打ち消す(判定率、ファンブル率、スペシャル率、達成率に対するものがそれぞれ打ち消される)。</t>
    <rPh sb="6" eb="7">
      <t>ク</t>
    </rPh>
    <rPh sb="8" eb="9">
      <t>ア</t>
    </rPh>
    <rPh sb="12" eb="13">
      <t>オコナ</t>
    </rPh>
    <rPh sb="15" eb="17">
      <t>シャゲキ</t>
    </rPh>
    <rPh sb="18" eb="20">
      <t>ハンテイ</t>
    </rPh>
    <rPh sb="21" eb="22">
      <t>タイ</t>
    </rPh>
    <rPh sb="35" eb="36">
      <t>スベ</t>
    </rPh>
    <rPh sb="42" eb="43">
      <t>ウ</t>
    </rPh>
    <rPh sb="44" eb="45">
      <t>ケ</t>
    </rPh>
    <rPh sb="47" eb="49">
      <t>ハンテイ</t>
    </rPh>
    <rPh sb="49" eb="50">
      <t>リツ</t>
    </rPh>
    <rPh sb="56" eb="57">
      <t>リツ</t>
    </rPh>
    <rPh sb="63" eb="64">
      <t>リツ</t>
    </rPh>
    <rPh sb="65" eb="68">
      <t>タッセイリツ</t>
    </rPh>
    <rPh sb="69" eb="70">
      <t>タイ</t>
    </rPh>
    <rPh sb="79" eb="80">
      <t>ウ</t>
    </rPh>
    <rPh sb="81" eb="82">
      <t>ケ</t>
    </rPh>
    <phoneticPr fontId="6"/>
  </si>
  <si>
    <t>矢弾</t>
    <rPh sb="0" eb="1">
      <t>ヤ</t>
    </rPh>
    <rPh sb="1" eb="2">
      <t>タマ</t>
    </rPh>
    <phoneticPr fontId="6"/>
  </si>
  <si>
    <t>工学、矢弾</t>
    <rPh sb="0" eb="2">
      <t>コウガク</t>
    </rPh>
    <rPh sb="3" eb="4">
      <t>ヤ</t>
    </rPh>
    <rPh sb="4" eb="5">
      <t>タマ</t>
    </rPh>
    <phoneticPr fontId="6"/>
  </si>
  <si>
    <t>次に行う「分類：工学かつ銃」の武器(レリック含む)を用いた物理攻撃で与えるダメージに+5点する。</t>
    <rPh sb="0" eb="1">
      <t>ツギ</t>
    </rPh>
    <rPh sb="2" eb="3">
      <t>オコナ</t>
    </rPh>
    <rPh sb="5" eb="7">
      <t>ブンルイ</t>
    </rPh>
    <rPh sb="8" eb="10">
      <t>コウガク</t>
    </rPh>
    <rPh sb="12" eb="13">
      <t>ジュウ</t>
    </rPh>
    <rPh sb="15" eb="17">
      <t>ブキ</t>
    </rPh>
    <rPh sb="22" eb="23">
      <t>フク</t>
    </rPh>
    <rPh sb="26" eb="27">
      <t>モチ</t>
    </rPh>
    <rPh sb="29" eb="31">
      <t>ブツリ</t>
    </rPh>
    <rPh sb="31" eb="33">
      <t>コウゲキ</t>
    </rPh>
    <rPh sb="34" eb="35">
      <t>アタ</t>
    </rPh>
    <rPh sb="44" eb="45">
      <t>テン</t>
    </rPh>
    <phoneticPr fontId="6"/>
  </si>
  <si>
    <t>ホローポイント</t>
    <phoneticPr fontId="6"/>
  </si>
  <si>
    <t>連射</t>
    <rPh sb="0" eb="2">
      <t>レンシャ</t>
    </rPh>
    <phoneticPr fontId="6"/>
  </si>
  <si>
    <t>「分類：矢弾」の道具を[LV+1]個まで使用できる。このアーツの効果で使用した「分類：矢弾」の道具の効果は、特別に重複する。</t>
    <rPh sb="1" eb="3">
      <t>ブンルイ</t>
    </rPh>
    <rPh sb="4" eb="5">
      <t>ヤ</t>
    </rPh>
    <rPh sb="5" eb="6">
      <t>タマ</t>
    </rPh>
    <rPh sb="8" eb="10">
      <t>ドウグ</t>
    </rPh>
    <rPh sb="17" eb="18">
      <t>コ</t>
    </rPh>
    <rPh sb="20" eb="22">
      <t>シヨウ</t>
    </rPh>
    <rPh sb="32" eb="34">
      <t>コウカ</t>
    </rPh>
    <rPh sb="35" eb="37">
      <t>シヨウ</t>
    </rPh>
    <rPh sb="50" eb="52">
      <t>コウカ</t>
    </rPh>
    <rPh sb="54" eb="56">
      <t>トクベツ</t>
    </rPh>
    <rPh sb="57" eb="59">
      <t>チョウフク</t>
    </rPh>
    <phoneticPr fontId="6"/>
  </si>
  <si>
    <t>継手貫き</t>
    <rPh sb="0" eb="2">
      <t>ツギテ</t>
    </rPh>
    <rPh sb="2" eb="3">
      <t>ヌ</t>
    </rPh>
    <phoneticPr fontId="6"/>
  </si>
  <si>
    <t>射撃攻撃</t>
    <rPh sb="0" eb="4">
      <t>シャゲキコウゲキ</t>
    </rPh>
    <phoneticPr fontId="6"/>
  </si>
  <si>
    <t>次に行う射撃攻撃がスペシャルで命中した場合、スペシャルによって発生するダメージ属性ごとの効果を変更できる(ダメージ属性は変更されない)。クリティカルで命中した場合、本来の効果に加えて、別のダメージ属性でスペシャルしたかのように効果を追加する。</t>
    <rPh sb="0" eb="1">
      <t>ツギ</t>
    </rPh>
    <rPh sb="2" eb="3">
      <t>オコナ</t>
    </rPh>
    <rPh sb="4" eb="6">
      <t>シャゲキ</t>
    </rPh>
    <rPh sb="6" eb="8">
      <t>コウゲキ</t>
    </rPh>
    <rPh sb="15" eb="17">
      <t>メイチュウ</t>
    </rPh>
    <rPh sb="19" eb="21">
      <t>バアイ</t>
    </rPh>
    <rPh sb="31" eb="33">
      <t>ハッセイ</t>
    </rPh>
    <rPh sb="39" eb="41">
      <t>ゾクセイ</t>
    </rPh>
    <rPh sb="44" eb="46">
      <t>コウカ</t>
    </rPh>
    <rPh sb="47" eb="49">
      <t>ヘンコウ</t>
    </rPh>
    <rPh sb="57" eb="59">
      <t>ゾクセイ</t>
    </rPh>
    <rPh sb="60" eb="62">
      <t>ヘンコウ</t>
    </rPh>
    <rPh sb="75" eb="77">
      <t>メイチュウ</t>
    </rPh>
    <rPh sb="79" eb="81">
      <t>バアイ</t>
    </rPh>
    <rPh sb="82" eb="84">
      <t>ホンライ</t>
    </rPh>
    <rPh sb="85" eb="87">
      <t>コウカ</t>
    </rPh>
    <rPh sb="88" eb="89">
      <t>クワ</t>
    </rPh>
    <rPh sb="92" eb="93">
      <t>ベツ</t>
    </rPh>
    <rPh sb="98" eb="100">
      <t>ゾクセイ</t>
    </rPh>
    <rPh sb="113" eb="115">
      <t>コウカ</t>
    </rPh>
    <rPh sb="116" eb="118">
      <t>ツイカ</t>
    </rPh>
    <phoneticPr fontId="6"/>
  </si>
  <si>
    <t>オート</t>
    <phoneticPr fontId="6"/>
  </si>
  <si>
    <t>グリッター・ダスト</t>
    <phoneticPr fontId="6"/>
  </si>
  <si>
    <t>「隠密」状態のキャラクターを対象とする。対象の「隠密」状態を解除する。</t>
    <rPh sb="1" eb="3">
      <t>オンミツ</t>
    </rPh>
    <rPh sb="4" eb="6">
      <t>ジョウタイ</t>
    </rPh>
    <rPh sb="14" eb="16">
      <t>タイショウ</t>
    </rPh>
    <rPh sb="20" eb="22">
      <t>タイショウ</t>
    </rPh>
    <rPh sb="24" eb="26">
      <t>オンミツ</t>
    </rPh>
    <rPh sb="27" eb="29">
      <t>ジョウタイ</t>
    </rPh>
    <rPh sb="30" eb="32">
      <t>カイジョ</t>
    </rPh>
    <phoneticPr fontId="6"/>
  </si>
  <si>
    <t>君は破棄された実験体(ロストナンバー)だ。その肉体は既存のヒトビトとどこか似ているようで、その実すべてが異なっている。創造主には失敗作と断じられても、君には優れた点がある。自身は〔交渉〕判定の技能レベルを上げることができない。取得時に技能1種を選び、その技能の技能レベルの上限に+2する（キャラクター作成時、技能レベルをこの効果で3レベルを超えて割り振ることも可能）。</t>
    <rPh sb="0" eb="1">
      <t>キミ</t>
    </rPh>
    <rPh sb="2" eb="4">
      <t>ハキ</t>
    </rPh>
    <rPh sb="7" eb="10">
      <t>ジッケンタイ</t>
    </rPh>
    <rPh sb="23" eb="25">
      <t>ニクタイ</t>
    </rPh>
    <rPh sb="26" eb="28">
      <t>キゾン</t>
    </rPh>
    <rPh sb="37" eb="38">
      <t>ニ</t>
    </rPh>
    <rPh sb="47" eb="48">
      <t>ジツ</t>
    </rPh>
    <rPh sb="52" eb="53">
      <t>コト</t>
    </rPh>
    <rPh sb="59" eb="61">
      <t>ソウゾウ</t>
    </rPh>
    <rPh sb="61" eb="62">
      <t>シュ</t>
    </rPh>
    <rPh sb="64" eb="66">
      <t>シッパイ</t>
    </rPh>
    <rPh sb="66" eb="67">
      <t>サク</t>
    </rPh>
    <rPh sb="68" eb="69">
      <t>ダン</t>
    </rPh>
    <rPh sb="75" eb="76">
      <t>キミ</t>
    </rPh>
    <rPh sb="78" eb="79">
      <t>スグ</t>
    </rPh>
    <rPh sb="81" eb="82">
      <t>テン</t>
    </rPh>
    <rPh sb="86" eb="88">
      <t>ジシン</t>
    </rPh>
    <rPh sb="90" eb="92">
      <t>コウショウ</t>
    </rPh>
    <rPh sb="93" eb="95">
      <t>ハンテイ</t>
    </rPh>
    <rPh sb="96" eb="98">
      <t>ギノウ</t>
    </rPh>
    <rPh sb="102" eb="103">
      <t>ア</t>
    </rPh>
    <rPh sb="113" eb="115">
      <t>シュトク</t>
    </rPh>
    <rPh sb="115" eb="116">
      <t>ジ</t>
    </rPh>
    <rPh sb="117" eb="119">
      <t>ギノウ</t>
    </rPh>
    <rPh sb="120" eb="121">
      <t>シュ</t>
    </rPh>
    <rPh sb="122" eb="123">
      <t>エラ</t>
    </rPh>
    <rPh sb="127" eb="129">
      <t>ギノウ</t>
    </rPh>
    <rPh sb="130" eb="132">
      <t>ギノウ</t>
    </rPh>
    <rPh sb="136" eb="138">
      <t>ジョウゲン</t>
    </rPh>
    <rPh sb="150" eb="152">
      <t>サクセイ</t>
    </rPh>
    <rPh sb="152" eb="153">
      <t>ジ</t>
    </rPh>
    <rPh sb="154" eb="156">
      <t>ギノウ</t>
    </rPh>
    <rPh sb="162" eb="164">
      <t>コウカ</t>
    </rPh>
    <rPh sb="170" eb="171">
      <t>コ</t>
    </rPh>
    <rPh sb="173" eb="174">
      <t>ワ</t>
    </rPh>
    <rPh sb="175" eb="176">
      <t>フ</t>
    </rPh>
    <rPh sb="180" eb="182">
      <t>カノウ</t>
    </rPh>
    <phoneticPr fontId="6"/>
  </si>
  <si>
    <t>牙の囁き</t>
    <rPh sb="0" eb="1">
      <t>キバ</t>
    </rPh>
    <rPh sb="2" eb="3">
      <t>ササヤ</t>
    </rPh>
    <phoneticPr fontId="6"/>
  </si>
  <si>
    <t>ハイ・サクセサー</t>
    <phoneticPr fontId="6"/>
  </si>
  <si>
    <t>奥義：刃風</t>
    <rPh sb="0" eb="2">
      <t>オウギ</t>
    </rPh>
    <rPh sb="3" eb="4">
      <t>ヤイバ</t>
    </rPh>
    <rPh sb="4" eb="5">
      <t>カゼ</t>
    </rPh>
    <phoneticPr fontId="6"/>
  </si>
  <si>
    <t>奥義：加速矢</t>
    <rPh sb="0" eb="2">
      <t>オウギ</t>
    </rPh>
    <rPh sb="3" eb="5">
      <t>カソク</t>
    </rPh>
    <rPh sb="5" eb="6">
      <t>ヤ</t>
    </rPh>
    <phoneticPr fontId="6"/>
  </si>
  <si>
    <t>奥義：力学魔術</t>
    <rPh sb="0" eb="2">
      <t>オウギ</t>
    </rPh>
    <rPh sb="3" eb="5">
      <t>リキガク</t>
    </rPh>
    <rPh sb="5" eb="7">
      <t>マジュツ</t>
    </rPh>
    <phoneticPr fontId="6"/>
  </si>
  <si>
    <t>奥義：必衰の灯</t>
    <rPh sb="0" eb="2">
      <t>オウギ</t>
    </rPh>
    <rPh sb="3" eb="5">
      <t>ヒッスイ</t>
    </rPh>
    <rPh sb="6" eb="7">
      <t>アカリ</t>
    </rPh>
    <phoneticPr fontId="6"/>
  </si>
  <si>
    <t>奥義：胎破</t>
    <rPh sb="0" eb="2">
      <t>オウギ</t>
    </rPh>
    <rPh sb="3" eb="4">
      <t>タイ</t>
    </rPh>
    <rPh sb="4" eb="5">
      <t>ヤブ</t>
    </rPh>
    <phoneticPr fontId="6"/>
  </si>
  <si>
    <t>格闘攻撃</t>
    <rPh sb="0" eb="2">
      <t>カクトウ</t>
    </rPh>
    <rPh sb="2" eb="4">
      <t>コウゲキ</t>
    </rPh>
    <phoneticPr fontId="6"/>
  </si>
  <si>
    <t>奥義：北極星</t>
    <rPh sb="0" eb="2">
      <t>オウギ</t>
    </rPh>
    <rPh sb="3" eb="6">
      <t>ホッキョクセイ</t>
    </rPh>
    <phoneticPr fontId="6"/>
  </si>
  <si>
    <t>奥義：鳳仙花</t>
    <rPh sb="0" eb="2">
      <t>オウギ</t>
    </rPh>
    <rPh sb="3" eb="6">
      <t>ホウセンカ</t>
    </rPh>
    <phoneticPr fontId="6"/>
  </si>
  <si>
    <t>任意</t>
    <rPh sb="0" eb="2">
      <t>ニンイ</t>
    </rPh>
    <phoneticPr fontId="6"/>
  </si>
  <si>
    <t>《奥義：連牙》</t>
    <rPh sb="1" eb="3">
      <t>オウギ</t>
    </rPh>
    <rPh sb="4" eb="5">
      <t>レン</t>
    </rPh>
    <rPh sb="5" eb="6">
      <t>キバ</t>
    </rPh>
    <phoneticPr fontId="6"/>
  </si>
  <si>
    <t>プレアクトに自身の取得しているアーツを1種選択する。このアーツを組み合わせた判定に対する、選択したアーツの判定負荷を[LV×10]%軽減する。</t>
    <rPh sb="6" eb="8">
      <t>ジシン</t>
    </rPh>
    <rPh sb="9" eb="11">
      <t>シュトク</t>
    </rPh>
    <rPh sb="20" eb="21">
      <t>シュ</t>
    </rPh>
    <rPh sb="21" eb="23">
      <t>センタク</t>
    </rPh>
    <rPh sb="45" eb="47">
      <t>センタク</t>
    </rPh>
    <rPh sb="53" eb="55">
      <t>ハンテイ</t>
    </rPh>
    <rPh sb="55" eb="57">
      <t>フカ</t>
    </rPh>
    <rPh sb="66" eb="68">
      <t>ケイゲン</t>
    </rPh>
    <phoneticPr fontId="6"/>
  </si>
  <si>
    <t>生得耐性</t>
    <rPh sb="0" eb="2">
      <t>セイトク</t>
    </rPh>
    <rPh sb="2" eb="4">
      <t>タイセイ</t>
    </rPh>
    <phoneticPr fontId="6"/>
  </si>
  <si>
    <t>言の葉を知るもの</t>
    <rPh sb="0" eb="1">
      <t>コト</t>
    </rPh>
    <rPh sb="2" eb="3">
      <t>ハ</t>
    </rPh>
    <rPh sb="4" eb="5">
      <t>シ</t>
    </rPh>
    <phoneticPr fontId="6"/>
  </si>
  <si>
    <t>このクリーチャーは両手があるかのように口や前足、翼などを用いて道具を用いることができる(二本足で歩いてもよい)。また、通常のキャラクターと同様に「部位：片手」が2つあるかのように武器を準備したり、道具を使用したりすることができる。</t>
    <rPh sb="9" eb="11">
      <t>リョウテ</t>
    </rPh>
    <rPh sb="19" eb="20">
      <t>クチ</t>
    </rPh>
    <rPh sb="21" eb="23">
      <t>マエアシ</t>
    </rPh>
    <rPh sb="24" eb="25">
      <t>ツバサ</t>
    </rPh>
    <rPh sb="28" eb="29">
      <t>モチ</t>
    </rPh>
    <rPh sb="31" eb="33">
      <t>ドウグ</t>
    </rPh>
    <rPh sb="34" eb="35">
      <t>モチ</t>
    </rPh>
    <rPh sb="44" eb="47">
      <t>ニホンアシ</t>
    </rPh>
    <rPh sb="48" eb="49">
      <t>アル</t>
    </rPh>
    <rPh sb="76" eb="78">
      <t>カタテ</t>
    </rPh>
    <rPh sb="89" eb="91">
      <t>ブキ</t>
    </rPh>
    <rPh sb="92" eb="94">
      <t>ジュンビ</t>
    </rPh>
    <rPh sb="98" eb="100">
      <t>ドウグ</t>
    </rPh>
    <rPh sb="101" eb="103">
      <t>シヨウ</t>
    </rPh>
    <phoneticPr fontId="6"/>
  </si>
  <si>
    <t>文明を知るもの</t>
    <rPh sb="0" eb="2">
      <t>ブンメイ</t>
    </rPh>
    <rPh sb="3" eb="4">
      <t>シ</t>
    </rPh>
    <phoneticPr fontId="6"/>
  </si>
  <si>
    <t>「威力：斬+[LV]×3+2」の通常武器を取得し、部位が空いているなら即座に準備できる(威力以外のデータは「ダガーナイフ」を参照する)。この通常武器は戦闘終了時またはシーン終了時に失われる。</t>
    <rPh sb="1" eb="3">
      <t>イリョク</t>
    </rPh>
    <rPh sb="4" eb="5">
      <t>ザン</t>
    </rPh>
    <rPh sb="16" eb="18">
      <t>ツウジョウ</t>
    </rPh>
    <rPh sb="18" eb="20">
      <t>ブキ</t>
    </rPh>
    <rPh sb="21" eb="23">
      <t>シュトク</t>
    </rPh>
    <rPh sb="25" eb="27">
      <t>ブイ</t>
    </rPh>
    <rPh sb="28" eb="29">
      <t>ア</t>
    </rPh>
    <rPh sb="35" eb="37">
      <t>ソクザ</t>
    </rPh>
    <rPh sb="38" eb="40">
      <t>ジュンビ</t>
    </rPh>
    <rPh sb="44" eb="46">
      <t>イリョク</t>
    </rPh>
    <rPh sb="46" eb="48">
      <t>イガイ</t>
    </rPh>
    <rPh sb="62" eb="64">
      <t>サンショウ</t>
    </rPh>
    <rPh sb="70" eb="72">
      <t>ツウジョウ</t>
    </rPh>
    <rPh sb="72" eb="74">
      <t>ブキ</t>
    </rPh>
    <rPh sb="75" eb="77">
      <t>セントウ</t>
    </rPh>
    <rPh sb="77" eb="80">
      <t>シュウリョウジ</t>
    </rPh>
    <rPh sb="86" eb="88">
      <t>シュウリョウ</t>
    </rPh>
    <rPh sb="88" eb="89">
      <t>ジ</t>
    </rPh>
    <rPh sb="90" eb="91">
      <t>ウシナ</t>
    </rPh>
    <phoneticPr fontId="6"/>
  </si>
  <si>
    <t>殴+5</t>
    <rPh sb="0" eb="1">
      <t>ナグ</t>
    </rPh>
    <phoneticPr fontId="6"/>
  </si>
  <si>
    <t>[常時]自身が「憤怒」か「悲哀」を受ける場合、代わりに[その個数]×2点のHPを失う。</t>
    <rPh sb="1" eb="3">
      <t>ジョウジ</t>
    </rPh>
    <rPh sb="4" eb="6">
      <t>ジシン</t>
    </rPh>
    <rPh sb="8" eb="10">
      <t>フンヌ</t>
    </rPh>
    <rPh sb="13" eb="15">
      <t>ヒアイ</t>
    </rPh>
    <rPh sb="17" eb="18">
      <t>ウ</t>
    </rPh>
    <rPh sb="20" eb="22">
      <t>バアイ</t>
    </rPh>
    <rPh sb="23" eb="24">
      <t>カ</t>
    </rPh>
    <rPh sb="30" eb="32">
      <t>コスウ</t>
    </rPh>
    <rPh sb="35" eb="36">
      <t>テン</t>
    </rPh>
    <rPh sb="40" eb="41">
      <t>ウシナ</t>
    </rPh>
    <phoneticPr fontId="6"/>
  </si>
  <si>
    <t>マナの手をその身に宿しながらも、守護結界の礎になることを放棄した導師の遺した杖。マナの手を宿した導師はわずかな感情の揺らぎが死に直結するためか、感情を抑制する性質がある。</t>
    <rPh sb="3" eb="4">
      <t>テ</t>
    </rPh>
    <rPh sb="7" eb="8">
      <t>ミ</t>
    </rPh>
    <rPh sb="9" eb="10">
      <t>ヤド</t>
    </rPh>
    <rPh sb="16" eb="18">
      <t>シュゴ</t>
    </rPh>
    <rPh sb="18" eb="20">
      <t>ケッカイ</t>
    </rPh>
    <rPh sb="21" eb="22">
      <t>イシズエ</t>
    </rPh>
    <rPh sb="28" eb="30">
      <t>ホウキ</t>
    </rPh>
    <rPh sb="32" eb="34">
      <t>ドウシ</t>
    </rPh>
    <rPh sb="35" eb="36">
      <t>ノコ</t>
    </rPh>
    <rPh sb="38" eb="39">
      <t>ツエ</t>
    </rPh>
    <rPh sb="43" eb="44">
      <t>テ</t>
    </rPh>
    <rPh sb="45" eb="46">
      <t>ヤド</t>
    </rPh>
    <rPh sb="48" eb="50">
      <t>ドウシ</t>
    </rPh>
    <rPh sb="55" eb="57">
      <t>カンジョウ</t>
    </rPh>
    <rPh sb="58" eb="59">
      <t>ユ</t>
    </rPh>
    <rPh sb="62" eb="63">
      <t>シ</t>
    </rPh>
    <rPh sb="64" eb="66">
      <t>チョッケツ</t>
    </rPh>
    <rPh sb="72" eb="74">
      <t>カンジョウ</t>
    </rPh>
    <rPh sb="75" eb="77">
      <t>ヨクセイ</t>
    </rPh>
    <rPh sb="79" eb="81">
      <t>セイシツ</t>
    </rPh>
    <phoneticPr fontId="6"/>
  </si>
  <si>
    <t>君は不殺(ころさず)の誓いを立てている。自身のあらゆる攻撃によって与えるダメージでは、攻撃した対象のHPを0以下に減らすことはなくなり、HPが1になった場合は「気絶」を与える。自身が原因となって誰かが「死亡」した場合、自身は「放心」を受ける。</t>
    <rPh sb="0" eb="1">
      <t>キミ</t>
    </rPh>
    <rPh sb="2" eb="4">
      <t>フサツ</t>
    </rPh>
    <rPh sb="11" eb="12">
      <t>チカ</t>
    </rPh>
    <rPh sb="14" eb="15">
      <t>タ</t>
    </rPh>
    <rPh sb="20" eb="22">
      <t>ジシン</t>
    </rPh>
    <rPh sb="27" eb="29">
      <t>コウゲキ</t>
    </rPh>
    <rPh sb="33" eb="34">
      <t>アタ</t>
    </rPh>
    <rPh sb="43" eb="45">
      <t>コウゲキ</t>
    </rPh>
    <rPh sb="47" eb="49">
      <t>タイショウ</t>
    </rPh>
    <rPh sb="54" eb="56">
      <t>イカ</t>
    </rPh>
    <rPh sb="57" eb="58">
      <t>ヘ</t>
    </rPh>
    <rPh sb="76" eb="78">
      <t>バアイ</t>
    </rPh>
    <rPh sb="80" eb="82">
      <t>キゼツ</t>
    </rPh>
    <rPh sb="84" eb="85">
      <t>アタ</t>
    </rPh>
    <rPh sb="88" eb="90">
      <t>ジシン</t>
    </rPh>
    <rPh sb="91" eb="93">
      <t>ゲンイン</t>
    </rPh>
    <rPh sb="97" eb="98">
      <t>ダレ</t>
    </rPh>
    <rPh sb="101" eb="103">
      <t>シボウ</t>
    </rPh>
    <rPh sb="106" eb="108">
      <t>バアイ</t>
    </rPh>
    <rPh sb="109" eb="111">
      <t>ジシン</t>
    </rPh>
    <rPh sb="113" eb="115">
      <t>ホウシン</t>
    </rPh>
    <rPh sb="117" eb="118">
      <t>ウ</t>
    </rPh>
    <phoneticPr fontId="6"/>
  </si>
  <si>
    <t>《風圧》</t>
    <rPh sb="1" eb="3">
      <t>フウアツ</t>
    </rPh>
    <phoneticPr fontId="6"/>
  </si>
  <si>
    <t>暴風圧</t>
    <rPh sb="0" eb="2">
      <t>ボウフウ</t>
    </rPh>
    <rPh sb="2" eb="3">
      <t>アツ</t>
    </rPh>
    <phoneticPr fontId="6"/>
  </si>
  <si>
    <t>剣客の視線</t>
    <rPh sb="0" eb="2">
      <t>ケンカク</t>
    </rPh>
    <rPh sb="3" eb="5">
      <t>シセン</t>
    </rPh>
    <phoneticPr fontId="6"/>
  </si>
  <si>
    <t>死神の声</t>
    <rPh sb="0" eb="2">
      <t>シニガミ</t>
    </rPh>
    <rPh sb="3" eb="4">
      <t>コエ</t>
    </rPh>
    <phoneticPr fontId="6"/>
  </si>
  <si>
    <t>血の目潰し</t>
    <rPh sb="0" eb="1">
      <t>チ</t>
    </rPh>
    <rPh sb="2" eb="4">
      <t>メツブ</t>
    </rPh>
    <phoneticPr fontId="6"/>
  </si>
  <si>
    <t>対象に「この特殊攻撃が命中した場合、対象に「憎悪」を与え、対象がメジャーアクションで行う判定の判定率に-20％のペナルティを与える」特殊攻撃を行う(「憎悪」の対象は自身となる)。</t>
    <rPh sb="0" eb="2">
      <t>タイショウ</t>
    </rPh>
    <rPh sb="6" eb="8">
      <t>トクシュ</t>
    </rPh>
    <rPh sb="8" eb="10">
      <t>コウゲキ</t>
    </rPh>
    <rPh sb="11" eb="13">
      <t>メイチュウ</t>
    </rPh>
    <rPh sb="15" eb="17">
      <t>バアイ</t>
    </rPh>
    <rPh sb="18" eb="20">
      <t>タイショウ</t>
    </rPh>
    <rPh sb="22" eb="24">
      <t>ゾウオ</t>
    </rPh>
    <rPh sb="26" eb="27">
      <t>アタ</t>
    </rPh>
    <rPh sb="29" eb="31">
      <t>タイショウ</t>
    </rPh>
    <rPh sb="42" eb="43">
      <t>オコナ</t>
    </rPh>
    <rPh sb="44" eb="46">
      <t>ハンテイ</t>
    </rPh>
    <rPh sb="47" eb="49">
      <t>ハンテイ</t>
    </rPh>
    <rPh sb="49" eb="50">
      <t>リツ</t>
    </rPh>
    <rPh sb="62" eb="63">
      <t>アタ</t>
    </rPh>
    <rPh sb="66" eb="68">
      <t>トクシュ</t>
    </rPh>
    <rPh sb="68" eb="70">
      <t>コウゲキ</t>
    </rPh>
    <rPh sb="71" eb="72">
      <t>オコナ</t>
    </rPh>
    <rPh sb="75" eb="77">
      <t>ゾウオ</t>
    </rPh>
    <rPh sb="79" eb="81">
      <t>タイショウ</t>
    </rPh>
    <rPh sb="82" eb="84">
      <t>ジシン</t>
    </rPh>
    <phoneticPr fontId="6"/>
  </si>
  <si>
    <t>《砕鎧撃》</t>
    <phoneticPr fontId="6"/>
  </si>
  <si>
    <t>このアーツを組み合わせた《砕鎧撃》の効果を「このアーツを組み合わせた攻撃のダメージ計算時、対象の装甲値が0まで減少しているとして計算する。」に変更する。</t>
    <rPh sb="6" eb="7">
      <t>ク</t>
    </rPh>
    <rPh sb="8" eb="9">
      <t>ア</t>
    </rPh>
    <rPh sb="13" eb="14">
      <t>クダ</t>
    </rPh>
    <rPh sb="14" eb="15">
      <t>ヨロイ</t>
    </rPh>
    <rPh sb="15" eb="16">
      <t>ゲキ</t>
    </rPh>
    <rPh sb="18" eb="20">
      <t>コウカ</t>
    </rPh>
    <rPh sb="71" eb="73">
      <t>ヘンコウ</t>
    </rPh>
    <phoneticPr fontId="6"/>
  </si>
  <si>
    <t>このアーツを組み合わせた白兵攻撃に対するリアクションの判定の判定率に-20%のペナルティを与える。</t>
    <rPh sb="6" eb="7">
      <t>ク</t>
    </rPh>
    <rPh sb="8" eb="9">
      <t>ア</t>
    </rPh>
    <rPh sb="12" eb="14">
      <t>ハクヘイ</t>
    </rPh>
    <rPh sb="14" eb="16">
      <t>コウゲキ</t>
    </rPh>
    <rPh sb="17" eb="18">
      <t>タイ</t>
    </rPh>
    <rPh sb="27" eb="29">
      <t>ハンテイ</t>
    </rPh>
    <rPh sb="30" eb="32">
      <t>ハンテイ</t>
    </rPh>
    <rPh sb="32" eb="33">
      <t>リツ</t>
    </rPh>
    <rPh sb="45" eb="46">
      <t>アタ</t>
    </rPh>
    <phoneticPr fontId="6"/>
  </si>
  <si>
    <t>このアーツを組み合わせたガードでは、装甲値または防御値、ないしその両方を減少させる効果を全て打ち消してダメージ計算を行う。</t>
    <rPh sb="6" eb="7">
      <t>ク</t>
    </rPh>
    <rPh sb="8" eb="9">
      <t>ア</t>
    </rPh>
    <rPh sb="18" eb="20">
      <t>ソウコウ</t>
    </rPh>
    <rPh sb="20" eb="21">
      <t>チ</t>
    </rPh>
    <rPh sb="24" eb="26">
      <t>ボウギョ</t>
    </rPh>
    <rPh sb="26" eb="27">
      <t>チ</t>
    </rPh>
    <rPh sb="33" eb="35">
      <t>リョウホウ</t>
    </rPh>
    <rPh sb="36" eb="38">
      <t>ゲンショウ</t>
    </rPh>
    <rPh sb="41" eb="43">
      <t>コウカ</t>
    </rPh>
    <rPh sb="44" eb="45">
      <t>スベ</t>
    </rPh>
    <rPh sb="46" eb="47">
      <t>ウ</t>
    </rPh>
    <rPh sb="48" eb="49">
      <t>ケ</t>
    </rPh>
    <rPh sb="55" eb="57">
      <t>ケイサン</t>
    </rPh>
    <rPh sb="58" eb="59">
      <t>オコナ</t>
    </rPh>
    <phoneticPr fontId="6"/>
  </si>
  <si>
    <t>揺るがぬ城砦</t>
    <rPh sb="0" eb="1">
      <t>ユ</t>
    </rPh>
    <rPh sb="4" eb="6">
      <t>ジョウサイ</t>
    </rPh>
    <phoneticPr fontId="6"/>
  </si>
  <si>
    <t>貫通牙</t>
    <rPh sb="0" eb="2">
      <t>カンツウ</t>
    </rPh>
    <rPh sb="2" eb="3">
      <t>キバ</t>
    </rPh>
    <phoneticPr fontId="6"/>
  </si>
  <si>
    <t>このアーツを組み合わせた格闘攻撃で与えるダメージに+[[自身の最大HP]-[自身の現在HP]]する。怨痕者がこのアーツを使用した場合、増加するダメージは1/2となる(端数切捨て)。</t>
    <rPh sb="6" eb="7">
      <t>ク</t>
    </rPh>
    <rPh sb="8" eb="9">
      <t>ア</t>
    </rPh>
    <rPh sb="12" eb="14">
      <t>カクトウ</t>
    </rPh>
    <rPh sb="14" eb="16">
      <t>コウゲキ</t>
    </rPh>
    <rPh sb="17" eb="18">
      <t>アタ</t>
    </rPh>
    <rPh sb="28" eb="30">
      <t>ジシン</t>
    </rPh>
    <rPh sb="31" eb="33">
      <t>サイダイ</t>
    </rPh>
    <rPh sb="38" eb="40">
      <t>ジシン</t>
    </rPh>
    <rPh sb="41" eb="43">
      <t>ゲンザイ</t>
    </rPh>
    <rPh sb="50" eb="52">
      <t>エンコン</t>
    </rPh>
    <rPh sb="52" eb="53">
      <t>シャ</t>
    </rPh>
    <rPh sb="60" eb="62">
      <t>シヨウ</t>
    </rPh>
    <rPh sb="64" eb="66">
      <t>バアイ</t>
    </rPh>
    <rPh sb="67" eb="69">
      <t>ゾウカ</t>
    </rPh>
    <phoneticPr fontId="6"/>
  </si>
  <si>
    <t>このアーツを組み合わせた白兵攻撃で与えるダメージに+[[自身の最大HP]-[自身の現在HP]]する。怨痕者がこのアーツを使用した場合、増加するダメージは1/2となる(端数切捨て)。</t>
    <rPh sb="6" eb="7">
      <t>ク</t>
    </rPh>
    <rPh sb="8" eb="9">
      <t>ア</t>
    </rPh>
    <rPh sb="12" eb="14">
      <t>ハクヘイ</t>
    </rPh>
    <rPh sb="14" eb="16">
      <t>コウゲキ</t>
    </rPh>
    <rPh sb="17" eb="18">
      <t>アタ</t>
    </rPh>
    <rPh sb="28" eb="30">
      <t>ジシン</t>
    </rPh>
    <rPh sb="31" eb="33">
      <t>サイダイ</t>
    </rPh>
    <rPh sb="38" eb="40">
      <t>ジシン</t>
    </rPh>
    <rPh sb="41" eb="43">
      <t>ゲンザイ</t>
    </rPh>
    <rPh sb="50" eb="52">
      <t>エンコン</t>
    </rPh>
    <rPh sb="52" eb="53">
      <t>シャ</t>
    </rPh>
    <rPh sb="60" eb="62">
      <t>シヨウ</t>
    </rPh>
    <rPh sb="64" eb="66">
      <t>バアイ</t>
    </rPh>
    <rPh sb="67" eb="69">
      <t>ゾウカ</t>
    </rPh>
    <phoneticPr fontId="6"/>
  </si>
  <si>
    <t>流されざるべき血</t>
    <rPh sb="0" eb="1">
      <t>ナガ</t>
    </rPh>
    <rPh sb="7" eb="8">
      <t>チ</t>
    </rPh>
    <phoneticPr fontId="6"/>
  </si>
  <si>
    <t>庇護すべき矛盾</t>
    <rPh sb="0" eb="2">
      <t>ヒゴ</t>
    </rPh>
    <rPh sb="5" eb="7">
      <t>ムジュン</t>
    </rPh>
    <phoneticPr fontId="6"/>
  </si>
  <si>
    <t>このスキルは3LVまで取得可能。そのレリックを準備している間、自身の使用するアーツすべての代償を1点軽減する(最低値は1)。軽減する代償は、1LV以上でH代償、2LV以上でR代償、3LVでS代償がそれぞれ追加される。</t>
    <rPh sb="11" eb="13">
      <t>シュトク</t>
    </rPh>
    <rPh sb="13" eb="15">
      <t>カノウ</t>
    </rPh>
    <rPh sb="23" eb="25">
      <t>ジュンビ</t>
    </rPh>
    <rPh sb="29" eb="30">
      <t>アイダ</t>
    </rPh>
    <rPh sb="31" eb="33">
      <t>ジシン</t>
    </rPh>
    <rPh sb="34" eb="36">
      <t>シヨウ</t>
    </rPh>
    <rPh sb="45" eb="47">
      <t>ダイショウ</t>
    </rPh>
    <rPh sb="49" eb="50">
      <t>テン</t>
    </rPh>
    <rPh sb="50" eb="52">
      <t>ケイゲン</t>
    </rPh>
    <rPh sb="55" eb="57">
      <t>サイテイ</t>
    </rPh>
    <rPh sb="57" eb="58">
      <t>チ</t>
    </rPh>
    <rPh sb="62" eb="64">
      <t>ケイゲン</t>
    </rPh>
    <rPh sb="66" eb="68">
      <t>ダイショウ</t>
    </rPh>
    <rPh sb="73" eb="75">
      <t>イジョウ</t>
    </rPh>
    <rPh sb="77" eb="79">
      <t>ダイショウ</t>
    </rPh>
    <rPh sb="83" eb="85">
      <t>イジョウ</t>
    </rPh>
    <rPh sb="87" eb="89">
      <t>ダイショウ</t>
    </rPh>
    <rPh sb="95" eb="97">
      <t>ダイショウ</t>
    </rPh>
    <rPh sb="102" eb="104">
      <t>ツイカ</t>
    </rPh>
    <phoneticPr fontId="6"/>
  </si>
  <si>
    <t>洗練</t>
    <rPh sb="0" eb="2">
      <t>センレン</t>
    </rPh>
    <phoneticPr fontId="6"/>
  </si>
  <si>
    <t>烈火の一撃</t>
    <rPh sb="0" eb="2">
      <t>レッカ</t>
    </rPh>
    <rPh sb="3" eb="5">
      <t>イチゲキ</t>
    </rPh>
    <phoneticPr fontId="6"/>
  </si>
  <si>
    <t>《伝家の宝刀》で指定した武器を使用した攻撃またはガード、レジスト判定に組み合わせて使用する。このアーツの使用時にその判定の判定率またはスペシャル率のどちらかを選択し、選択した方に+[LV×10％]のボーナスを与える。</t>
    <rPh sb="1" eb="3">
      <t>デンカ</t>
    </rPh>
    <rPh sb="4" eb="6">
      <t>ホウトウ</t>
    </rPh>
    <rPh sb="8" eb="10">
      <t>シテイ</t>
    </rPh>
    <rPh sb="12" eb="14">
      <t>ブキ</t>
    </rPh>
    <rPh sb="15" eb="17">
      <t>シヨウ</t>
    </rPh>
    <rPh sb="19" eb="21">
      <t>コウゲキ</t>
    </rPh>
    <rPh sb="32" eb="34">
      <t>ハンテイ</t>
    </rPh>
    <rPh sb="35" eb="36">
      <t>ク</t>
    </rPh>
    <rPh sb="37" eb="38">
      <t>ア</t>
    </rPh>
    <rPh sb="41" eb="43">
      <t>シヨウ</t>
    </rPh>
    <rPh sb="52" eb="54">
      <t>シヨウ</t>
    </rPh>
    <rPh sb="54" eb="55">
      <t>ジ</t>
    </rPh>
    <rPh sb="58" eb="60">
      <t>ハンテイ</t>
    </rPh>
    <rPh sb="61" eb="63">
      <t>ハンテイ</t>
    </rPh>
    <rPh sb="63" eb="64">
      <t>リツ</t>
    </rPh>
    <rPh sb="72" eb="73">
      <t>リツ</t>
    </rPh>
    <rPh sb="79" eb="81">
      <t>センタク</t>
    </rPh>
    <rPh sb="83" eb="85">
      <t>センタク</t>
    </rPh>
    <rPh sb="87" eb="88">
      <t>ホウ</t>
    </rPh>
    <rPh sb="104" eb="105">
      <t>アタ</t>
    </rPh>
    <phoneticPr fontId="6"/>
  </si>
  <si>
    <t>《伝家の宝刀》で指定した武器を使用した攻撃に組み合わせて使用する。その攻撃で与えるダメージに+1D10点する。</t>
    <rPh sb="1" eb="3">
      <t>デンカ</t>
    </rPh>
    <rPh sb="4" eb="6">
      <t>ホウトウ</t>
    </rPh>
    <rPh sb="8" eb="10">
      <t>シテイ</t>
    </rPh>
    <rPh sb="12" eb="14">
      <t>ブキ</t>
    </rPh>
    <rPh sb="15" eb="17">
      <t>シヨウ</t>
    </rPh>
    <rPh sb="19" eb="21">
      <t>コウゲキ</t>
    </rPh>
    <rPh sb="22" eb="23">
      <t>ク</t>
    </rPh>
    <rPh sb="24" eb="25">
      <t>ア</t>
    </rPh>
    <rPh sb="28" eb="30">
      <t>シヨウ</t>
    </rPh>
    <rPh sb="35" eb="37">
      <t>コウゲキ</t>
    </rPh>
    <rPh sb="38" eb="39">
      <t>アタ</t>
    </rPh>
    <rPh sb="51" eb="52">
      <t>テン</t>
    </rPh>
    <phoneticPr fontId="6"/>
  </si>
  <si>
    <t>森林の怒り</t>
    <rPh sb="0" eb="2">
      <t>シンリン</t>
    </rPh>
    <rPh sb="3" eb="4">
      <t>イカ</t>
    </rPh>
    <phoneticPr fontId="6"/>
  </si>
  <si>
    <t>取得には《森の怒りの体現者》が必要。自身が次に行う白兵攻撃で与えるダメージに+[LV]D10点する(攻撃対象が「テネブリス」のクラスまたは《魔物体質》を持つ場合、さらに+1D10点する)。代償として、メインフェイズ終了時に自身は[LV]D10点のHPを失う。</t>
    <rPh sb="0" eb="2">
      <t>シュトク</t>
    </rPh>
    <rPh sb="5" eb="6">
      <t>モリ</t>
    </rPh>
    <rPh sb="7" eb="8">
      <t>イカ</t>
    </rPh>
    <rPh sb="10" eb="13">
      <t>タイゲンシャ</t>
    </rPh>
    <rPh sb="15" eb="17">
      <t>ヒツヨウ</t>
    </rPh>
    <rPh sb="18" eb="20">
      <t>ジシン</t>
    </rPh>
    <rPh sb="21" eb="22">
      <t>ツギ</t>
    </rPh>
    <rPh sb="23" eb="24">
      <t>オコナ</t>
    </rPh>
    <rPh sb="25" eb="27">
      <t>ハクヘイ</t>
    </rPh>
    <rPh sb="27" eb="29">
      <t>コウゲキ</t>
    </rPh>
    <rPh sb="30" eb="31">
      <t>アタ</t>
    </rPh>
    <rPh sb="46" eb="47">
      <t>テン</t>
    </rPh>
    <rPh sb="50" eb="52">
      <t>コウゲキ</t>
    </rPh>
    <rPh sb="52" eb="54">
      <t>タイショウ</t>
    </rPh>
    <rPh sb="89" eb="90">
      <t>テン</t>
    </rPh>
    <rPh sb="94" eb="96">
      <t>ダイショウ</t>
    </rPh>
    <rPh sb="107" eb="110">
      <t>シュウリョウジ</t>
    </rPh>
    <rPh sb="111" eb="113">
      <t>ジシン</t>
    </rPh>
    <rPh sb="121" eb="122">
      <t>テン</t>
    </rPh>
    <rPh sb="126" eb="127">
      <t>ウシナ</t>
    </rPh>
    <phoneticPr fontId="6"/>
  </si>
  <si>
    <t>生ける者の復讐</t>
    <rPh sb="0" eb="1">
      <t>イ</t>
    </rPh>
    <rPh sb="3" eb="4">
      <t>モノ</t>
    </rPh>
    <rPh sb="5" eb="7">
      <t>フクシュウ</t>
    </rPh>
    <phoneticPr fontId="6"/>
  </si>
  <si>
    <t>取得には《森の怒りの体現者》が必要。自身が行う攻撃の命中判定のスペシャル率は+[[自身の受けている「憤怒」の個数]×10]%のボーナスを受ける。自身が「憤怒」を受けている場合、自身の行うリアクションは常に自動失敗となる。</t>
    <rPh sb="0" eb="2">
      <t>シュトク</t>
    </rPh>
    <rPh sb="5" eb="6">
      <t>モリ</t>
    </rPh>
    <rPh sb="7" eb="8">
      <t>イカ</t>
    </rPh>
    <rPh sb="10" eb="13">
      <t>タイゲンシャ</t>
    </rPh>
    <rPh sb="15" eb="17">
      <t>ヒツヨウ</t>
    </rPh>
    <rPh sb="18" eb="20">
      <t>ジシン</t>
    </rPh>
    <rPh sb="21" eb="22">
      <t>オコナ</t>
    </rPh>
    <rPh sb="23" eb="25">
      <t>コウゲキ</t>
    </rPh>
    <rPh sb="26" eb="28">
      <t>メイチュウ</t>
    </rPh>
    <rPh sb="28" eb="30">
      <t>ハンテイ</t>
    </rPh>
    <rPh sb="36" eb="37">
      <t>リツ</t>
    </rPh>
    <rPh sb="41" eb="43">
      <t>ジシン</t>
    </rPh>
    <rPh sb="44" eb="45">
      <t>ウ</t>
    </rPh>
    <rPh sb="50" eb="52">
      <t>フンヌ</t>
    </rPh>
    <rPh sb="54" eb="56">
      <t>コスウ</t>
    </rPh>
    <rPh sb="68" eb="69">
      <t>ウ</t>
    </rPh>
    <rPh sb="72" eb="74">
      <t>ジシン</t>
    </rPh>
    <rPh sb="76" eb="78">
      <t>フンヌ</t>
    </rPh>
    <rPh sb="80" eb="81">
      <t>ウ</t>
    </rPh>
    <rPh sb="85" eb="87">
      <t>バアイ</t>
    </rPh>
    <rPh sb="88" eb="90">
      <t>ジシン</t>
    </rPh>
    <rPh sb="91" eb="92">
      <t>オコナ</t>
    </rPh>
    <rPh sb="100" eb="101">
      <t>ツネ</t>
    </rPh>
    <rPh sb="102" eb="104">
      <t>ジドウ</t>
    </rPh>
    <rPh sb="104" eb="106">
      <t>シッパイ</t>
    </rPh>
    <phoneticPr fontId="6"/>
  </si>
  <si>
    <t>義憤の炎</t>
    <rPh sb="0" eb="2">
      <t>ギフン</t>
    </rPh>
    <rPh sb="3" eb="4">
      <t>ホノオ</t>
    </rPh>
    <phoneticPr fontId="6"/>
  </si>
  <si>
    <t>自身は[LV×2]個の「憤怒」を受ける。</t>
    <rPh sb="0" eb="2">
      <t>ジシン</t>
    </rPh>
    <rPh sb="9" eb="10">
      <t>コ</t>
    </rPh>
    <rPh sb="12" eb="14">
      <t>フンヌ</t>
    </rPh>
    <rPh sb="16" eb="17">
      <t>ウ</t>
    </rPh>
    <phoneticPr fontId="6"/>
  </si>
  <si>
    <t>敵対する対象に対する判定に-10%のペナルティ、味方に対する判定に+10%のボーナスを受ける。この状態異常は重複して受ける。クリンナップフェイズに自動的に解除される。「憤怒」を受けた場合、同じ個数が打ち消しあう。</t>
    <rPh sb="84" eb="86">
      <t>フンヌ</t>
    </rPh>
    <rPh sb="88" eb="89">
      <t>ウ</t>
    </rPh>
    <rPh sb="91" eb="93">
      <t>バアイ</t>
    </rPh>
    <rPh sb="94" eb="95">
      <t>オナ</t>
    </rPh>
    <rPh sb="96" eb="98">
      <t>コスウ</t>
    </rPh>
    <rPh sb="99" eb="100">
      <t>ウ</t>
    </rPh>
    <rPh sb="101" eb="102">
      <t>ケ</t>
    </rPh>
    <phoneticPr fontId="6"/>
  </si>
  <si>
    <t>敵対する対象に対する判定に+10%のボーナス、味方に対する判定に-10%のペナルティを受ける。この状態異常は重複して受ける。クリンナップフェイズに自動的に解除される。「悲哀」を受けた場合、同じ個数が打ち消しあう。</t>
    <rPh sb="84" eb="86">
      <t>ヒアイ</t>
    </rPh>
    <phoneticPr fontId="6"/>
  </si>
  <si>
    <t>義憤の一撃</t>
    <rPh sb="0" eb="2">
      <t>ギフン</t>
    </rPh>
    <rPh sb="3" eb="5">
      <t>イチゲキ</t>
    </rPh>
    <phoneticPr fontId="6"/>
  </si>
  <si>
    <t>このアーツを組み合わせた物理攻撃で与えるダメージに+[自身の受けている「憤怒」の個数]×4する。</t>
    <rPh sb="6" eb="7">
      <t>ク</t>
    </rPh>
    <rPh sb="8" eb="9">
      <t>ア</t>
    </rPh>
    <rPh sb="12" eb="14">
      <t>ブツリ</t>
    </rPh>
    <rPh sb="14" eb="16">
      <t>コウゲキ</t>
    </rPh>
    <rPh sb="17" eb="18">
      <t>アタ</t>
    </rPh>
    <rPh sb="27" eb="29">
      <t>ジシン</t>
    </rPh>
    <rPh sb="30" eb="31">
      <t>ウ</t>
    </rPh>
    <rPh sb="36" eb="38">
      <t>フンヌ</t>
    </rPh>
    <rPh sb="40" eb="42">
      <t>コスウ</t>
    </rPh>
    <phoneticPr fontId="6"/>
  </si>
  <si>
    <t>このアーツを組み合わせたガードでは、使用した武器の防御値に+[LV×3]してダメージ計算する。</t>
    <rPh sb="6" eb="7">
      <t>ク</t>
    </rPh>
    <rPh sb="8" eb="9">
      <t>ア</t>
    </rPh>
    <rPh sb="18" eb="20">
      <t>シヨウ</t>
    </rPh>
    <rPh sb="22" eb="24">
      <t>ブキ</t>
    </rPh>
    <rPh sb="25" eb="27">
      <t>ボウギョ</t>
    </rPh>
    <rPh sb="27" eb="28">
      <t>チ</t>
    </rPh>
    <rPh sb="42" eb="44">
      <t>ケイサン</t>
    </rPh>
    <phoneticPr fontId="6"/>
  </si>
  <si>
    <t>堅き信念</t>
    <rPh sb="0" eb="1">
      <t>カタ</t>
    </rPh>
    <rPh sb="2" eb="4">
      <t>シンネン</t>
    </rPh>
    <phoneticPr fontId="6"/>
  </si>
  <si>
    <t>このラウンド中、対象のAPに+[LV×4]点する。</t>
    <rPh sb="8" eb="10">
      <t>タイショウ</t>
    </rPh>
    <phoneticPr fontId="6"/>
  </si>
  <si>
    <t>野生の戦士</t>
    <rPh sb="0" eb="2">
      <t>ヤセイ</t>
    </rPh>
    <rPh sb="3" eb="5">
      <t>センシ</t>
    </rPh>
    <phoneticPr fontId="6"/>
  </si>
  <si>
    <t>野生の呪術師</t>
    <rPh sb="0" eb="2">
      <t>ヤセイ</t>
    </rPh>
    <rPh sb="3" eb="6">
      <t>ジュジュツシ</t>
    </rPh>
    <phoneticPr fontId="6"/>
  </si>
  <si>
    <t>取得には《斑入りの毛並》が必要。このアーツは「分類：投擲」の武器を準備していなければ使用できない。このアーツを組み合わせた魔法攻撃のダメージは、準備している武器の魔力ではなく威力固定値を参照して算出する。</t>
    <rPh sb="0" eb="2">
      <t>シュトク</t>
    </rPh>
    <rPh sb="5" eb="7">
      <t>フイ</t>
    </rPh>
    <rPh sb="9" eb="11">
      <t>ケナ</t>
    </rPh>
    <rPh sb="13" eb="15">
      <t>ヒツヨウ</t>
    </rPh>
    <rPh sb="23" eb="25">
      <t>ブンルイ</t>
    </rPh>
    <rPh sb="26" eb="28">
      <t>トウテキ</t>
    </rPh>
    <rPh sb="30" eb="32">
      <t>ブキ</t>
    </rPh>
    <rPh sb="33" eb="35">
      <t>ジュンビ</t>
    </rPh>
    <rPh sb="42" eb="44">
      <t>シヨウ</t>
    </rPh>
    <rPh sb="55" eb="56">
      <t>ク</t>
    </rPh>
    <rPh sb="57" eb="58">
      <t>ア</t>
    </rPh>
    <rPh sb="61" eb="63">
      <t>マホウ</t>
    </rPh>
    <rPh sb="63" eb="65">
      <t>コウゲキ</t>
    </rPh>
    <rPh sb="72" eb="74">
      <t>ジュンビ</t>
    </rPh>
    <rPh sb="78" eb="80">
      <t>ブキ</t>
    </rPh>
    <rPh sb="81" eb="83">
      <t>マリョク</t>
    </rPh>
    <rPh sb="87" eb="92">
      <t>イリョクコテイチ</t>
    </rPh>
    <rPh sb="93" eb="95">
      <t>サンショウ</t>
    </rPh>
    <rPh sb="97" eb="99">
      <t>サンシュツ</t>
    </rPh>
    <phoneticPr fontId="6"/>
  </si>
  <si>
    <t>ムササビ飛行の術</t>
    <rPh sb="4" eb="6">
      <t>ヒコウ</t>
    </rPh>
    <rPh sb="7" eb="8">
      <t>ジュツ</t>
    </rPh>
    <phoneticPr fontId="6"/>
  </si>
  <si>
    <t>取得には《ふくよかな隈取り》が必要。このメインフェイズ中、自身は「飛行」状態となり、さらに戦闘移動を行う。自身が次に行う物理攻撃に対するリアクションの判定は判定率に-20%のペナルティを与える。自身が次に行う攻撃が命中しなかった場合、自身は「放心」を受ける。</t>
    <rPh sb="0" eb="2">
      <t>シュトク</t>
    </rPh>
    <rPh sb="10" eb="12">
      <t>クマド</t>
    </rPh>
    <rPh sb="15" eb="17">
      <t>ヒツヨウ</t>
    </rPh>
    <rPh sb="27" eb="28">
      <t>チュウ</t>
    </rPh>
    <rPh sb="29" eb="31">
      <t>ジシン</t>
    </rPh>
    <rPh sb="33" eb="35">
      <t>ヒコウ</t>
    </rPh>
    <rPh sb="36" eb="38">
      <t>ジョウタイ</t>
    </rPh>
    <rPh sb="45" eb="47">
      <t>セントウ</t>
    </rPh>
    <rPh sb="47" eb="49">
      <t>イドウ</t>
    </rPh>
    <rPh sb="50" eb="51">
      <t>オコナ</t>
    </rPh>
    <rPh sb="53" eb="55">
      <t>ジシン</t>
    </rPh>
    <rPh sb="56" eb="57">
      <t>ツギ</t>
    </rPh>
    <rPh sb="58" eb="59">
      <t>オコナ</t>
    </rPh>
    <rPh sb="60" eb="62">
      <t>ブツリ</t>
    </rPh>
    <rPh sb="62" eb="64">
      <t>コウゲキ</t>
    </rPh>
    <rPh sb="65" eb="66">
      <t>タイ</t>
    </rPh>
    <rPh sb="75" eb="77">
      <t>ハンテイ</t>
    </rPh>
    <rPh sb="78" eb="80">
      <t>ハンテイ</t>
    </rPh>
    <rPh sb="80" eb="81">
      <t>リツ</t>
    </rPh>
    <rPh sb="93" eb="94">
      <t>アタ</t>
    </rPh>
    <rPh sb="97" eb="99">
      <t>ジシン</t>
    </rPh>
    <rPh sb="100" eb="101">
      <t>ツギ</t>
    </rPh>
    <rPh sb="102" eb="103">
      <t>オコナ</t>
    </rPh>
    <rPh sb="104" eb="106">
      <t>コウゲキ</t>
    </rPh>
    <rPh sb="107" eb="109">
      <t>メイチュウ</t>
    </rPh>
    <rPh sb="114" eb="116">
      <t>バアイ</t>
    </rPh>
    <rPh sb="117" eb="119">
      <t>ジシン</t>
    </rPh>
    <rPh sb="121" eb="123">
      <t>ホウシン</t>
    </rPh>
    <rPh sb="125" eb="126">
      <t>ウ</t>
    </rPh>
    <phoneticPr fontId="6"/>
  </si>
  <si>
    <t>付与式：鳳凰</t>
    <rPh sb="0" eb="2">
      <t>フヨ</t>
    </rPh>
    <rPh sb="2" eb="3">
      <t>シキ</t>
    </rPh>
    <rPh sb="4" eb="6">
      <t>ホウオウ</t>
    </rPh>
    <phoneticPr fontId="6"/>
  </si>
  <si>
    <t>《情動：不死鳥の涙》</t>
    <rPh sb="1" eb="3">
      <t>ジョウドウ</t>
    </rPh>
    <rPh sb="4" eb="7">
      <t>フシチョウ</t>
    </rPh>
    <rPh sb="8" eb="9">
      <t>ナミダ</t>
    </rPh>
    <phoneticPr fontId="6"/>
  </si>
  <si>
    <t>このアーツを組み合わせた《情動：不死鳥の涙》の効果から「「癒」属性から変更できない」を削除し、アーツを組み合わせるなどの手段でダメージ属性を変更できるようにする。</t>
    <rPh sb="6" eb="7">
      <t>ク</t>
    </rPh>
    <rPh sb="8" eb="9">
      <t>ア</t>
    </rPh>
    <rPh sb="23" eb="25">
      <t>コウカ</t>
    </rPh>
    <rPh sb="43" eb="45">
      <t>サクジョ</t>
    </rPh>
    <rPh sb="51" eb="52">
      <t>ク</t>
    </rPh>
    <rPh sb="53" eb="54">
      <t>ア</t>
    </rPh>
    <rPh sb="60" eb="62">
      <t>シュダン</t>
    </rPh>
    <rPh sb="67" eb="69">
      <t>ゾクセイ</t>
    </rPh>
    <rPh sb="70" eb="72">
      <t>ヘンコウ</t>
    </rPh>
    <phoneticPr fontId="6"/>
  </si>
  <si>
    <t>次に行うメジャーアクションで「分類：歌唱」のアーツを使用するなら、そのアーツの効果で与えるダメージまたは回復するHPの量に+1D10する(複数のアーツを組み合わせていても、効果は重複しない)。</t>
    <rPh sb="0" eb="1">
      <t>ツギ</t>
    </rPh>
    <rPh sb="2" eb="3">
      <t>オコナ</t>
    </rPh>
    <rPh sb="15" eb="17">
      <t>ブンルイ</t>
    </rPh>
    <rPh sb="18" eb="20">
      <t>カショウ</t>
    </rPh>
    <rPh sb="26" eb="28">
      <t>シヨウ</t>
    </rPh>
    <rPh sb="39" eb="41">
      <t>コウカ</t>
    </rPh>
    <rPh sb="42" eb="43">
      <t>アタ</t>
    </rPh>
    <rPh sb="52" eb="54">
      <t>カイフク</t>
    </rPh>
    <rPh sb="59" eb="60">
      <t>リョウ</t>
    </rPh>
    <rPh sb="69" eb="71">
      <t>フクスウ</t>
    </rPh>
    <rPh sb="76" eb="77">
      <t>ク</t>
    </rPh>
    <rPh sb="78" eb="79">
      <t>ア</t>
    </rPh>
    <rPh sb="86" eb="88">
      <t>コウカ</t>
    </rPh>
    <rPh sb="89" eb="91">
      <t>チョウフク</t>
    </rPh>
    <phoneticPr fontId="6"/>
  </si>
  <si>
    <t>明朗なる歌声</t>
    <rPh sb="0" eb="2">
      <t>メイロウ</t>
    </rPh>
    <rPh sb="4" eb="6">
      <t>ウタゴエ</t>
    </rPh>
    <phoneticPr fontId="6"/>
  </si>
  <si>
    <t>猫の足音</t>
    <rPh sb="0" eb="1">
      <t>ネコ</t>
    </rPh>
    <rPh sb="2" eb="3">
      <t>アシ</t>
    </rPh>
    <rPh sb="3" eb="4">
      <t>オト</t>
    </rPh>
    <phoneticPr fontId="6"/>
  </si>
  <si>
    <t>フェリン・フェンサー</t>
    <phoneticPr fontId="6"/>
  </si>
  <si>
    <t>自身の武器の防具の合計「重量」が0なら、自身のAPと準備している武器ひとつの威力固定値に+3する。</t>
    <rPh sb="0" eb="2">
      <t>ジシン</t>
    </rPh>
    <rPh sb="3" eb="5">
      <t>ブキ</t>
    </rPh>
    <rPh sb="6" eb="8">
      <t>ボウグ</t>
    </rPh>
    <rPh sb="9" eb="11">
      <t>ゴウケイ</t>
    </rPh>
    <rPh sb="12" eb="14">
      <t>ジュウリョウ</t>
    </rPh>
    <rPh sb="20" eb="22">
      <t>ジシン</t>
    </rPh>
    <rPh sb="26" eb="28">
      <t>ジュンビ</t>
    </rPh>
    <rPh sb="32" eb="34">
      <t>ブキ</t>
    </rPh>
    <rPh sb="38" eb="40">
      <t>イリョク</t>
    </rPh>
    <rPh sb="40" eb="43">
      <t>コテイチ</t>
    </rPh>
    <phoneticPr fontId="6"/>
  </si>
  <si>
    <t>ブラフマー・シーカー</t>
    <phoneticPr fontId="6"/>
  </si>
  <si>
    <t>アドバイス</t>
    <phoneticPr fontId="6"/>
  </si>
  <si>
    <t>対象の判定が失敗した場合に使用できる。その判定を振り直し(対象の同意が必要)、判定が成功した場合、その達成率に-10%のボーナスを与える。</t>
    <rPh sb="0" eb="2">
      <t>タイショウ</t>
    </rPh>
    <rPh sb="3" eb="5">
      <t>ハンテイ</t>
    </rPh>
    <rPh sb="6" eb="8">
      <t>シッパイ</t>
    </rPh>
    <rPh sb="10" eb="12">
      <t>バアイ</t>
    </rPh>
    <rPh sb="13" eb="15">
      <t>シヨウ</t>
    </rPh>
    <rPh sb="21" eb="23">
      <t>ハンテイ</t>
    </rPh>
    <rPh sb="24" eb="25">
      <t>フ</t>
    </rPh>
    <rPh sb="26" eb="27">
      <t>ナオ</t>
    </rPh>
    <rPh sb="29" eb="31">
      <t>タイショウ</t>
    </rPh>
    <rPh sb="32" eb="34">
      <t>ドウイ</t>
    </rPh>
    <rPh sb="35" eb="37">
      <t>ヒツヨウ</t>
    </rPh>
    <rPh sb="39" eb="41">
      <t>ハンテイ</t>
    </rPh>
    <rPh sb="42" eb="44">
      <t>セイコウ</t>
    </rPh>
    <rPh sb="46" eb="48">
      <t>バアイ</t>
    </rPh>
    <rPh sb="51" eb="54">
      <t>タッセイリツ</t>
    </rPh>
    <rPh sb="65" eb="66">
      <t>アタ</t>
    </rPh>
    <phoneticPr fontId="6"/>
  </si>
  <si>
    <t>このアーツを組み合わせた判定には、「技能：〔観察〕」のアーツが特別に組み合う。</t>
    <rPh sb="6" eb="7">
      <t>ク</t>
    </rPh>
    <rPh sb="8" eb="9">
      <t>ア</t>
    </rPh>
    <rPh sb="12" eb="14">
      <t>ハンテイ</t>
    </rPh>
    <rPh sb="18" eb="20">
      <t>ギノウ</t>
    </rPh>
    <rPh sb="22" eb="24">
      <t>カンサツ</t>
    </rPh>
    <rPh sb="31" eb="33">
      <t>トクベツ</t>
    </rPh>
    <rPh sb="34" eb="35">
      <t>ク</t>
    </rPh>
    <rPh sb="36" eb="37">
      <t>ア</t>
    </rPh>
    <phoneticPr fontId="6"/>
  </si>
  <si>
    <t>このアーツを組み合わせた〔運動〕判定の判定率とスペシャル率に+20%のボーナスを与える。</t>
    <rPh sb="6" eb="7">
      <t>ク</t>
    </rPh>
    <rPh sb="8" eb="9">
      <t>ア</t>
    </rPh>
    <rPh sb="13" eb="15">
      <t>ウンドウ</t>
    </rPh>
    <rPh sb="16" eb="18">
      <t>ハンテイ</t>
    </rPh>
    <rPh sb="19" eb="21">
      <t>ハンテイ</t>
    </rPh>
    <rPh sb="21" eb="22">
      <t>リツ</t>
    </rPh>
    <rPh sb="28" eb="29">
      <t>リツ</t>
    </rPh>
    <rPh sb="40" eb="41">
      <t>アタ</t>
    </rPh>
    <phoneticPr fontId="6"/>
  </si>
  <si>
    <t>このアーツを組み合わせた判定には、「技能：〔運動〕」のアーツが特別に組み合う。</t>
    <rPh sb="6" eb="7">
      <t>ク</t>
    </rPh>
    <rPh sb="8" eb="9">
      <t>ア</t>
    </rPh>
    <rPh sb="12" eb="14">
      <t>ハンテイ</t>
    </rPh>
    <rPh sb="18" eb="20">
      <t>ギノウ</t>
    </rPh>
    <rPh sb="22" eb="24">
      <t>ウンドウ</t>
    </rPh>
    <rPh sb="31" eb="33">
      <t>トクベツ</t>
    </rPh>
    <rPh sb="34" eb="35">
      <t>ク</t>
    </rPh>
    <rPh sb="36" eb="37">
      <t>ア</t>
    </rPh>
    <phoneticPr fontId="6"/>
  </si>
  <si>
    <t>戦闘機動</t>
    <rPh sb="0" eb="2">
      <t>セントウ</t>
    </rPh>
    <rPh sb="2" eb="4">
      <t>キドウ</t>
    </rPh>
    <phoneticPr fontId="6"/>
  </si>
  <si>
    <t>このアーツを組み合わせた〔白兵〕判定では、特別に射撃攻撃を行うことができる。この射撃攻撃には「分類：弓または銃、投擲」の武器は使用できない。使用する武器は「分類：投擲」であるかのように扱う(メインフェイズ終了時に消費される)。さらにこの射撃攻撃で与えるダメージに+[使用した武器の威力固定値1つ]を追加する。</t>
    <rPh sb="6" eb="7">
      <t>ク</t>
    </rPh>
    <rPh sb="8" eb="9">
      <t>ア</t>
    </rPh>
    <rPh sb="13" eb="15">
      <t>ハクヘイ</t>
    </rPh>
    <rPh sb="16" eb="18">
      <t>ハンテイ</t>
    </rPh>
    <rPh sb="21" eb="23">
      <t>トクベツ</t>
    </rPh>
    <rPh sb="24" eb="26">
      <t>シャゲキ</t>
    </rPh>
    <rPh sb="26" eb="28">
      <t>コウゲキ</t>
    </rPh>
    <rPh sb="29" eb="30">
      <t>オコナ</t>
    </rPh>
    <rPh sb="40" eb="42">
      <t>シャゲキ</t>
    </rPh>
    <rPh sb="42" eb="44">
      <t>コウゲキ</t>
    </rPh>
    <rPh sb="47" eb="49">
      <t>ブンルイ</t>
    </rPh>
    <rPh sb="50" eb="51">
      <t>ユミ</t>
    </rPh>
    <rPh sb="54" eb="55">
      <t>ジュウ</t>
    </rPh>
    <rPh sb="56" eb="58">
      <t>トウテキ</t>
    </rPh>
    <rPh sb="60" eb="62">
      <t>ブキ</t>
    </rPh>
    <rPh sb="63" eb="65">
      <t>シヨウ</t>
    </rPh>
    <rPh sb="70" eb="72">
      <t>シヨウ</t>
    </rPh>
    <rPh sb="74" eb="76">
      <t>ブキ</t>
    </rPh>
    <rPh sb="78" eb="80">
      <t>ブンルイ</t>
    </rPh>
    <rPh sb="81" eb="83">
      <t>トウテキ</t>
    </rPh>
    <rPh sb="92" eb="93">
      <t>アツカ</t>
    </rPh>
    <rPh sb="102" eb="105">
      <t>シュウリョウジ</t>
    </rPh>
    <rPh sb="106" eb="108">
      <t>ショウヒ</t>
    </rPh>
    <rPh sb="118" eb="120">
      <t>シャゲキ</t>
    </rPh>
    <rPh sb="120" eb="122">
      <t>コウゲキ</t>
    </rPh>
    <rPh sb="123" eb="124">
      <t>アタ</t>
    </rPh>
    <rPh sb="133" eb="135">
      <t>シヨウ</t>
    </rPh>
    <rPh sb="137" eb="139">
      <t>ブキ</t>
    </rPh>
    <rPh sb="140" eb="142">
      <t>イリョク</t>
    </rPh>
    <rPh sb="142" eb="145">
      <t>コテイチ</t>
    </rPh>
    <rPh sb="149" eb="151">
      <t>ツイカ</t>
    </rPh>
    <phoneticPr fontId="6"/>
  </si>
  <si>
    <t>プレアクトで「生体武器：角」を取得する。この武器の威力固定値に+[LV×2]する。</t>
    <rPh sb="7" eb="9">
      <t>セイタイ</t>
    </rPh>
    <rPh sb="9" eb="11">
      <t>ブキ</t>
    </rPh>
    <rPh sb="12" eb="13">
      <t>ツノ</t>
    </rPh>
    <rPh sb="15" eb="17">
      <t>シュトク</t>
    </rPh>
    <rPh sb="22" eb="24">
      <t>ブキ</t>
    </rPh>
    <rPh sb="25" eb="27">
      <t>イリョク</t>
    </rPh>
    <rPh sb="27" eb="30">
      <t>コテイチ</t>
    </rPh>
    <phoneticPr fontId="6"/>
  </si>
  <si>
    <t>気高き双角</t>
    <rPh sb="0" eb="2">
      <t>ケダカ</t>
    </rPh>
    <rPh sb="3" eb="4">
      <t>ソウ</t>
    </rPh>
    <rPh sb="4" eb="5">
      <t>ツノ</t>
    </rPh>
    <phoneticPr fontId="6"/>
  </si>
  <si>
    <t>雄々しき蹴爪</t>
    <rPh sb="0" eb="2">
      <t>オオ</t>
    </rPh>
    <rPh sb="4" eb="6">
      <t>ケヅメ</t>
    </rPh>
    <phoneticPr fontId="6"/>
  </si>
  <si>
    <t>すっぽ抜け</t>
    <rPh sb="3" eb="4">
      <t>ヌ</t>
    </rPh>
    <phoneticPr fontId="6"/>
  </si>
  <si>
    <t>あおりたてる声</t>
    <rPh sb="6" eb="7">
      <t>コエ</t>
    </rPh>
    <phoneticPr fontId="6"/>
  </si>
  <si>
    <t>回復</t>
    <rPh sb="0" eb="2">
      <t>カイフク</t>
    </rPh>
    <phoneticPr fontId="6"/>
  </si>
  <si>
    <t>取得には《狼人の遺伝子》が必要。次に使用する《星光剣》には「技能：〔白兵〕」および「技能：〔隠密〕」のアーツが特別に組み合う。さらに次に使用する《星光剣》で与えるダメージに+4する。</t>
    <rPh sb="0" eb="2">
      <t>シュトク</t>
    </rPh>
    <rPh sb="5" eb="6">
      <t>オオカミ</t>
    </rPh>
    <rPh sb="6" eb="7">
      <t>ヒト</t>
    </rPh>
    <rPh sb="8" eb="11">
      <t>イデンシ</t>
    </rPh>
    <rPh sb="13" eb="15">
      <t>ヒツヨウ</t>
    </rPh>
    <rPh sb="16" eb="17">
      <t>ツギ</t>
    </rPh>
    <rPh sb="18" eb="20">
      <t>シヨウ</t>
    </rPh>
    <rPh sb="23" eb="24">
      <t>ホシ</t>
    </rPh>
    <rPh sb="24" eb="25">
      <t>ヒカリ</t>
    </rPh>
    <rPh sb="25" eb="26">
      <t>ケン</t>
    </rPh>
    <rPh sb="30" eb="32">
      <t>ギノウ</t>
    </rPh>
    <rPh sb="34" eb="36">
      <t>ハクヘイ</t>
    </rPh>
    <rPh sb="42" eb="44">
      <t>ギノウ</t>
    </rPh>
    <rPh sb="46" eb="48">
      <t>オンミツ</t>
    </rPh>
    <rPh sb="55" eb="57">
      <t>トクベツ</t>
    </rPh>
    <rPh sb="58" eb="59">
      <t>ク</t>
    </rPh>
    <rPh sb="60" eb="61">
      <t>ア</t>
    </rPh>
    <rPh sb="66" eb="67">
      <t>ツギ</t>
    </rPh>
    <rPh sb="68" eb="70">
      <t>シヨウ</t>
    </rPh>
    <rPh sb="73" eb="77">
      <t>ホシヒカリケン＞</t>
    </rPh>
    <rPh sb="78" eb="79">
      <t>アタ</t>
    </rPh>
    <phoneticPr fontId="6"/>
  </si>
  <si>
    <t>嗅覚解析</t>
    <rPh sb="0" eb="2">
      <t>キュウカク</t>
    </rPh>
    <rPh sb="2" eb="4">
      <t>カイセキ</t>
    </rPh>
    <phoneticPr fontId="6"/>
  </si>
  <si>
    <t>取得には《昼夜を知らぬ愚者》が必要。「タイミング：プレロールまたはポストロール」のアーツが使用された時に使用する。そのアーツを打ち消す。</t>
    <rPh sb="0" eb="2">
      <t>シュトク</t>
    </rPh>
    <rPh sb="5" eb="7">
      <t>チュウヤ</t>
    </rPh>
    <rPh sb="8" eb="9">
      <t>シ</t>
    </rPh>
    <rPh sb="11" eb="13">
      <t>グシャ</t>
    </rPh>
    <rPh sb="15" eb="17">
      <t>ヒツヨウ</t>
    </rPh>
    <rPh sb="45" eb="47">
      <t>シヨウ</t>
    </rPh>
    <rPh sb="50" eb="51">
      <t>トキ</t>
    </rPh>
    <rPh sb="52" eb="54">
      <t>シヨウ</t>
    </rPh>
    <rPh sb="63" eb="64">
      <t>ウ</t>
    </rPh>
    <rPh sb="65" eb="66">
      <t>ケ</t>
    </rPh>
    <phoneticPr fontId="6"/>
  </si>
  <si>
    <t>地中</t>
    <rPh sb="0" eb="2">
      <t>チチュウ</t>
    </rPh>
    <phoneticPr fontId="7"/>
  </si>
  <si>
    <t>土遁の術</t>
    <rPh sb="0" eb="1">
      <t>ド</t>
    </rPh>
    <rPh sb="1" eb="2">
      <t>トン</t>
    </rPh>
    <rPh sb="3" eb="4">
      <t>ジュツ</t>
    </rPh>
    <phoneticPr fontId="6"/>
  </si>
  <si>
    <t>「材質：金属」の防具を1つでも装備しているキャラクターは、あらゆる判定に-20%のペナルティを受ける。マイナーアクションかメジャーアクションを消費することで解除できる。デュルフまたはフルワイのクラスを持つキャラクターは、このペナルティを受けない。</t>
    <phoneticPr fontId="7"/>
  </si>
  <si>
    <t>「隠密」状態でないキャラクターは、「隠密」状態であるキャラクターをメジャーアクションやアーツ、アイテムなどの効果の対象にできない。「対象：範囲（強制）」「対象：シーン（強制）」に巻き込まれることはある。移動やメジャーアクションを行ったり、ダメージを受けると自動的に解除される。また、アーツなどの効果でなくとも、メジャーアクションを消費することで隠密状態になることができる。〔観察〕判定で「隠密」状態を解除させることができる。これに対して、〔隠密〕でリアクションすることができる。</t>
    <rPh sb="128" eb="131">
      <t>ジドウテキ</t>
    </rPh>
    <rPh sb="187" eb="189">
      <t>カンサツ</t>
    </rPh>
    <rPh sb="190" eb="192">
      <t>ハンテイ</t>
    </rPh>
    <rPh sb="194" eb="196">
      <t>オンミツ</t>
    </rPh>
    <rPh sb="197" eb="199">
      <t>ジョウタイ</t>
    </rPh>
    <rPh sb="200" eb="202">
      <t>カイジョ</t>
    </rPh>
    <rPh sb="215" eb="216">
      <t>タイ</t>
    </rPh>
    <rPh sb="220" eb="222">
      <t>オンミツ</t>
    </rPh>
    <phoneticPr fontId="6"/>
  </si>
  <si>
    <t>「飛行」状態かつ「隠密」状態として扱い、その効果を受ける。ただし、「地中」状態にはアーツ以外の手段でなることができず、メインフェイズ終了時に自動的に解除される。その他の解除手段は「隠密」状態に準じる。</t>
    <rPh sb="1" eb="3">
      <t>ヒコウ</t>
    </rPh>
    <rPh sb="4" eb="6">
      <t>ジョウタイ</t>
    </rPh>
    <rPh sb="9" eb="11">
      <t>オンミツ</t>
    </rPh>
    <rPh sb="12" eb="14">
      <t>ジョウタイ</t>
    </rPh>
    <rPh sb="17" eb="18">
      <t>アツカ</t>
    </rPh>
    <rPh sb="22" eb="24">
      <t>コウカ</t>
    </rPh>
    <rPh sb="25" eb="26">
      <t>ウ</t>
    </rPh>
    <rPh sb="34" eb="36">
      <t>チチュウ</t>
    </rPh>
    <rPh sb="37" eb="39">
      <t>ジョウタイ</t>
    </rPh>
    <rPh sb="44" eb="46">
      <t>イガイ</t>
    </rPh>
    <rPh sb="47" eb="49">
      <t>シュダン</t>
    </rPh>
    <rPh sb="66" eb="69">
      <t>シュウリョウジ</t>
    </rPh>
    <rPh sb="70" eb="73">
      <t>ジドウテキ</t>
    </rPh>
    <rPh sb="74" eb="76">
      <t>カイジョ</t>
    </rPh>
    <rPh sb="82" eb="83">
      <t>ホカ</t>
    </rPh>
    <rPh sb="84" eb="86">
      <t>カイジョ</t>
    </rPh>
    <rPh sb="86" eb="88">
      <t>シュダン</t>
    </rPh>
    <rPh sb="90" eb="92">
      <t>オンミツ</t>
    </rPh>
    <rPh sb="93" eb="95">
      <t>ジョウタイ</t>
    </rPh>
    <rPh sb="96" eb="97">
      <t>ジュン</t>
    </rPh>
    <phoneticPr fontId="7"/>
  </si>
  <si>
    <t>自身がメジャーアクションで使用する「種別：魔法」のアーツの代償(組み合わせた場合はその合計値)を、H代償、R代償、S代償からそれぞれ[LV]点減少させる(最低値はそれぞれ1)。</t>
    <rPh sb="0" eb="2">
      <t>ジシン</t>
    </rPh>
    <rPh sb="13" eb="15">
      <t>シヨウ</t>
    </rPh>
    <rPh sb="18" eb="20">
      <t>シュベツ</t>
    </rPh>
    <rPh sb="21" eb="23">
      <t>マホウ</t>
    </rPh>
    <rPh sb="29" eb="31">
      <t>ダイショウ</t>
    </rPh>
    <rPh sb="32" eb="33">
      <t>ク</t>
    </rPh>
    <rPh sb="34" eb="35">
      <t>ア</t>
    </rPh>
    <rPh sb="38" eb="40">
      <t>バアイ</t>
    </rPh>
    <rPh sb="43" eb="46">
      <t>ゴウケイチ</t>
    </rPh>
    <rPh sb="50" eb="52">
      <t>ダイショウ</t>
    </rPh>
    <rPh sb="54" eb="56">
      <t>ダイショウ</t>
    </rPh>
    <rPh sb="58" eb="60">
      <t>ダイショウ</t>
    </rPh>
    <rPh sb="70" eb="71">
      <t>テン</t>
    </rPh>
    <rPh sb="71" eb="73">
      <t>ゲンショウ</t>
    </rPh>
    <rPh sb="77" eb="79">
      <t>サイテイ</t>
    </rPh>
    <rPh sb="79" eb="80">
      <t>チ</t>
    </rPh>
    <phoneticPr fontId="6"/>
  </si>
  <si>
    <t>取得には《羽毛の翼》が必要。戦闘移動を行う。この戦闘移動で敵対するキャラクターが存在するエンゲージから「離脱」することができる。「封鎖」されたエンゲージからの離脱には、このアーツで対決を行うことができる。</t>
    <rPh sb="0" eb="2">
      <t>シュトク</t>
    </rPh>
    <rPh sb="5" eb="7">
      <t>ウモウ</t>
    </rPh>
    <rPh sb="8" eb="9">
      <t>ツバサ</t>
    </rPh>
    <rPh sb="11" eb="13">
      <t>ヒツヨウ</t>
    </rPh>
    <rPh sb="14" eb="16">
      <t>セントウ</t>
    </rPh>
    <rPh sb="16" eb="18">
      <t>イドウ</t>
    </rPh>
    <rPh sb="19" eb="20">
      <t>オコナ</t>
    </rPh>
    <rPh sb="24" eb="26">
      <t>セントウ</t>
    </rPh>
    <rPh sb="26" eb="28">
      <t>イドウ</t>
    </rPh>
    <rPh sb="29" eb="31">
      <t>テキタイ</t>
    </rPh>
    <rPh sb="40" eb="42">
      <t>ソンザイ</t>
    </rPh>
    <rPh sb="52" eb="54">
      <t>リダツ</t>
    </rPh>
    <rPh sb="65" eb="67">
      <t>フウサ</t>
    </rPh>
    <rPh sb="79" eb="81">
      <t>リダツ</t>
    </rPh>
    <rPh sb="90" eb="92">
      <t>タイケツ</t>
    </rPh>
    <rPh sb="93" eb="94">
      <t>オコナ</t>
    </rPh>
    <phoneticPr fontId="6"/>
  </si>
  <si>
    <t>「飛行」状態の時のみこのアーツは使用できる。このアーツを組み合わせた物理攻撃のスペシャル率に+20%のボーナスを与え、ダメージロールに+5点する。メインフェイズ終了時、自身の「飛行」状態を解除する。</t>
    <rPh sb="1" eb="3">
      <t>ヒコウ</t>
    </rPh>
    <rPh sb="4" eb="6">
      <t>ジョウタイ</t>
    </rPh>
    <rPh sb="7" eb="8">
      <t>トキ</t>
    </rPh>
    <rPh sb="16" eb="18">
      <t>シヨウ</t>
    </rPh>
    <rPh sb="28" eb="29">
      <t>ク</t>
    </rPh>
    <rPh sb="30" eb="31">
      <t>ア</t>
    </rPh>
    <rPh sb="34" eb="36">
      <t>ブツリ</t>
    </rPh>
    <rPh sb="36" eb="38">
      <t>コウゲキ</t>
    </rPh>
    <rPh sb="44" eb="45">
      <t>リツ</t>
    </rPh>
    <rPh sb="56" eb="57">
      <t>アタ</t>
    </rPh>
    <rPh sb="69" eb="70">
      <t>テン</t>
    </rPh>
    <rPh sb="80" eb="83">
      <t>シュウリョウジ</t>
    </rPh>
    <rPh sb="84" eb="86">
      <t>ジシン</t>
    </rPh>
    <rPh sb="88" eb="90">
      <t>ヒコウ</t>
    </rPh>
    <rPh sb="91" eb="93">
      <t>ジョウタイ</t>
    </rPh>
    <rPh sb="94" eb="96">
      <t>カイジョ</t>
    </rPh>
    <phoneticPr fontId="6"/>
  </si>
  <si>
    <t>召喚式：焦点具</t>
    <rPh sb="0" eb="2">
      <t>ショウカン</t>
    </rPh>
    <rPh sb="2" eb="3">
      <t>シキ</t>
    </rPh>
    <rPh sb="4" eb="6">
      <t>ショウテン</t>
    </rPh>
    <rPh sb="6" eb="7">
      <t>グ</t>
    </rPh>
    <phoneticPr fontId="6"/>
  </si>
  <si>
    <t>魔法、選択、LV3</t>
    <rPh sb="0" eb="2">
      <t>マホウ</t>
    </rPh>
    <rPh sb="3" eb="5">
      <t>センタク</t>
    </rPh>
    <phoneticPr fontId="6"/>
  </si>
  <si>
    <t>螺旋術式</t>
    <rPh sb="0" eb="2">
      <t>ラセン</t>
    </rPh>
    <rPh sb="2" eb="4">
      <t>ジュツシキ</t>
    </rPh>
    <phoneticPr fontId="6"/>
  </si>
  <si>
    <t>このアーツを組み合わせた魔法攻撃で与えるダメージに+[同時に組み合わせている「名称：《付与式：●●》」のアーツの個数]×[LV+1]する。</t>
    <rPh sb="6" eb="7">
      <t>ク</t>
    </rPh>
    <rPh sb="8" eb="9">
      <t>ア</t>
    </rPh>
    <rPh sb="12" eb="14">
      <t>マホウ</t>
    </rPh>
    <rPh sb="14" eb="16">
      <t>コウゲキ</t>
    </rPh>
    <rPh sb="17" eb="18">
      <t>アタ</t>
    </rPh>
    <rPh sb="27" eb="29">
      <t>ドウジ</t>
    </rPh>
    <rPh sb="30" eb="31">
      <t>ク</t>
    </rPh>
    <rPh sb="32" eb="33">
      <t>ア</t>
    </rPh>
    <rPh sb="39" eb="41">
      <t>メイショウ</t>
    </rPh>
    <rPh sb="43" eb="45">
      <t>フヨ</t>
    </rPh>
    <rPh sb="45" eb="46">
      <t>シキ</t>
    </rPh>
    <rPh sb="56" eb="58">
      <t>コスウ</t>
    </rPh>
    <phoneticPr fontId="6"/>
  </si>
  <si>
    <t>付与式：秘儀</t>
    <rPh sb="0" eb="2">
      <t>フヨ</t>
    </rPh>
    <rPh sb="2" eb="3">
      <t>シキ</t>
    </rPh>
    <rPh sb="4" eb="6">
      <t>ヒギ</t>
    </rPh>
    <phoneticPr fontId="6"/>
  </si>
  <si>
    <t>取得には《羽毛の翼》が必要。このアーツを組み合わせた魔法攻撃に対するリアクションの判定の判定率に[LV+1]×10%のペナルティを与える。</t>
    <rPh sb="0" eb="2">
      <t>シュトク</t>
    </rPh>
    <rPh sb="5" eb="7">
      <t>ウモウ</t>
    </rPh>
    <rPh sb="8" eb="9">
      <t>ツバサ</t>
    </rPh>
    <rPh sb="11" eb="13">
      <t>ヒツヨウ</t>
    </rPh>
    <rPh sb="20" eb="21">
      <t>ク</t>
    </rPh>
    <rPh sb="22" eb="23">
      <t>ア</t>
    </rPh>
    <rPh sb="26" eb="28">
      <t>マホウ</t>
    </rPh>
    <rPh sb="28" eb="30">
      <t>コウゲキ</t>
    </rPh>
    <rPh sb="31" eb="32">
      <t>タイ</t>
    </rPh>
    <rPh sb="41" eb="43">
      <t>ハンテイ</t>
    </rPh>
    <rPh sb="44" eb="46">
      <t>ハンテイ</t>
    </rPh>
    <rPh sb="46" eb="47">
      <t>リツ</t>
    </rPh>
    <rPh sb="65" eb="66">
      <t>アタ</t>
    </rPh>
    <phoneticPr fontId="6"/>
  </si>
  <si>
    <t>滑空突撃</t>
    <rPh sb="0" eb="2">
      <t>カックウ</t>
    </rPh>
    <rPh sb="2" eb="4">
      <t>トツゲキ</t>
    </rPh>
    <phoneticPr fontId="6"/>
  </si>
  <si>
    <t>取得には《勇者の翼》が必要。メインフェイズ中、「飛行」状態になる。自身は戦闘移動を行う。次に行う白兵攻撃では、メインフェイズ中で射程内であったことのあるキャラクターを対象にすることができる(つまり通り過ぎたエンゲージにいるキャラクターを対象にできる)。</t>
    <rPh sb="0" eb="2">
      <t>シュトク</t>
    </rPh>
    <rPh sb="5" eb="7">
      <t>ユウシャ</t>
    </rPh>
    <rPh sb="8" eb="9">
      <t>ツバサ</t>
    </rPh>
    <rPh sb="11" eb="13">
      <t>ヒツヨウ</t>
    </rPh>
    <rPh sb="21" eb="22">
      <t>チュウ</t>
    </rPh>
    <rPh sb="24" eb="26">
      <t>ヒコウ</t>
    </rPh>
    <rPh sb="27" eb="29">
      <t>ジョウタイ</t>
    </rPh>
    <rPh sb="33" eb="35">
      <t>ジシン</t>
    </rPh>
    <rPh sb="36" eb="38">
      <t>セントウ</t>
    </rPh>
    <rPh sb="38" eb="40">
      <t>イドウ</t>
    </rPh>
    <rPh sb="41" eb="42">
      <t>オコナ</t>
    </rPh>
    <rPh sb="44" eb="45">
      <t>ツギ</t>
    </rPh>
    <rPh sb="46" eb="47">
      <t>オコナ</t>
    </rPh>
    <rPh sb="48" eb="50">
      <t>ハクヘイ</t>
    </rPh>
    <rPh sb="50" eb="52">
      <t>コウゲキ</t>
    </rPh>
    <rPh sb="62" eb="63">
      <t>チュウ</t>
    </rPh>
    <rPh sb="64" eb="66">
      <t>シャテイ</t>
    </rPh>
    <rPh sb="66" eb="67">
      <t>ナイ</t>
    </rPh>
    <rPh sb="83" eb="85">
      <t>タイショウ</t>
    </rPh>
    <rPh sb="98" eb="99">
      <t>トオ</t>
    </rPh>
    <rPh sb="100" eb="101">
      <t>ス</t>
    </rPh>
    <rPh sb="118" eb="120">
      <t>タイショウ</t>
    </rPh>
    <phoneticPr fontId="6"/>
  </si>
  <si>
    <t>取得には《断角の覚悟》が必要。君は過去に自分の角を誰かに分け与えており、「角欠け(アスケル)」、すなわち誇りなき者として蔑まれている。誇りと引き換えに、君は自分の信念を貫くために鍛錬が必要だと学んだのだ。自身は《断角の覚悟》をメジャーアクションで使用することができない。このアーツの取得時に【感情】か【知性】を選択する。自身の【希望】を-10%し、選択した能力値に+20%する。</t>
    <rPh sb="0" eb="2">
      <t>シュトク</t>
    </rPh>
    <rPh sb="5" eb="6">
      <t>ダン</t>
    </rPh>
    <rPh sb="6" eb="7">
      <t>カク</t>
    </rPh>
    <rPh sb="8" eb="10">
      <t>カクゴ</t>
    </rPh>
    <rPh sb="12" eb="14">
      <t>ヒツヨウ</t>
    </rPh>
    <rPh sb="15" eb="16">
      <t>キミ</t>
    </rPh>
    <rPh sb="17" eb="19">
      <t>カコ</t>
    </rPh>
    <rPh sb="20" eb="22">
      <t>ジブン</t>
    </rPh>
    <rPh sb="23" eb="24">
      <t>ツノ</t>
    </rPh>
    <rPh sb="25" eb="26">
      <t>ダレ</t>
    </rPh>
    <rPh sb="28" eb="29">
      <t>ワ</t>
    </rPh>
    <rPh sb="30" eb="31">
      <t>アタ</t>
    </rPh>
    <rPh sb="37" eb="38">
      <t>カド</t>
    </rPh>
    <rPh sb="38" eb="39">
      <t>カ</t>
    </rPh>
    <rPh sb="52" eb="53">
      <t>ホコ</t>
    </rPh>
    <rPh sb="56" eb="57">
      <t>モノ</t>
    </rPh>
    <rPh sb="60" eb="61">
      <t>サゲス</t>
    </rPh>
    <rPh sb="67" eb="68">
      <t>ホコ</t>
    </rPh>
    <rPh sb="70" eb="71">
      <t>ヒ</t>
    </rPh>
    <rPh sb="72" eb="73">
      <t>カ</t>
    </rPh>
    <rPh sb="76" eb="77">
      <t>キミ</t>
    </rPh>
    <rPh sb="78" eb="80">
      <t>ジブン</t>
    </rPh>
    <rPh sb="81" eb="83">
      <t>シンネン</t>
    </rPh>
    <rPh sb="84" eb="85">
      <t>ツラヌ</t>
    </rPh>
    <rPh sb="89" eb="91">
      <t>タンレン</t>
    </rPh>
    <rPh sb="92" eb="94">
      <t>ヒツヨウ</t>
    </rPh>
    <rPh sb="96" eb="97">
      <t>マナ</t>
    </rPh>
    <rPh sb="102" eb="104">
      <t>ジシン</t>
    </rPh>
    <rPh sb="106" eb="107">
      <t>ダン</t>
    </rPh>
    <rPh sb="107" eb="108">
      <t>カク</t>
    </rPh>
    <rPh sb="109" eb="111">
      <t>カクゴ</t>
    </rPh>
    <rPh sb="123" eb="125">
      <t>シヨウ</t>
    </rPh>
    <rPh sb="141" eb="143">
      <t>シュトク</t>
    </rPh>
    <rPh sb="143" eb="144">
      <t>ジ</t>
    </rPh>
    <rPh sb="146" eb="148">
      <t>カンジョウ</t>
    </rPh>
    <rPh sb="151" eb="153">
      <t>チセイ</t>
    </rPh>
    <rPh sb="155" eb="157">
      <t>センタク</t>
    </rPh>
    <rPh sb="160" eb="162">
      <t>ジシン</t>
    </rPh>
    <rPh sb="164" eb="166">
      <t>キボウ</t>
    </rPh>
    <rPh sb="174" eb="176">
      <t>センタク</t>
    </rPh>
    <rPh sb="178" eb="181">
      <t>ノウリョクチ</t>
    </rPh>
    <phoneticPr fontId="6"/>
  </si>
  <si>
    <t>取得には《角欠けの烙印》が必要。対象が行おうとしている判定の判定率が[[LV+1]×20]%以下の場合に使用できる。その判定結果をダイスロールを行わず自動失敗に変更する。</t>
    <rPh sb="0" eb="2">
      <t>シュトク</t>
    </rPh>
    <rPh sb="5" eb="6">
      <t>ツノ</t>
    </rPh>
    <rPh sb="6" eb="7">
      <t>カ</t>
    </rPh>
    <rPh sb="9" eb="11">
      <t>ラクイン</t>
    </rPh>
    <rPh sb="13" eb="15">
      <t>ヒツヨウ</t>
    </rPh>
    <rPh sb="16" eb="18">
      <t>タイショウ</t>
    </rPh>
    <rPh sb="19" eb="20">
      <t>オコナ</t>
    </rPh>
    <rPh sb="27" eb="29">
      <t>ハンテイ</t>
    </rPh>
    <rPh sb="30" eb="32">
      <t>ハンテイ</t>
    </rPh>
    <rPh sb="32" eb="33">
      <t>リツ</t>
    </rPh>
    <rPh sb="46" eb="48">
      <t>イカ</t>
    </rPh>
    <rPh sb="49" eb="51">
      <t>バアイ</t>
    </rPh>
    <rPh sb="52" eb="54">
      <t>シヨウ</t>
    </rPh>
    <rPh sb="60" eb="62">
      <t>ハンテイ</t>
    </rPh>
    <rPh sb="62" eb="64">
      <t>ケッカ</t>
    </rPh>
    <rPh sb="72" eb="73">
      <t>オコナ</t>
    </rPh>
    <rPh sb="75" eb="77">
      <t>ジドウ</t>
    </rPh>
    <rPh sb="77" eb="79">
      <t>シッパイ</t>
    </rPh>
    <rPh sb="80" eb="82">
      <t>ヘンコウ</t>
    </rPh>
    <phoneticPr fontId="6"/>
  </si>
  <si>
    <t>生残のあがない</t>
    <rPh sb="0" eb="2">
      <t>セイザン</t>
    </rPh>
    <phoneticPr fontId="6"/>
  </si>
  <si>
    <t>第三の腕</t>
    <rPh sb="0" eb="2">
      <t>ダイサン</t>
    </rPh>
    <rPh sb="3" eb="4">
      <t>ウデ</t>
    </rPh>
    <phoneticPr fontId="6"/>
  </si>
  <si>
    <t>深遠なる助言</t>
    <rPh sb="0" eb="2">
      <t>シンエン</t>
    </rPh>
    <rPh sb="4" eb="6">
      <t>ジョゲン</t>
    </rPh>
    <phoneticPr fontId="6"/>
  </si>
  <si>
    <t>《運命紡ぎ》</t>
    <rPh sb="1" eb="3">
      <t>ウンメイ</t>
    </rPh>
    <rPh sb="3" eb="4">
      <t>ツム</t>
    </rPh>
    <phoneticPr fontId="6"/>
  </si>
  <si>
    <t>取得には《長き鼻の賢者》が必要。このアーツを組み合わせた《運命紡ぎ》は使用回数を消費しない。さらにその効果から「(対象の同意が必要)」を削除し、対象の同意を不要にする。</t>
    <rPh sb="0" eb="2">
      <t>シュトク</t>
    </rPh>
    <rPh sb="5" eb="6">
      <t>ナガ</t>
    </rPh>
    <rPh sb="7" eb="8">
      <t>ハナ</t>
    </rPh>
    <rPh sb="9" eb="11">
      <t>ケンジャ</t>
    </rPh>
    <rPh sb="13" eb="15">
      <t>ヒツヨウ</t>
    </rPh>
    <rPh sb="22" eb="23">
      <t>ク</t>
    </rPh>
    <rPh sb="24" eb="25">
      <t>ア</t>
    </rPh>
    <rPh sb="29" eb="31">
      <t>ウンメイ</t>
    </rPh>
    <rPh sb="31" eb="32">
      <t>ツム</t>
    </rPh>
    <rPh sb="35" eb="37">
      <t>シヨウ</t>
    </rPh>
    <rPh sb="37" eb="39">
      <t>カイスウ</t>
    </rPh>
    <rPh sb="40" eb="42">
      <t>ショウヒ</t>
    </rPh>
    <rPh sb="51" eb="53">
      <t>コウカ</t>
    </rPh>
    <rPh sb="68" eb="70">
      <t>サクジョ</t>
    </rPh>
    <rPh sb="72" eb="74">
      <t>タイショウ</t>
    </rPh>
    <rPh sb="75" eb="77">
      <t>ドウイ</t>
    </rPh>
    <rPh sb="78" eb="80">
      <t>フヨウ</t>
    </rPh>
    <phoneticPr fontId="6"/>
  </si>
  <si>
    <t>対象に「刺-8のダメージを与える」の特殊攻撃を行う(ダメージの最低値は0。自身は対象とならない)。君は聞くに堪えない天賦の歌唱能力の持ち主だが、自分ではそこまで劣悪だとは思っていないか、全く自覚していない。</t>
    <rPh sb="0" eb="2">
      <t>タイショウ</t>
    </rPh>
    <rPh sb="4" eb="5">
      <t>サ</t>
    </rPh>
    <rPh sb="13" eb="14">
      <t>アタ</t>
    </rPh>
    <rPh sb="18" eb="20">
      <t>トクシュ</t>
    </rPh>
    <rPh sb="20" eb="22">
      <t>コウゲキ</t>
    </rPh>
    <rPh sb="23" eb="24">
      <t>オコナ</t>
    </rPh>
    <rPh sb="31" eb="33">
      <t>サイテイ</t>
    </rPh>
    <rPh sb="33" eb="34">
      <t>チ</t>
    </rPh>
    <rPh sb="49" eb="50">
      <t>キミ</t>
    </rPh>
    <rPh sb="51" eb="52">
      <t>キ</t>
    </rPh>
    <rPh sb="54" eb="55">
      <t>タ</t>
    </rPh>
    <rPh sb="58" eb="60">
      <t>テンプ</t>
    </rPh>
    <rPh sb="61" eb="63">
      <t>カショウ</t>
    </rPh>
    <rPh sb="63" eb="65">
      <t>ノウリョク</t>
    </rPh>
    <rPh sb="66" eb="67">
      <t>モ</t>
    </rPh>
    <rPh sb="68" eb="69">
      <t>ヌシ</t>
    </rPh>
    <rPh sb="72" eb="74">
      <t>ジブン</t>
    </rPh>
    <rPh sb="80" eb="82">
      <t>レツアク</t>
    </rPh>
    <rPh sb="85" eb="86">
      <t>オモ</t>
    </rPh>
    <rPh sb="93" eb="94">
      <t>マッタ</t>
    </rPh>
    <rPh sb="95" eb="97">
      <t>ジカク</t>
    </rPh>
    <phoneticPr fontId="6"/>
  </si>
  <si>
    <t>対象に「命中した場合、「放心」を与える」特殊攻撃を行う。</t>
    <rPh sb="0" eb="2">
      <t>タイショウ</t>
    </rPh>
    <rPh sb="4" eb="6">
      <t>メイチュウ</t>
    </rPh>
    <rPh sb="8" eb="10">
      <t>バアイ</t>
    </rPh>
    <rPh sb="12" eb="14">
      <t>ホウシン</t>
    </rPh>
    <rPh sb="16" eb="17">
      <t>アタ</t>
    </rPh>
    <rPh sb="20" eb="22">
      <t>トクシュ</t>
    </rPh>
    <rPh sb="22" eb="24">
      <t>コウゲキ</t>
    </rPh>
    <rPh sb="25" eb="26">
      <t>オコナ</t>
    </rPh>
    <phoneticPr fontId="6"/>
  </si>
  <si>
    <t>取得には《夜の夢の騎士》が必要。ある攻撃へのリアクションの判定後に使用する。その攻撃の対象から、このアーツの対象を除外する(グロウによって発生した攻撃には効果がない。攻撃対象がいなくなった命中判定は自動失敗となる)。</t>
    <rPh sb="0" eb="2">
      <t>シュトク</t>
    </rPh>
    <rPh sb="5" eb="6">
      <t>ヨル</t>
    </rPh>
    <rPh sb="7" eb="8">
      <t>ユメ</t>
    </rPh>
    <rPh sb="9" eb="11">
      <t>キシ</t>
    </rPh>
    <rPh sb="13" eb="15">
      <t>ヒツヨウ</t>
    </rPh>
    <rPh sb="18" eb="20">
      <t>コウゲキ</t>
    </rPh>
    <rPh sb="29" eb="31">
      <t>ハンテイ</t>
    </rPh>
    <rPh sb="31" eb="32">
      <t>ゴ</t>
    </rPh>
    <rPh sb="33" eb="35">
      <t>シヨウ</t>
    </rPh>
    <rPh sb="40" eb="42">
      <t>コウゲキ</t>
    </rPh>
    <rPh sb="43" eb="45">
      <t>タイショウ</t>
    </rPh>
    <rPh sb="54" eb="56">
      <t>タイショウ</t>
    </rPh>
    <rPh sb="57" eb="59">
      <t>ジョガイ</t>
    </rPh>
    <rPh sb="69" eb="71">
      <t>ハッセイ</t>
    </rPh>
    <rPh sb="73" eb="75">
      <t>コウゲキ</t>
    </rPh>
    <rPh sb="77" eb="79">
      <t>コウカ</t>
    </rPh>
    <rPh sb="83" eb="85">
      <t>コウゲキ</t>
    </rPh>
    <rPh sb="85" eb="87">
      <t>タイショウ</t>
    </rPh>
    <rPh sb="94" eb="96">
      <t>メイチュウ</t>
    </rPh>
    <rPh sb="96" eb="98">
      <t>ハンテイ</t>
    </rPh>
    <rPh sb="99" eb="101">
      <t>ジドウ</t>
    </rPh>
    <rPh sb="101" eb="103">
      <t>シッパイ</t>
    </rPh>
    <phoneticPr fontId="6"/>
  </si>
  <si>
    <t>聖裁</t>
    <rPh sb="0" eb="1">
      <t>キヨシ</t>
    </rPh>
    <rPh sb="1" eb="2">
      <t>サイ</t>
    </rPh>
    <phoneticPr fontId="6"/>
  </si>
  <si>
    <t>君は翼が退化しているが、代わりに足腰が強靭なワルムである。戦闘移動を行う。この戦闘移動で敵対するキャラクターが存在するエンゲージから「離脱」することができる。「封鎖」されたエンゲージからの「離脱」にはこのアーツで対決を行うことができる。《揺るぎなき翼》と同時に取得できない。</t>
    <rPh sb="0" eb="1">
      <t>キミ</t>
    </rPh>
    <rPh sb="2" eb="3">
      <t>ツバサ</t>
    </rPh>
    <rPh sb="4" eb="6">
      <t>タイカ</t>
    </rPh>
    <rPh sb="12" eb="13">
      <t>カ</t>
    </rPh>
    <rPh sb="16" eb="18">
      <t>アシコシ</t>
    </rPh>
    <rPh sb="19" eb="21">
      <t>キョウジン</t>
    </rPh>
    <rPh sb="29" eb="31">
      <t>セントウ</t>
    </rPh>
    <rPh sb="31" eb="33">
      <t>イドウ</t>
    </rPh>
    <rPh sb="34" eb="35">
      <t>オコナ</t>
    </rPh>
    <rPh sb="39" eb="41">
      <t>セントウ</t>
    </rPh>
    <rPh sb="41" eb="43">
      <t>イドウ</t>
    </rPh>
    <rPh sb="44" eb="46">
      <t>テキタイ</t>
    </rPh>
    <rPh sb="55" eb="57">
      <t>ソンザイ</t>
    </rPh>
    <rPh sb="67" eb="69">
      <t>リダツ</t>
    </rPh>
    <rPh sb="80" eb="82">
      <t>フウサ</t>
    </rPh>
    <rPh sb="95" eb="97">
      <t>リダツ</t>
    </rPh>
    <rPh sb="106" eb="108">
      <t>タイケツ</t>
    </rPh>
    <rPh sb="109" eb="110">
      <t>オコナ</t>
    </rPh>
    <rPh sb="119" eb="120">
      <t>ユ</t>
    </rPh>
    <rPh sb="124" eb="125">
      <t>ツバサ</t>
    </rPh>
    <rPh sb="127" eb="129">
      <t>ドウジ</t>
    </rPh>
    <rPh sb="130" eb="132">
      <t>シュトク</t>
    </rPh>
    <phoneticPr fontId="6"/>
  </si>
  <si>
    <t>神の代弁者</t>
    <rPh sb="0" eb="1">
      <t>カミ</t>
    </rPh>
    <rPh sb="2" eb="4">
      <t>ダイベン</t>
    </rPh>
    <rPh sb="4" eb="5">
      <t>シャ</t>
    </rPh>
    <phoneticPr fontId="6"/>
  </si>
  <si>
    <t>戦闘移動を行う。同時に、単体の対象を自身と同時に移動させる(対象の同意が必要)。</t>
    <rPh sb="0" eb="2">
      <t>セントウ</t>
    </rPh>
    <rPh sb="2" eb="4">
      <t>イドウ</t>
    </rPh>
    <rPh sb="5" eb="6">
      <t>オコナ</t>
    </rPh>
    <rPh sb="8" eb="10">
      <t>ドウジ</t>
    </rPh>
    <rPh sb="12" eb="14">
      <t>タンタイ</t>
    </rPh>
    <rPh sb="15" eb="17">
      <t>タイショウ</t>
    </rPh>
    <rPh sb="18" eb="20">
      <t>ジシン</t>
    </rPh>
    <rPh sb="21" eb="23">
      <t>ドウジ</t>
    </rPh>
    <rPh sb="24" eb="26">
      <t>イドウ</t>
    </rPh>
    <rPh sb="30" eb="32">
      <t>タイショウ</t>
    </rPh>
    <rPh sb="33" eb="35">
      <t>ドウイ</t>
    </rPh>
    <rPh sb="36" eb="38">
      <t>ヒツヨウ</t>
    </rPh>
    <phoneticPr fontId="6"/>
  </si>
  <si>
    <t>自身の白兵攻撃でダメージを与えた時に使用できる。ダメージを与えた対象に、同じダメージをもう一度与える。このダメージはあらゆるアーツ・アイテムの効果で軽減できない。その後、自身は代償として、HPが0になる。</t>
    <phoneticPr fontId="6"/>
  </si>
  <si>
    <t>取得には《翼無き者》が必要。このアーツを組み合わせた《三叉撃》は使用回数を消費せず、「代償：なし」に変更される。</t>
    <rPh sb="0" eb="2">
      <t>シュトク</t>
    </rPh>
    <rPh sb="5" eb="6">
      <t>ツバサ</t>
    </rPh>
    <rPh sb="6" eb="7">
      <t>ナ</t>
    </rPh>
    <rPh sb="8" eb="9">
      <t>モノ</t>
    </rPh>
    <rPh sb="11" eb="13">
      <t>ヒツヨウ</t>
    </rPh>
    <rPh sb="20" eb="21">
      <t>ク</t>
    </rPh>
    <rPh sb="22" eb="23">
      <t>ア</t>
    </rPh>
    <rPh sb="27" eb="28">
      <t>サン</t>
    </rPh>
    <rPh sb="29" eb="30">
      <t>ゲキ</t>
    </rPh>
    <rPh sb="32" eb="34">
      <t>シヨウ</t>
    </rPh>
    <rPh sb="34" eb="36">
      <t>カイスウ</t>
    </rPh>
    <rPh sb="37" eb="39">
      <t>ショウヒ</t>
    </rPh>
    <rPh sb="43" eb="45">
      <t>ダイショウ</t>
    </rPh>
    <rPh sb="50" eb="52">
      <t>ヘンコウ</t>
    </rPh>
    <phoneticPr fontId="6"/>
  </si>
  <si>
    <t>六天斬</t>
    <rPh sb="0" eb="1">
      <t>ロク</t>
    </rPh>
    <rPh sb="1" eb="2">
      <t>テン</t>
    </rPh>
    <rPh sb="2" eb="3">
      <t>ザン</t>
    </rPh>
    <phoneticPr fontId="6"/>
  </si>
  <si>
    <t>《三叉撃》</t>
    <rPh sb="1" eb="2">
      <t>ミ</t>
    </rPh>
    <rPh sb="3" eb="4">
      <t>ゲキ</t>
    </rPh>
    <phoneticPr fontId="6"/>
  </si>
  <si>
    <t>主の後光</t>
    <rPh sb="0" eb="1">
      <t>シュ</t>
    </rPh>
    <rPh sb="2" eb="4">
      <t>ゴコウ</t>
    </rPh>
    <phoneticPr fontId="6"/>
  </si>
  <si>
    <t>《聖戦の灯》</t>
    <rPh sb="1" eb="3">
      <t>セイセン</t>
    </rPh>
    <rPh sb="4" eb="5">
      <t>アカリ</t>
    </rPh>
    <phoneticPr fontId="6"/>
  </si>
  <si>
    <t>取得には《選ばれし者》が必要。このアーツを組み合わせた《聖戦の灯》の効果に「戦闘中、対象の最大HPに+10点し、HPを10点回復する。」を追加する。</t>
    <rPh sb="0" eb="2">
      <t>シュトク</t>
    </rPh>
    <rPh sb="5" eb="6">
      <t>エラ</t>
    </rPh>
    <rPh sb="9" eb="10">
      <t>モノ</t>
    </rPh>
    <rPh sb="12" eb="14">
      <t>ヒツヨウ</t>
    </rPh>
    <rPh sb="21" eb="22">
      <t>ク</t>
    </rPh>
    <rPh sb="23" eb="24">
      <t>ア</t>
    </rPh>
    <rPh sb="28" eb="30">
      <t>セイセン</t>
    </rPh>
    <rPh sb="31" eb="32">
      <t>ヒ</t>
    </rPh>
    <rPh sb="34" eb="36">
      <t>コウカ</t>
    </rPh>
    <rPh sb="38" eb="41">
      <t>セントウチュウ</t>
    </rPh>
    <rPh sb="42" eb="44">
      <t>タイショウ</t>
    </rPh>
    <rPh sb="45" eb="47">
      <t>サイダイ</t>
    </rPh>
    <rPh sb="53" eb="54">
      <t>テン</t>
    </rPh>
    <rPh sb="61" eb="62">
      <t>テン</t>
    </rPh>
    <rPh sb="62" eb="64">
      <t>カイフク</t>
    </rPh>
    <rPh sb="69" eb="71">
      <t>ツイカ</t>
    </rPh>
    <phoneticPr fontId="6"/>
  </si>
  <si>
    <t>生物、暗器</t>
    <rPh sb="0" eb="2">
      <t>セイブツ</t>
    </rPh>
    <rPh sb="3" eb="5">
      <t>アンキ</t>
    </rPh>
    <phoneticPr fontId="6"/>
  </si>
  <si>
    <t>生物、肉体、槍</t>
    <rPh sb="0" eb="2">
      <t>セイブツ</t>
    </rPh>
    <rPh sb="3" eb="5">
      <t>ニクタイ</t>
    </rPh>
    <rPh sb="6" eb="7">
      <t>ヤリ</t>
    </rPh>
    <phoneticPr fontId="6"/>
  </si>
  <si>
    <t>生物、肉体、剣</t>
    <rPh sb="0" eb="2">
      <t>セイブツ</t>
    </rPh>
    <rPh sb="3" eb="5">
      <t>ニクタイ</t>
    </rPh>
    <rPh sb="6" eb="7">
      <t>ケン</t>
    </rPh>
    <phoneticPr fontId="6"/>
  </si>
  <si>
    <t>生物、肉体、鞭</t>
    <rPh sb="0" eb="2">
      <t>セイブツ</t>
    </rPh>
    <rPh sb="3" eb="5">
      <t>ニクタイ</t>
    </rPh>
    <rPh sb="6" eb="7">
      <t>ムチ</t>
    </rPh>
    <phoneticPr fontId="6"/>
  </si>
  <si>
    <t>生物、肉体、盾</t>
    <rPh sb="0" eb="2">
      <t>セイブツ</t>
    </rPh>
    <rPh sb="3" eb="5">
      <t>ニクタイ</t>
    </rPh>
    <rPh sb="6" eb="7">
      <t>タテ</t>
    </rPh>
    <phoneticPr fontId="6"/>
  </si>
  <si>
    <t>生物、杖</t>
    <rPh sb="0" eb="2">
      <t>セイブツ</t>
    </rPh>
    <rPh sb="3" eb="4">
      <t>ツエ</t>
    </rPh>
    <phoneticPr fontId="6"/>
  </si>
  <si>
    <t>生物、弓、銃</t>
    <rPh sb="0" eb="2">
      <t>セイブツ</t>
    </rPh>
    <rPh sb="3" eb="4">
      <t>ユミ</t>
    </rPh>
    <rPh sb="5" eb="6">
      <t>ジュウ</t>
    </rPh>
    <phoneticPr fontId="6"/>
  </si>
  <si>
    <t>生物、肉体、槌</t>
    <rPh sb="0" eb="2">
      <t>セイブツ</t>
    </rPh>
    <rPh sb="3" eb="5">
      <t>ニクタイ</t>
    </rPh>
    <rPh sb="6" eb="7">
      <t>ツチ</t>
    </rPh>
    <phoneticPr fontId="6"/>
  </si>
  <si>
    <t>生物、肉体、斧</t>
    <rPh sb="0" eb="2">
      <t>セイブツ</t>
    </rPh>
    <rPh sb="3" eb="5">
      <t>ニクタイ</t>
    </rPh>
    <rPh sb="6" eb="7">
      <t>オノ</t>
    </rPh>
    <phoneticPr fontId="6"/>
  </si>
  <si>
    <t>取得には《羽毛も殻もなく》が必要。自身が次に行う白兵攻撃で1点でもダメージを与えた場合、自身のHPを[ダメージを与えた対象の数]D10点回復する。</t>
    <rPh sb="0" eb="2">
      <t>シュトク</t>
    </rPh>
    <rPh sb="5" eb="7">
      <t>ウモウ</t>
    </rPh>
    <rPh sb="8" eb="9">
      <t>カラ</t>
    </rPh>
    <rPh sb="14" eb="16">
      <t>ヒツヨウ</t>
    </rPh>
    <phoneticPr fontId="6"/>
  </si>
  <si>
    <t>吸血</t>
    <rPh sb="0" eb="2">
      <t>キュウケツ</t>
    </rPh>
    <phoneticPr fontId="6"/>
  </si>
  <si>
    <t>流血変転</t>
    <rPh sb="0" eb="2">
      <t>リュウケツ</t>
    </rPh>
    <rPh sb="2" eb="4">
      <t>ヘンテン</t>
    </rPh>
    <phoneticPr fontId="6"/>
  </si>
  <si>
    <t>このアーツを組み合わせた攻撃を「対象：[LV+1]体」に変更する。</t>
    <rPh sb="6" eb="7">
      <t>ク</t>
    </rPh>
    <rPh sb="8" eb="9">
      <t>ア</t>
    </rPh>
    <rPh sb="12" eb="14">
      <t>コウゲキ</t>
    </rPh>
    <rPh sb="16" eb="18">
      <t>タイショウ</t>
    </rPh>
    <rPh sb="25" eb="26">
      <t>タイ</t>
    </rPh>
    <rPh sb="28" eb="30">
      <t>ヘンコウ</t>
    </rPh>
    <phoneticPr fontId="6"/>
  </si>
  <si>
    <t>柳閃爪</t>
    <rPh sb="0" eb="1">
      <t>リュウ</t>
    </rPh>
    <rPh sb="1" eb="2">
      <t>セン</t>
    </rPh>
    <rPh sb="2" eb="3">
      <t>ツメ</t>
    </rPh>
    <phoneticPr fontId="6"/>
  </si>
  <si>
    <t>剣の聖別</t>
    <rPh sb="0" eb="1">
      <t>ケン</t>
    </rPh>
    <rPh sb="2" eb="4">
      <t>セイベツ</t>
    </rPh>
    <phoneticPr fontId="6"/>
  </si>
  <si>
    <t>自身の行うあらゆる判定に対するあらゆるペナルティを合計20%まで選んで打ち消す(判定負荷はペナルティではない)。</t>
    <rPh sb="0" eb="2">
      <t>ジシン</t>
    </rPh>
    <rPh sb="3" eb="4">
      <t>オコナ</t>
    </rPh>
    <rPh sb="9" eb="11">
      <t>ハンテイ</t>
    </rPh>
    <rPh sb="12" eb="13">
      <t>タイ</t>
    </rPh>
    <rPh sb="25" eb="27">
      <t>ゴウケイ</t>
    </rPh>
    <rPh sb="32" eb="33">
      <t>エラ</t>
    </rPh>
    <rPh sb="35" eb="36">
      <t>ウ</t>
    </rPh>
    <rPh sb="37" eb="38">
      <t>ケ</t>
    </rPh>
    <rPh sb="40" eb="42">
      <t>ハンテイ</t>
    </rPh>
    <rPh sb="42" eb="44">
      <t>フカ</t>
    </rPh>
    <phoneticPr fontId="6"/>
  </si>
  <si>
    <t>自身が次に行う物理攻撃で与えるダメージに+[LV]D10点する。シーンが「炎天」状態なら、さらに+1D10点する。</t>
    <rPh sb="0" eb="2">
      <t>ジシン</t>
    </rPh>
    <rPh sb="3" eb="4">
      <t>ツギ</t>
    </rPh>
    <rPh sb="5" eb="6">
      <t>オコナ</t>
    </rPh>
    <rPh sb="7" eb="9">
      <t>ブツリ</t>
    </rPh>
    <rPh sb="9" eb="11">
      <t>コウゲキ</t>
    </rPh>
    <rPh sb="12" eb="13">
      <t>アタ</t>
    </rPh>
    <rPh sb="28" eb="29">
      <t>テン</t>
    </rPh>
    <rPh sb="37" eb="39">
      <t>エンテン</t>
    </rPh>
    <rPh sb="40" eb="42">
      <t>ジョウタイ</t>
    </rPh>
    <rPh sb="53" eb="54">
      <t>テン</t>
    </rPh>
    <phoneticPr fontId="6"/>
  </si>
  <si>
    <t>君は生まれながらに足の代わりに鰭を持つ。有り余るマナを持ち常に浮遊しているが、病弱であり、魔法でまとった水がなければ生きられない。一説には、かつてのデュルフは足を持たなかったという。自身は常に「飛行」かつ「水中」状態となる。自身が「邪毒」「汚染」「浄化」のいずれかを受ける場合、そのレベルに+2する。</t>
    <rPh sb="0" eb="1">
      <t>キミ</t>
    </rPh>
    <rPh sb="2" eb="3">
      <t>ウ</t>
    </rPh>
    <rPh sb="9" eb="10">
      <t>アシ</t>
    </rPh>
    <rPh sb="11" eb="12">
      <t>カ</t>
    </rPh>
    <rPh sb="15" eb="16">
      <t>ヒレ</t>
    </rPh>
    <rPh sb="17" eb="18">
      <t>モ</t>
    </rPh>
    <rPh sb="20" eb="21">
      <t>ア</t>
    </rPh>
    <rPh sb="22" eb="23">
      <t>アマ</t>
    </rPh>
    <rPh sb="27" eb="28">
      <t>モ</t>
    </rPh>
    <rPh sb="29" eb="30">
      <t>ツネ</t>
    </rPh>
    <rPh sb="31" eb="33">
      <t>フユウ</t>
    </rPh>
    <rPh sb="39" eb="41">
      <t>ビョウジャク</t>
    </rPh>
    <rPh sb="45" eb="47">
      <t>マホウ</t>
    </rPh>
    <rPh sb="52" eb="53">
      <t>ミズ</t>
    </rPh>
    <rPh sb="58" eb="59">
      <t>イ</t>
    </rPh>
    <rPh sb="65" eb="67">
      <t>イッセツ</t>
    </rPh>
    <rPh sb="79" eb="80">
      <t>アシ</t>
    </rPh>
    <rPh sb="81" eb="82">
      <t>モ</t>
    </rPh>
    <rPh sb="91" eb="93">
      <t>ジシン</t>
    </rPh>
    <rPh sb="94" eb="95">
      <t>ツネ</t>
    </rPh>
    <rPh sb="97" eb="99">
      <t>ヒコウ</t>
    </rPh>
    <rPh sb="103" eb="105">
      <t>スイチュウ</t>
    </rPh>
    <rPh sb="106" eb="108">
      <t>ジョウタイ</t>
    </rPh>
    <rPh sb="112" eb="114">
      <t>ジシン</t>
    </rPh>
    <rPh sb="116" eb="117">
      <t>ジャ</t>
    </rPh>
    <rPh sb="117" eb="118">
      <t>ドク</t>
    </rPh>
    <rPh sb="120" eb="122">
      <t>オセン</t>
    </rPh>
    <rPh sb="124" eb="126">
      <t>ジョウカ</t>
    </rPh>
    <rPh sb="133" eb="134">
      <t>ウ</t>
    </rPh>
    <rPh sb="136" eb="138">
      <t>バアイ</t>
    </rPh>
    <phoneticPr fontId="6"/>
  </si>
  <si>
    <t>歩みなき者</t>
    <rPh sb="0" eb="1">
      <t>アユ</t>
    </rPh>
    <rPh sb="4" eb="5">
      <t>モノ</t>
    </rPh>
    <phoneticPr fontId="6"/>
  </si>
  <si>
    <t>《脱皮》</t>
    <rPh sb="1" eb="3">
      <t>ダッピ</t>
    </rPh>
    <phoneticPr fontId="6"/>
  </si>
  <si>
    <t>血系覚醒</t>
    <rPh sb="0" eb="1">
      <t>チ</t>
    </rPh>
    <rPh sb="1" eb="2">
      <t>ケイ</t>
    </rPh>
    <rPh sb="2" eb="4">
      <t>カクセイ</t>
    </rPh>
    <phoneticPr fontId="6"/>
  </si>
  <si>
    <t>侵略者の辣腕</t>
    <rPh sb="0" eb="2">
      <t>シンリャク</t>
    </rPh>
    <rPh sb="2" eb="3">
      <t>シャ</t>
    </rPh>
    <rPh sb="4" eb="6">
      <t>ラツワン</t>
    </rPh>
    <phoneticPr fontId="6"/>
  </si>
  <si>
    <t>侵略者の魔力</t>
    <rPh sb="0" eb="3">
      <t>シンリャクシャ</t>
    </rPh>
    <rPh sb="4" eb="6">
      <t>マリョク</t>
    </rPh>
    <phoneticPr fontId="6"/>
  </si>
  <si>
    <t>恐獣の狩り場</t>
    <rPh sb="0" eb="1">
      <t>キョウ</t>
    </rPh>
    <rPh sb="1" eb="2">
      <t>ケモノ</t>
    </rPh>
    <rPh sb="3" eb="4">
      <t>カ</t>
    </rPh>
    <rPh sb="5" eb="6">
      <t>バ</t>
    </rPh>
    <phoneticPr fontId="6"/>
  </si>
  <si>
    <t>取得には《太古の血脈》が必要。防御値いずれか1つ(斬または刺、殴)を選択して使用する。このラウンド中、対象のAPを-[LV×3]し、選択した防御値を-[LV×3]する(それぞれ最低値は0)。自身は対象にならない。</t>
    <rPh sb="0" eb="2">
      <t>シュトク</t>
    </rPh>
    <rPh sb="5" eb="7">
      <t>タイコ</t>
    </rPh>
    <rPh sb="8" eb="10">
      <t>ケツミャク</t>
    </rPh>
    <rPh sb="12" eb="14">
      <t>ヒツヨウ</t>
    </rPh>
    <rPh sb="34" eb="36">
      <t>センタク</t>
    </rPh>
    <rPh sb="38" eb="40">
      <t>シヨウ</t>
    </rPh>
    <rPh sb="49" eb="50">
      <t>チュウ</t>
    </rPh>
    <rPh sb="51" eb="53">
      <t>タイショウ</t>
    </rPh>
    <rPh sb="66" eb="68">
      <t>センタク</t>
    </rPh>
    <rPh sb="70" eb="72">
      <t>ボウギョ</t>
    </rPh>
    <rPh sb="72" eb="73">
      <t>チ</t>
    </rPh>
    <rPh sb="88" eb="90">
      <t>サイテイ</t>
    </rPh>
    <rPh sb="90" eb="91">
      <t>チ</t>
    </rPh>
    <rPh sb="95" eb="97">
      <t>ジシン</t>
    </rPh>
    <rPh sb="98" eb="100">
      <t>タイショウ</t>
    </rPh>
    <phoneticPr fontId="6"/>
  </si>
  <si>
    <t>昂る恐獣</t>
    <rPh sb="0" eb="1">
      <t>タカブ</t>
    </rPh>
    <rPh sb="2" eb="3">
      <t>オソ</t>
    </rPh>
    <rPh sb="3" eb="4">
      <t>ケモノ</t>
    </rPh>
    <phoneticPr fontId="6"/>
  </si>
  <si>
    <t>取得には《太古の血脈》が必要。自身がダメージを受けた時に使用する。このラウンド中、自身があらゆる攻撃で与えるダメージに+[受けたダメージ]÷[4-LV]する(LV4以上では、代わりに+[受けたダメージ]×[LV-3]にする)。</t>
    <rPh sb="0" eb="2">
      <t>シュトク</t>
    </rPh>
    <rPh sb="5" eb="7">
      <t>タイコ</t>
    </rPh>
    <rPh sb="8" eb="10">
      <t>ケツミャク</t>
    </rPh>
    <rPh sb="12" eb="14">
      <t>ヒツヨウ</t>
    </rPh>
    <rPh sb="15" eb="17">
      <t>ジシン</t>
    </rPh>
    <rPh sb="23" eb="24">
      <t>ウ</t>
    </rPh>
    <rPh sb="26" eb="27">
      <t>トキ</t>
    </rPh>
    <rPh sb="28" eb="30">
      <t>シヨウ</t>
    </rPh>
    <rPh sb="39" eb="40">
      <t>チュウ</t>
    </rPh>
    <rPh sb="41" eb="43">
      <t>ジシン</t>
    </rPh>
    <rPh sb="48" eb="50">
      <t>コウゲキ</t>
    </rPh>
    <rPh sb="51" eb="52">
      <t>アタ</t>
    </rPh>
    <rPh sb="61" eb="62">
      <t>ウ</t>
    </rPh>
    <rPh sb="82" eb="84">
      <t>イジョウ</t>
    </rPh>
    <rPh sb="87" eb="88">
      <t>カ</t>
    </rPh>
    <rPh sb="93" eb="94">
      <t>ウ</t>
    </rPh>
    <phoneticPr fontId="6"/>
  </si>
  <si>
    <t>付与式：破綻</t>
    <rPh sb="0" eb="2">
      <t>フヨ</t>
    </rPh>
    <rPh sb="2" eb="3">
      <t>シキ</t>
    </rPh>
    <rPh sb="4" eb="6">
      <t>ハタン</t>
    </rPh>
    <phoneticPr fontId="6"/>
  </si>
  <si>
    <t>痕跡記憶</t>
    <rPh sb="0" eb="2">
      <t>コンセキ</t>
    </rPh>
    <rPh sb="2" eb="4">
      <t>キオク</t>
    </rPh>
    <phoneticPr fontId="6"/>
  </si>
  <si>
    <t>血の復讐</t>
    <rPh sb="0" eb="1">
      <t>チ</t>
    </rPh>
    <rPh sb="2" eb="4">
      <t>フクシュウ</t>
    </rPh>
    <phoneticPr fontId="6"/>
  </si>
  <si>
    <t>自身に状態異常が与えられた時に使用できる。状態異常を与えた対象に、同じ種類の状態異常を同じレベルまたは個数で与える。このアーツは怨痕者が取得する場合、「代償：R5」かつ「制限：A1」に変更される。</t>
    <rPh sb="0" eb="2">
      <t>ジシン</t>
    </rPh>
    <rPh sb="3" eb="5">
      <t>ジョウタイ</t>
    </rPh>
    <rPh sb="5" eb="7">
      <t>イジョウ</t>
    </rPh>
    <rPh sb="8" eb="9">
      <t>アタ</t>
    </rPh>
    <rPh sb="13" eb="14">
      <t>トキ</t>
    </rPh>
    <rPh sb="15" eb="17">
      <t>シヨウ</t>
    </rPh>
    <rPh sb="21" eb="23">
      <t>ジョウタイ</t>
    </rPh>
    <rPh sb="23" eb="25">
      <t>イジョウ</t>
    </rPh>
    <rPh sb="26" eb="27">
      <t>アタ</t>
    </rPh>
    <rPh sb="29" eb="31">
      <t>タイショウ</t>
    </rPh>
    <rPh sb="33" eb="34">
      <t>オナ</t>
    </rPh>
    <rPh sb="35" eb="37">
      <t>シュルイ</t>
    </rPh>
    <rPh sb="38" eb="40">
      <t>ジョウタイ</t>
    </rPh>
    <rPh sb="40" eb="42">
      <t>イジョウ</t>
    </rPh>
    <rPh sb="43" eb="44">
      <t>オナ</t>
    </rPh>
    <rPh sb="51" eb="53">
      <t>コスウ</t>
    </rPh>
    <rPh sb="54" eb="55">
      <t>アタ</t>
    </rPh>
    <rPh sb="64" eb="67">
      <t>エンコンシャ</t>
    </rPh>
    <rPh sb="68" eb="70">
      <t>シュトク</t>
    </rPh>
    <rPh sb="72" eb="74">
      <t>バアイ</t>
    </rPh>
    <rPh sb="76" eb="78">
      <t>ダイショウ</t>
    </rPh>
    <rPh sb="85" eb="87">
      <t>セイゲン</t>
    </rPh>
    <rPh sb="92" eb="94">
      <t>ヘンコウ</t>
    </rPh>
    <phoneticPr fontId="6"/>
  </si>
  <si>
    <t>火事場の亀力</t>
    <rPh sb="0" eb="3">
      <t>カジバ</t>
    </rPh>
    <rPh sb="4" eb="5">
      <t>カメ</t>
    </rPh>
    <rPh sb="5" eb="6">
      <t>チカラ</t>
    </rPh>
    <phoneticPr fontId="6"/>
  </si>
  <si>
    <t>閉じこもり</t>
    <rPh sb="0" eb="1">
      <t>ト</t>
    </rPh>
    <phoneticPr fontId="6"/>
  </si>
  <si>
    <t>蛙の早業</t>
    <rPh sb="0" eb="1">
      <t>カエル</t>
    </rPh>
    <rPh sb="2" eb="4">
      <t>ハヤワザ</t>
    </rPh>
    <phoneticPr fontId="6"/>
  </si>
  <si>
    <t>このアーツを組み合わせたドッジ判定の判定率に+20%のボーナスを与える。自身が「水中」状態なら、さらにスペシャル率に+20%のボーナスを与える。</t>
    <rPh sb="6" eb="7">
      <t>ク</t>
    </rPh>
    <rPh sb="8" eb="9">
      <t>ア</t>
    </rPh>
    <rPh sb="15" eb="17">
      <t>ハンテイ</t>
    </rPh>
    <rPh sb="18" eb="20">
      <t>ハンテイ</t>
    </rPh>
    <rPh sb="20" eb="21">
      <t>リツ</t>
    </rPh>
    <rPh sb="32" eb="33">
      <t>アタ</t>
    </rPh>
    <rPh sb="36" eb="38">
      <t>ジシン</t>
    </rPh>
    <rPh sb="40" eb="42">
      <t>スイチュウ</t>
    </rPh>
    <rPh sb="43" eb="45">
      <t>ジョウタイ</t>
    </rPh>
    <rPh sb="56" eb="57">
      <t>リツ</t>
    </rPh>
    <rPh sb="68" eb="69">
      <t>アタ</t>
    </rPh>
    <phoneticPr fontId="6"/>
  </si>
  <si>
    <t>すいすい</t>
    <phoneticPr fontId="6"/>
  </si>
  <si>
    <t>悪意の熟達</t>
    <rPh sb="0" eb="2">
      <t>アクイ</t>
    </rPh>
    <rPh sb="3" eb="5">
      <t>ジュクタツ</t>
    </rPh>
    <phoneticPr fontId="6"/>
  </si>
  <si>
    <t>自身のムーブアクションの直前に使用する。追加のムーブアクションまたはマイナーアクションを1回得る。この追加のアクションでは、アーツまたはアイテムの使用のみが行える。</t>
    <rPh sb="0" eb="2">
      <t>ジシン</t>
    </rPh>
    <rPh sb="12" eb="14">
      <t>チョクゼン</t>
    </rPh>
    <rPh sb="15" eb="17">
      <t>シヨウ</t>
    </rPh>
    <rPh sb="20" eb="22">
      <t>ツイカ</t>
    </rPh>
    <rPh sb="45" eb="46">
      <t>カイ</t>
    </rPh>
    <rPh sb="46" eb="47">
      <t>エ</t>
    </rPh>
    <rPh sb="51" eb="53">
      <t>ツイカ</t>
    </rPh>
    <rPh sb="73" eb="75">
      <t>シヨウ</t>
    </rPh>
    <rPh sb="78" eb="79">
      <t>オコナ</t>
    </rPh>
    <phoneticPr fontId="6"/>
  </si>
  <si>
    <t>聖竜の猛進</t>
    <rPh sb="0" eb="1">
      <t>セイ</t>
    </rPh>
    <rPh sb="1" eb="2">
      <t>リュウ</t>
    </rPh>
    <rPh sb="3" eb="5">
      <t>モウシン</t>
    </rPh>
    <phoneticPr fontId="6"/>
  </si>
  <si>
    <t>このアーツを組み合わせた白兵攻撃で与えるダメージに+[このメインフェイズ中に移動した距離]×3する(例えば、中距離のエンゲージまで移動した場合、2段階移動しているので+6点になる)。</t>
    <rPh sb="6" eb="7">
      <t>ク</t>
    </rPh>
    <rPh sb="8" eb="9">
      <t>ア</t>
    </rPh>
    <rPh sb="12" eb="14">
      <t>ハクヘイ</t>
    </rPh>
    <rPh sb="14" eb="16">
      <t>コウゲキ</t>
    </rPh>
    <rPh sb="17" eb="18">
      <t>アタ</t>
    </rPh>
    <rPh sb="36" eb="37">
      <t>チュウ</t>
    </rPh>
    <rPh sb="38" eb="40">
      <t>イドウ</t>
    </rPh>
    <rPh sb="42" eb="44">
      <t>キョリ</t>
    </rPh>
    <rPh sb="50" eb="51">
      <t>タト</t>
    </rPh>
    <rPh sb="54" eb="57">
      <t>チュウキョリ</t>
    </rPh>
    <rPh sb="65" eb="67">
      <t>イドウ</t>
    </rPh>
    <rPh sb="69" eb="71">
      <t>バアイ</t>
    </rPh>
    <rPh sb="73" eb="75">
      <t>ダンカイ</t>
    </rPh>
    <rPh sb="75" eb="77">
      <t>イドウ</t>
    </rPh>
    <rPh sb="85" eb="86">
      <t>テン</t>
    </rPh>
    <phoneticPr fontId="6"/>
  </si>
  <si>
    <t>猫の手癖</t>
    <rPh sb="0" eb="1">
      <t>ネコ</t>
    </rPh>
    <rPh sb="2" eb="4">
      <t>テクセ</t>
    </rPh>
    <phoneticPr fontId="6"/>
  </si>
  <si>
    <t>自身のムーブアクションの直前に使用する。追加のムーブアクションを1回得る。</t>
    <rPh sb="0" eb="2">
      <t>ジシン</t>
    </rPh>
    <rPh sb="12" eb="14">
      <t>チョクゼン</t>
    </rPh>
    <rPh sb="15" eb="17">
      <t>シヨウ</t>
    </rPh>
    <rPh sb="20" eb="22">
      <t>ツイカ</t>
    </rPh>
    <rPh sb="33" eb="34">
      <t>カイ</t>
    </rPh>
    <rPh sb="34" eb="35">
      <t>エ</t>
    </rPh>
    <phoneticPr fontId="6"/>
  </si>
  <si>
    <t>自身のマイナーアクションの直前に使用する。追加のマイナーアクションを1回得る。</t>
    <rPh sb="0" eb="2">
      <t>ジシン</t>
    </rPh>
    <rPh sb="13" eb="15">
      <t>チョクゼン</t>
    </rPh>
    <rPh sb="16" eb="18">
      <t>シヨウ</t>
    </rPh>
    <rPh sb="21" eb="23">
      <t>ツイカ</t>
    </rPh>
    <rPh sb="35" eb="36">
      <t>カイ</t>
    </rPh>
    <rPh sb="36" eb="37">
      <t>エ</t>
    </rPh>
    <phoneticPr fontId="6"/>
  </si>
  <si>
    <t>追加で[LV]個の「部位：片手」を得る（「部位：片手」は2つで「部位：両手」として扱ってもよい）。</t>
    <rPh sb="0" eb="2">
      <t>ツイカ</t>
    </rPh>
    <rPh sb="7" eb="8">
      <t>コ</t>
    </rPh>
    <rPh sb="10" eb="12">
      <t>ブイ</t>
    </rPh>
    <rPh sb="13" eb="15">
      <t>カタテ</t>
    </rPh>
    <rPh sb="17" eb="18">
      <t>エ</t>
    </rPh>
    <rPh sb="21" eb="23">
      <t>ブイ</t>
    </rPh>
    <rPh sb="24" eb="26">
      <t>カタテ</t>
    </rPh>
    <rPh sb="32" eb="34">
      <t>ブイ</t>
    </rPh>
    <rPh sb="35" eb="37">
      <t>リョウテ</t>
    </rPh>
    <rPh sb="41" eb="42">
      <t>アツカ</t>
    </rPh>
    <phoneticPr fontId="6"/>
  </si>
  <si>
    <t>自身は戦闘移動を行う(離脱移動はできない)。</t>
    <rPh sb="0" eb="2">
      <t>ジシン</t>
    </rPh>
    <rPh sb="3" eb="5">
      <t>セントウ</t>
    </rPh>
    <rPh sb="5" eb="7">
      <t>イドウ</t>
    </rPh>
    <rPh sb="8" eb="9">
      <t>オコナ</t>
    </rPh>
    <rPh sb="11" eb="13">
      <t>リダツ</t>
    </rPh>
    <rPh sb="13" eb="15">
      <t>イドウ</t>
    </rPh>
    <phoneticPr fontId="6"/>
  </si>
  <si>
    <t>ヴァリアント・マヌーバ</t>
    <phoneticPr fontId="6"/>
  </si>
  <si>
    <t>このアーツを組み合わせた判定の達成率に-[対象の受けている「邪毒」のレベル×10]%のボーナスを与える。</t>
    <rPh sb="6" eb="7">
      <t>ク</t>
    </rPh>
    <rPh sb="8" eb="9">
      <t>ア</t>
    </rPh>
    <rPh sb="12" eb="14">
      <t>ハンテイ</t>
    </rPh>
    <rPh sb="15" eb="18">
      <t>タッセイリツ</t>
    </rPh>
    <rPh sb="21" eb="23">
      <t>タイショウ</t>
    </rPh>
    <rPh sb="24" eb="25">
      <t>ウ</t>
    </rPh>
    <rPh sb="30" eb="31">
      <t>ジャ</t>
    </rPh>
    <rPh sb="31" eb="32">
      <t>ドク</t>
    </rPh>
    <rPh sb="48" eb="49">
      <t>アタ</t>
    </rPh>
    <phoneticPr fontId="6"/>
  </si>
  <si>
    <t>対象が判定を行った後に使用できる。対象の判定のダイス1つの出目を+2する(最大値は9)。</t>
    <rPh sb="0" eb="2">
      <t>タイショウ</t>
    </rPh>
    <rPh sb="3" eb="5">
      <t>ハンテイ</t>
    </rPh>
    <rPh sb="6" eb="7">
      <t>オコナ</t>
    </rPh>
    <rPh sb="9" eb="10">
      <t>アト</t>
    </rPh>
    <rPh sb="11" eb="13">
      <t>シヨウ</t>
    </rPh>
    <rPh sb="17" eb="19">
      <t>タイショウ</t>
    </rPh>
    <rPh sb="20" eb="22">
      <t>ハンテイ</t>
    </rPh>
    <rPh sb="29" eb="31">
      <t>デメ</t>
    </rPh>
    <rPh sb="37" eb="40">
      <t>サイダイチ</t>
    </rPh>
    <phoneticPr fontId="6"/>
  </si>
  <si>
    <t>戦闘移動を行う。この戦闘移動で敵対するキャラクターがいるエンゲージからも「離脱」することができる(「封鎖」されたエンゲージからの「離脱」には判定が必要)。</t>
    <rPh sb="0" eb="2">
      <t>セントウ</t>
    </rPh>
    <rPh sb="2" eb="4">
      <t>イドウ</t>
    </rPh>
    <rPh sb="5" eb="6">
      <t>オコナ</t>
    </rPh>
    <rPh sb="10" eb="12">
      <t>セントウ</t>
    </rPh>
    <rPh sb="12" eb="14">
      <t>イドウ</t>
    </rPh>
    <rPh sb="15" eb="17">
      <t>テキタイ</t>
    </rPh>
    <rPh sb="37" eb="39">
      <t>リダツ</t>
    </rPh>
    <rPh sb="50" eb="52">
      <t>フウサ</t>
    </rPh>
    <rPh sb="65" eb="67">
      <t>リダツ</t>
    </rPh>
    <rPh sb="70" eb="72">
      <t>ハンテイ</t>
    </rPh>
    <rPh sb="73" eb="75">
      <t>ヒツヨウ</t>
    </rPh>
    <phoneticPr fontId="6"/>
  </si>
  <si>
    <t>玻璃なる瞳</t>
    <rPh sb="0" eb="2">
      <t>ハリ</t>
    </rPh>
    <rPh sb="4" eb="5">
      <t>ヒトミ</t>
    </rPh>
    <phoneticPr fontId="6"/>
  </si>
  <si>
    <t>「タイミング：プレロールまたはポストロール」のアーツが使用された時に使用する。そのアーツを打ち消す。</t>
    <rPh sb="27" eb="29">
      <t>シヨウ</t>
    </rPh>
    <rPh sb="32" eb="33">
      <t>トキ</t>
    </rPh>
    <rPh sb="34" eb="36">
      <t>シヨウ</t>
    </rPh>
    <rPh sb="45" eb="46">
      <t>ウ</t>
    </rPh>
    <rPh sb="47" eb="48">
      <t>ケ</t>
    </rPh>
    <phoneticPr fontId="6"/>
  </si>
  <si>
    <t>臨機応変</t>
    <rPh sb="0" eb="4">
      <t>リンキオウヘン</t>
    </rPh>
    <phoneticPr fontId="6"/>
  </si>
  <si>
    <t>自身が「待機」状態の時に使用できる。自身は即座にアクティブキャラクターになる。</t>
    <rPh sb="0" eb="2">
      <t>ジシン</t>
    </rPh>
    <rPh sb="4" eb="6">
      <t>タイキ</t>
    </rPh>
    <rPh sb="7" eb="9">
      <t>ジョウタイ</t>
    </rPh>
    <rPh sb="10" eb="11">
      <t>トキ</t>
    </rPh>
    <rPh sb="12" eb="14">
      <t>シヨウ</t>
    </rPh>
    <rPh sb="18" eb="20">
      <t>ジシン</t>
    </rPh>
    <rPh sb="21" eb="23">
      <t>ソクザ</t>
    </rPh>
    <phoneticPr fontId="6"/>
  </si>
  <si>
    <t>プレアクトで任意の技能1つを選択する。このアーツは「技能：[選択した技能]」である。このアーツを組み合わせた判定の判定率に+[LV×30]%する。</t>
    <rPh sb="6" eb="8">
      <t>ニンイ</t>
    </rPh>
    <rPh sb="9" eb="11">
      <t>ギノウ</t>
    </rPh>
    <rPh sb="14" eb="16">
      <t>センタク</t>
    </rPh>
    <rPh sb="26" eb="28">
      <t>ギノウ</t>
    </rPh>
    <rPh sb="30" eb="32">
      <t>センタク</t>
    </rPh>
    <rPh sb="34" eb="36">
      <t>ギノウ</t>
    </rPh>
    <rPh sb="48" eb="49">
      <t>ク</t>
    </rPh>
    <rPh sb="50" eb="51">
      <t>ア</t>
    </rPh>
    <rPh sb="54" eb="56">
      <t>ハンテイ</t>
    </rPh>
    <rPh sb="57" eb="59">
      <t>ハンテイ</t>
    </rPh>
    <rPh sb="59" eb="60">
      <t>リツ</t>
    </rPh>
    <phoneticPr fontId="6"/>
  </si>
  <si>
    <t>プレアクトで任意の状態異常[LV]種を選択する。自身は選択した状態異常を受けない。</t>
    <rPh sb="6" eb="8">
      <t>ニンイ</t>
    </rPh>
    <rPh sb="9" eb="11">
      <t>ジョウタイ</t>
    </rPh>
    <rPh sb="11" eb="13">
      <t>イジョウ</t>
    </rPh>
    <rPh sb="17" eb="18">
      <t>シュ</t>
    </rPh>
    <rPh sb="19" eb="21">
      <t>センタク</t>
    </rPh>
    <rPh sb="24" eb="26">
      <t>ジシン</t>
    </rPh>
    <rPh sb="27" eb="29">
      <t>センタク</t>
    </rPh>
    <rPh sb="31" eb="33">
      <t>ジョウタイ</t>
    </rPh>
    <rPh sb="33" eb="35">
      <t>イジョウ</t>
    </rPh>
    <rPh sb="36" eb="37">
      <t>ウ</t>
    </rPh>
    <phoneticPr fontId="6"/>
  </si>
  <si>
    <t>人外の力</t>
    <rPh sb="0" eb="1">
      <t>ジン</t>
    </rPh>
    <rPh sb="1" eb="2">
      <t>ソト</t>
    </rPh>
    <rPh sb="3" eb="4">
      <t>チカラ</t>
    </rPh>
    <phoneticPr fontId="6"/>
  </si>
  <si>
    <t>このアーツの取得時に、「気絶」または「昏倒」、「死亡」、「傀儡」、「魂魄四散」以外の状態異常を1種選択する。このアーツを組み合わせた攻撃で1点でもダメージを与えた場合、対象に選択した状態異常を与える(レベルが必要な場合、2とする)。このアーツは、状態異常の種類ごとに別のアーツとして取得可能。</t>
    <rPh sb="6" eb="8">
      <t>シュトク</t>
    </rPh>
    <rPh sb="8" eb="9">
      <t>ジ</t>
    </rPh>
    <rPh sb="12" eb="14">
      <t>キゼツ</t>
    </rPh>
    <rPh sb="19" eb="21">
      <t>コントウ</t>
    </rPh>
    <rPh sb="24" eb="26">
      <t>シボウ</t>
    </rPh>
    <rPh sb="29" eb="31">
      <t>クグツ</t>
    </rPh>
    <rPh sb="34" eb="36">
      <t>コンパク</t>
    </rPh>
    <rPh sb="36" eb="38">
      <t>シサン</t>
    </rPh>
    <rPh sb="39" eb="41">
      <t>イガイ</t>
    </rPh>
    <rPh sb="42" eb="44">
      <t>ジョウタイ</t>
    </rPh>
    <rPh sb="44" eb="46">
      <t>イジョウ</t>
    </rPh>
    <rPh sb="48" eb="49">
      <t>シュ</t>
    </rPh>
    <rPh sb="49" eb="51">
      <t>センタク</t>
    </rPh>
    <rPh sb="60" eb="61">
      <t>ク</t>
    </rPh>
    <rPh sb="62" eb="63">
      <t>ア</t>
    </rPh>
    <rPh sb="66" eb="68">
      <t>コウゲキ</t>
    </rPh>
    <rPh sb="70" eb="71">
      <t>テン</t>
    </rPh>
    <rPh sb="78" eb="79">
      <t>アタ</t>
    </rPh>
    <rPh sb="81" eb="83">
      <t>バアイ</t>
    </rPh>
    <rPh sb="84" eb="86">
      <t>タイショウ</t>
    </rPh>
    <rPh sb="87" eb="89">
      <t>センタク</t>
    </rPh>
    <rPh sb="91" eb="93">
      <t>ジョウタイ</t>
    </rPh>
    <rPh sb="93" eb="95">
      <t>イジョウ</t>
    </rPh>
    <rPh sb="96" eb="97">
      <t>アタ</t>
    </rPh>
    <rPh sb="104" eb="106">
      <t>ヒツヨウ</t>
    </rPh>
    <rPh sb="107" eb="109">
      <t>バアイ</t>
    </rPh>
    <rPh sb="123" eb="125">
      <t>ジョウタイ</t>
    </rPh>
    <rPh sb="125" eb="127">
      <t>イジョウ</t>
    </rPh>
    <rPh sb="128" eb="130">
      <t>シュルイ</t>
    </rPh>
    <rPh sb="133" eb="134">
      <t>ベツ</t>
    </rPh>
    <rPh sb="141" eb="143">
      <t>シュトク</t>
    </rPh>
    <rPh sb="143" eb="145">
      <t>カノウ</t>
    </rPh>
    <phoneticPr fontId="6"/>
  </si>
  <si>
    <t>自身が次に行う攻撃で与えるダメージに+[LV×4]する。</t>
    <rPh sb="0" eb="2">
      <t>ジシン</t>
    </rPh>
    <rPh sb="3" eb="4">
      <t>ツギ</t>
    </rPh>
    <rPh sb="5" eb="6">
      <t>オコナ</t>
    </rPh>
    <rPh sb="7" eb="9">
      <t>コウゲキ</t>
    </rPh>
    <rPh sb="10" eb="11">
      <t>アタ</t>
    </rPh>
    <phoneticPr fontId="6"/>
  </si>
  <si>
    <t>運命のきらめき</t>
    <rPh sb="0" eb="2">
      <t>ウンメイ</t>
    </rPh>
    <phoneticPr fontId="6"/>
  </si>
  <si>
    <t>取得には《勇猛なる家系》が必要。プレアクトで取得する初期所持金に[[LV]D10]ホーンを追加する。</t>
    <rPh sb="0" eb="2">
      <t>シュトク</t>
    </rPh>
    <rPh sb="5" eb="7">
      <t>ユウモウ</t>
    </rPh>
    <rPh sb="9" eb="11">
      <t>カケイ</t>
    </rPh>
    <rPh sb="13" eb="15">
      <t>ヒツヨウ</t>
    </rPh>
    <rPh sb="22" eb="24">
      <t>シュトク</t>
    </rPh>
    <rPh sb="26" eb="28">
      <t>ショキ</t>
    </rPh>
    <rPh sb="28" eb="31">
      <t>ショジキン</t>
    </rPh>
    <rPh sb="45" eb="47">
      <t>ツイカ</t>
    </rPh>
    <phoneticPr fontId="6"/>
  </si>
  <si>
    <t>自身が次に行う白兵攻撃または格闘攻撃で与えるダメージに+1D10点する。</t>
    <rPh sb="0" eb="2">
      <t>ジシン</t>
    </rPh>
    <rPh sb="3" eb="4">
      <t>ツギ</t>
    </rPh>
    <rPh sb="5" eb="6">
      <t>オコナ</t>
    </rPh>
    <rPh sb="7" eb="9">
      <t>ハクヘイ</t>
    </rPh>
    <rPh sb="9" eb="11">
      <t>コウゲキ</t>
    </rPh>
    <rPh sb="14" eb="16">
      <t>カクトウ</t>
    </rPh>
    <rPh sb="16" eb="18">
      <t>コウゲキ</t>
    </rPh>
    <rPh sb="19" eb="20">
      <t>アタ</t>
    </rPh>
    <rPh sb="32" eb="33">
      <t>テン</t>
    </rPh>
    <phoneticPr fontId="6"/>
  </si>
  <si>
    <t>このアーツを組み合わせた白兵攻撃で与えるダメージに+5点する。その攻撃のメインフェイズ終了時、自身は「憤怒」を1個受ける。</t>
    <rPh sb="6" eb="7">
      <t>ク</t>
    </rPh>
    <rPh sb="8" eb="9">
      <t>ア</t>
    </rPh>
    <rPh sb="12" eb="14">
      <t>ハクヘイ</t>
    </rPh>
    <rPh sb="14" eb="16">
      <t>コウゲキ</t>
    </rPh>
    <rPh sb="17" eb="18">
      <t>アタ</t>
    </rPh>
    <rPh sb="27" eb="28">
      <t>テン</t>
    </rPh>
    <rPh sb="33" eb="35">
      <t>コウゲキ</t>
    </rPh>
    <rPh sb="43" eb="46">
      <t>シュウリョウジ</t>
    </rPh>
    <rPh sb="47" eb="49">
      <t>ジシン</t>
    </rPh>
    <rPh sb="51" eb="53">
      <t>フンヌ</t>
    </rPh>
    <rPh sb="56" eb="57">
      <t>コ</t>
    </rPh>
    <rPh sb="57" eb="58">
      <t>ウ</t>
    </rPh>
    <phoneticPr fontId="6"/>
  </si>
  <si>
    <t>次に行う〔隠密〕判定を用いた攻撃で与えるダメージに+1D10点する。</t>
    <rPh sb="0" eb="1">
      <t>ツギ</t>
    </rPh>
    <rPh sb="2" eb="3">
      <t>オコナ</t>
    </rPh>
    <rPh sb="5" eb="7">
      <t>オンミツ</t>
    </rPh>
    <rPh sb="8" eb="10">
      <t>ハンテイ</t>
    </rPh>
    <rPh sb="11" eb="12">
      <t>モチ</t>
    </rPh>
    <rPh sb="14" eb="16">
      <t>コウゲキ</t>
    </rPh>
    <rPh sb="30" eb="31">
      <t>テン</t>
    </rPh>
    <phoneticPr fontId="6"/>
  </si>
  <si>
    <t>「分類：銃」の武器を用いた攻撃で与えるダメージに+[LV×3]する。</t>
    <rPh sb="1" eb="3">
      <t>ブンルイ</t>
    </rPh>
    <rPh sb="4" eb="5">
      <t>ジュウ</t>
    </rPh>
    <rPh sb="7" eb="9">
      <t>ブキ</t>
    </rPh>
    <rPh sb="10" eb="11">
      <t>モチ</t>
    </rPh>
    <rPh sb="13" eb="15">
      <t>コウゲキ</t>
    </rPh>
    <phoneticPr fontId="6"/>
  </si>
  <si>
    <t>君は羽毛の生えた空を飛べない「羽翼」を持ち、血のマナが濃い。自身の魔法攻撃で与えるダメージに+4点する。《勇者の翼》と同時に取得することはできない。</t>
    <rPh sb="0" eb="1">
      <t>キミ</t>
    </rPh>
    <rPh sb="2" eb="4">
      <t>ウモウ</t>
    </rPh>
    <rPh sb="5" eb="6">
      <t>ハ</t>
    </rPh>
    <rPh sb="8" eb="9">
      <t>ソラ</t>
    </rPh>
    <rPh sb="10" eb="11">
      <t>ト</t>
    </rPh>
    <rPh sb="15" eb="16">
      <t>ハネ</t>
    </rPh>
    <rPh sb="16" eb="17">
      <t>ツバサ</t>
    </rPh>
    <rPh sb="19" eb="20">
      <t>モ</t>
    </rPh>
    <rPh sb="22" eb="23">
      <t>チ</t>
    </rPh>
    <rPh sb="27" eb="28">
      <t>コ</t>
    </rPh>
    <rPh sb="30" eb="32">
      <t>ジシン</t>
    </rPh>
    <rPh sb="33" eb="35">
      <t>マホウ</t>
    </rPh>
    <rPh sb="35" eb="37">
      <t>コウゲキ</t>
    </rPh>
    <rPh sb="48" eb="49">
      <t>テン</t>
    </rPh>
    <rPh sb="53" eb="55">
      <t>ユウシャ</t>
    </rPh>
    <phoneticPr fontId="6"/>
  </si>
  <si>
    <t>このアーツを組み合わせた攻撃の命中判定にクリティカルで成功した場合、その攻撃で与えるダメージに+2D10点する。</t>
    <rPh sb="6" eb="7">
      <t>ク</t>
    </rPh>
    <rPh sb="8" eb="9">
      <t>ア</t>
    </rPh>
    <rPh sb="12" eb="14">
      <t>コウゲキ</t>
    </rPh>
    <rPh sb="15" eb="17">
      <t>メイチュウ</t>
    </rPh>
    <rPh sb="17" eb="19">
      <t>ハンテイ</t>
    </rPh>
    <rPh sb="27" eb="29">
      <t>セイコウ</t>
    </rPh>
    <rPh sb="31" eb="33">
      <t>バアイ</t>
    </rPh>
    <rPh sb="36" eb="38">
      <t>コウゲキ</t>
    </rPh>
    <rPh sb="52" eb="53">
      <t>テン</t>
    </rPh>
    <phoneticPr fontId="6"/>
  </si>
  <si>
    <t>このアーツを組み合わせた魔法攻撃で与えるダメージに+[LV×5]点する。また、「射程：至近」になり、変更できない。このアーツは《付与式：多重》と同時に取得できない。</t>
    <rPh sb="6" eb="7">
      <t>ク</t>
    </rPh>
    <rPh sb="8" eb="9">
      <t>ア</t>
    </rPh>
    <rPh sb="12" eb="14">
      <t>マホウ</t>
    </rPh>
    <rPh sb="14" eb="16">
      <t>コウゲキ</t>
    </rPh>
    <rPh sb="40" eb="42">
      <t>シャテイ</t>
    </rPh>
    <rPh sb="43" eb="45">
      <t>シキン</t>
    </rPh>
    <rPh sb="50" eb="52">
      <t>ヘンコウ</t>
    </rPh>
    <rPh sb="72" eb="74">
      <t>ドウジ</t>
    </rPh>
    <rPh sb="75" eb="77">
      <t>シュトク</t>
    </rPh>
    <phoneticPr fontId="6"/>
  </si>
  <si>
    <t>このアーツを組み合わせた魔法攻撃で与えるダメージに+[LV×3]点する。このアーツは《付与式：魔剣》と同時に取得できない。</t>
    <rPh sb="6" eb="7">
      <t>ク</t>
    </rPh>
    <rPh sb="8" eb="9">
      <t>ア</t>
    </rPh>
    <rPh sb="12" eb="14">
      <t>マホウ</t>
    </rPh>
    <rPh sb="14" eb="16">
      <t>コウゲキ</t>
    </rPh>
    <rPh sb="32" eb="33">
      <t>テン</t>
    </rPh>
    <rPh sb="47" eb="49">
      <t>マケン</t>
    </rPh>
    <rPh sb="51" eb="53">
      <t>ドウジ</t>
    </rPh>
    <rPh sb="54" eb="56">
      <t>シュトク</t>
    </rPh>
    <phoneticPr fontId="6"/>
  </si>
  <si>
    <t>このアーツを組み合わせて行う攻撃で与えるダメージに+2D10点する。このアーツを組み合わせた攻撃でダメージを与えた場合、代償として1D10点のHPを失う。</t>
    <rPh sb="6" eb="7">
      <t>ク</t>
    </rPh>
    <rPh sb="8" eb="9">
      <t>ア</t>
    </rPh>
    <rPh sb="12" eb="13">
      <t>オコナ</t>
    </rPh>
    <rPh sb="14" eb="16">
      <t>コウゲキ</t>
    </rPh>
    <rPh sb="30" eb="31">
      <t>テン</t>
    </rPh>
    <rPh sb="40" eb="41">
      <t>ク</t>
    </rPh>
    <rPh sb="42" eb="43">
      <t>ア</t>
    </rPh>
    <rPh sb="46" eb="48">
      <t>コウゲキ</t>
    </rPh>
    <rPh sb="54" eb="55">
      <t>アタ</t>
    </rPh>
    <rPh sb="57" eb="59">
      <t>バアイ</t>
    </rPh>
    <rPh sb="60" eb="62">
      <t>ダイショウ</t>
    </rPh>
    <rPh sb="69" eb="70">
      <t>テン</t>
    </rPh>
    <rPh sb="74" eb="75">
      <t>ウシナ</t>
    </rPh>
    <phoneticPr fontId="6"/>
  </si>
  <si>
    <t>「分類：攻撃」の道具を使用する判定のスペシャル率に+[LV×10]%のボーナスを与え、またそで与えるダメージに+[LV×3]点する。</t>
    <rPh sb="1" eb="3">
      <t>ブンルイ</t>
    </rPh>
    <rPh sb="4" eb="6">
      <t>コウゲキ</t>
    </rPh>
    <rPh sb="8" eb="10">
      <t>ドウグ</t>
    </rPh>
    <rPh sb="11" eb="13">
      <t>シヨウ</t>
    </rPh>
    <rPh sb="15" eb="17">
      <t>ハンテイ</t>
    </rPh>
    <rPh sb="23" eb="24">
      <t>リツ</t>
    </rPh>
    <rPh sb="40" eb="41">
      <t>アタ</t>
    </rPh>
    <rPh sb="62" eb="63">
      <t>テン</t>
    </rPh>
    <phoneticPr fontId="6"/>
  </si>
  <si>
    <t>次に行う「分類：剣」の武器を用いた白兵攻撃で与えるダメージに+2D10点する。次に行う白兵攻撃が命中しなかった場合、自身は2D10点のHPを失う。</t>
    <rPh sb="0" eb="1">
      <t>ツギ</t>
    </rPh>
    <rPh sb="2" eb="3">
      <t>オコナ</t>
    </rPh>
    <rPh sb="5" eb="7">
      <t>ブンルイ</t>
    </rPh>
    <rPh sb="8" eb="9">
      <t>ケン</t>
    </rPh>
    <rPh sb="11" eb="13">
      <t>ブキ</t>
    </rPh>
    <rPh sb="14" eb="15">
      <t>モチ</t>
    </rPh>
    <rPh sb="17" eb="19">
      <t>ハクヘイ</t>
    </rPh>
    <rPh sb="19" eb="21">
      <t>コウゲキ</t>
    </rPh>
    <rPh sb="35" eb="36">
      <t>テン</t>
    </rPh>
    <rPh sb="39" eb="40">
      <t>ツギ</t>
    </rPh>
    <rPh sb="41" eb="42">
      <t>オコナ</t>
    </rPh>
    <rPh sb="43" eb="45">
      <t>ハクヘイ</t>
    </rPh>
    <rPh sb="45" eb="47">
      <t>コウゲキ</t>
    </rPh>
    <rPh sb="48" eb="50">
      <t>メイチュウ</t>
    </rPh>
    <rPh sb="55" eb="57">
      <t>バアイ</t>
    </rPh>
    <rPh sb="58" eb="60">
      <t>ジシン</t>
    </rPh>
    <rPh sb="65" eb="66">
      <t>テン</t>
    </rPh>
    <rPh sb="70" eb="71">
      <t>ウシナ</t>
    </rPh>
    <phoneticPr fontId="6"/>
  </si>
  <si>
    <t>準備している投擲武器は、射撃攻撃を行った後に消費されない。また、自身の行う射撃攻撃で与えるダメージに+4する。</t>
    <rPh sb="0" eb="2">
      <t>ジュンビ</t>
    </rPh>
    <rPh sb="6" eb="8">
      <t>トウテキ</t>
    </rPh>
    <rPh sb="8" eb="10">
      <t>ブキ</t>
    </rPh>
    <rPh sb="12" eb="14">
      <t>シャゲキ</t>
    </rPh>
    <rPh sb="14" eb="16">
      <t>コウゲキ</t>
    </rPh>
    <rPh sb="17" eb="18">
      <t>オコナ</t>
    </rPh>
    <rPh sb="20" eb="21">
      <t>アト</t>
    </rPh>
    <rPh sb="22" eb="24">
      <t>ショウヒ</t>
    </rPh>
    <rPh sb="32" eb="34">
      <t>ジシン</t>
    </rPh>
    <rPh sb="35" eb="36">
      <t>オコナ</t>
    </rPh>
    <rPh sb="37" eb="39">
      <t>シャゲキ</t>
    </rPh>
    <rPh sb="39" eb="41">
      <t>コウゲキ</t>
    </rPh>
    <phoneticPr fontId="6"/>
  </si>
  <si>
    <t>このアーツを組み合わせた白兵攻撃で与えるダメージに+[準備している武器1個の防御値]する。</t>
    <rPh sb="6" eb="7">
      <t>ク</t>
    </rPh>
    <rPh sb="8" eb="9">
      <t>ア</t>
    </rPh>
    <rPh sb="12" eb="14">
      <t>ハクヘイ</t>
    </rPh>
    <rPh sb="14" eb="16">
      <t>コウゲキ</t>
    </rPh>
    <rPh sb="27" eb="29">
      <t>ジュンビ</t>
    </rPh>
    <rPh sb="33" eb="35">
      <t>ブキ</t>
    </rPh>
    <rPh sb="36" eb="37">
      <t>コ</t>
    </rPh>
    <rPh sb="38" eb="40">
      <t>ボウギョ</t>
    </rPh>
    <rPh sb="40" eb="41">
      <t>チ</t>
    </rPh>
    <phoneticPr fontId="6"/>
  </si>
  <si>
    <t>自身のカバーリングと同時に使用する。そのカバーリングでは「行動済」にならず、「行動済」でもカバーリングを行うことができる。</t>
    <rPh sb="0" eb="2">
      <t>ジシン</t>
    </rPh>
    <rPh sb="10" eb="12">
      <t>ドウジ</t>
    </rPh>
    <rPh sb="13" eb="15">
      <t>シヨウ</t>
    </rPh>
    <rPh sb="29" eb="31">
      <t>コウドウ</t>
    </rPh>
    <rPh sb="31" eb="32">
      <t>ズ</t>
    </rPh>
    <rPh sb="39" eb="41">
      <t>コウドウ</t>
    </rPh>
    <rPh sb="41" eb="42">
      <t>ズ</t>
    </rPh>
    <rPh sb="52" eb="53">
      <t>オコナ</t>
    </rPh>
    <phoneticPr fontId="6"/>
  </si>
  <si>
    <t>このアーツを組み合わせた白兵攻撃に対するリアクションとしてガードが行われた場合、その攻撃でガードを行った対象へ与えるダメージに+2D10点する。</t>
    <rPh sb="6" eb="7">
      <t>ク</t>
    </rPh>
    <rPh sb="8" eb="9">
      <t>ア</t>
    </rPh>
    <rPh sb="12" eb="14">
      <t>ハクヘイ</t>
    </rPh>
    <rPh sb="14" eb="16">
      <t>コウゲキ</t>
    </rPh>
    <rPh sb="17" eb="18">
      <t>タイ</t>
    </rPh>
    <rPh sb="33" eb="34">
      <t>オコナ</t>
    </rPh>
    <rPh sb="37" eb="39">
      <t>バアイ</t>
    </rPh>
    <rPh sb="42" eb="44">
      <t>コウゲキ</t>
    </rPh>
    <rPh sb="49" eb="50">
      <t>オコナ</t>
    </rPh>
    <rPh sb="52" eb="54">
      <t>タイショウ</t>
    </rPh>
    <rPh sb="55" eb="56">
      <t>アタ</t>
    </rPh>
    <rPh sb="68" eb="69">
      <t>テン</t>
    </rPh>
    <phoneticPr fontId="6"/>
  </si>
  <si>
    <t>ダモクレスの剣</t>
    <rPh sb="6" eb="7">
      <t>ケン</t>
    </rPh>
    <phoneticPr fontId="6"/>
  </si>
  <si>
    <t>次に行う白兵攻撃で1点でもダメージを与えた場合、対象はDPを10点失う(次に行う白兵攻撃で怨痕者以外を対象にした場合、DPを持たないため効果を発揮しない)。</t>
    <rPh sb="0" eb="1">
      <t>ツギ</t>
    </rPh>
    <rPh sb="2" eb="3">
      <t>オコナ</t>
    </rPh>
    <rPh sb="4" eb="6">
      <t>ハクヘイ</t>
    </rPh>
    <rPh sb="6" eb="8">
      <t>コウゲキ</t>
    </rPh>
    <rPh sb="10" eb="11">
      <t>テン</t>
    </rPh>
    <rPh sb="18" eb="19">
      <t>アタ</t>
    </rPh>
    <rPh sb="21" eb="23">
      <t>バアイ</t>
    </rPh>
    <rPh sb="24" eb="26">
      <t>タイショウ</t>
    </rPh>
    <rPh sb="32" eb="33">
      <t>テン</t>
    </rPh>
    <rPh sb="33" eb="34">
      <t>ウシナ</t>
    </rPh>
    <rPh sb="36" eb="37">
      <t>ツギ</t>
    </rPh>
    <rPh sb="38" eb="39">
      <t>オコナ</t>
    </rPh>
    <rPh sb="40" eb="42">
      <t>ハクヘイ</t>
    </rPh>
    <rPh sb="42" eb="44">
      <t>コウゲキ</t>
    </rPh>
    <rPh sb="45" eb="48">
      <t>エンコンシャ</t>
    </rPh>
    <rPh sb="48" eb="50">
      <t>イガイ</t>
    </rPh>
    <rPh sb="51" eb="53">
      <t>タイショウ</t>
    </rPh>
    <rPh sb="56" eb="58">
      <t>バアイ</t>
    </rPh>
    <rPh sb="62" eb="63">
      <t>モ</t>
    </rPh>
    <rPh sb="68" eb="70">
      <t>コウカ</t>
    </rPh>
    <rPh sb="71" eb="73">
      <t>ハッキ</t>
    </rPh>
    <phoneticPr fontId="6"/>
  </si>
  <si>
    <t>このアーツを組み合わせた白兵攻撃で与えるダメージに+[【肉体】÷10+2](端数切り上げ)する。その攻撃が命中したなら、メインフェイズ終了後、使用した武器を「破壊」する。</t>
    <rPh sb="6" eb="7">
      <t>ク</t>
    </rPh>
    <rPh sb="8" eb="9">
      <t>ア</t>
    </rPh>
    <rPh sb="12" eb="14">
      <t>ハクヘイ</t>
    </rPh>
    <rPh sb="14" eb="16">
      <t>コウゲキ</t>
    </rPh>
    <rPh sb="28" eb="30">
      <t>ニクタイ</t>
    </rPh>
    <rPh sb="38" eb="40">
      <t>ハスウ</t>
    </rPh>
    <rPh sb="40" eb="41">
      <t>キ</t>
    </rPh>
    <rPh sb="42" eb="43">
      <t>ア</t>
    </rPh>
    <rPh sb="50" eb="52">
      <t>コウゲキ</t>
    </rPh>
    <rPh sb="53" eb="55">
      <t>メイチュウ</t>
    </rPh>
    <rPh sb="67" eb="70">
      <t>シュウリョウゴ</t>
    </rPh>
    <rPh sb="71" eb="73">
      <t>シヨウ</t>
    </rPh>
    <rPh sb="75" eb="77">
      <t>ブキ</t>
    </rPh>
    <rPh sb="79" eb="81">
      <t>ハカイ</t>
    </rPh>
    <phoneticPr fontId="6"/>
  </si>
  <si>
    <t>このアーツを組み合わせた攻撃で対象に1点でもダメージが与えられる場合、ダメージを与える代わりに対象の武器または防具1つを選んで「破壊」してもよい。岩や壁などを切断することもできる。</t>
    <rPh sb="6" eb="7">
      <t>ク</t>
    </rPh>
    <rPh sb="8" eb="9">
      <t>ア</t>
    </rPh>
    <rPh sb="12" eb="14">
      <t>コウゲキ</t>
    </rPh>
    <rPh sb="15" eb="17">
      <t>タイショウ</t>
    </rPh>
    <rPh sb="19" eb="20">
      <t>テン</t>
    </rPh>
    <rPh sb="27" eb="28">
      <t>アタ</t>
    </rPh>
    <rPh sb="32" eb="34">
      <t>バアイ</t>
    </rPh>
    <rPh sb="40" eb="41">
      <t>アタ</t>
    </rPh>
    <rPh sb="43" eb="44">
      <t>カ</t>
    </rPh>
    <rPh sb="47" eb="49">
      <t>タイショウ</t>
    </rPh>
    <rPh sb="50" eb="52">
      <t>ブキ</t>
    </rPh>
    <rPh sb="55" eb="57">
      <t>ボウグ</t>
    </rPh>
    <rPh sb="60" eb="61">
      <t>エラ</t>
    </rPh>
    <rPh sb="64" eb="66">
      <t>ハカイ</t>
    </rPh>
    <rPh sb="73" eb="74">
      <t>イワ</t>
    </rPh>
    <rPh sb="75" eb="76">
      <t>カベ</t>
    </rPh>
    <rPh sb="79" eb="81">
      <t>セツダン</t>
    </rPh>
    <phoneticPr fontId="6"/>
  </si>
  <si>
    <t>自身が攻撃の対象となった時、攻撃者を対象として使用できる。自身のリアクションは自動失敗となり、対象は[LV×2]D10点のHPを失う。対象からの攻撃が命中しなかった場合、このアーツの効果は打ち消される。</t>
    <rPh sb="0" eb="2">
      <t>ジシン</t>
    </rPh>
    <rPh sb="3" eb="5">
      <t>コウゲキ</t>
    </rPh>
    <rPh sb="6" eb="8">
      <t>タイショウ</t>
    </rPh>
    <rPh sb="12" eb="13">
      <t>トキ</t>
    </rPh>
    <rPh sb="14" eb="17">
      <t>コウゲキシャ</t>
    </rPh>
    <rPh sb="18" eb="20">
      <t>タイショウ</t>
    </rPh>
    <rPh sb="23" eb="25">
      <t>シヨウ</t>
    </rPh>
    <rPh sb="29" eb="31">
      <t>ジシン</t>
    </rPh>
    <rPh sb="39" eb="41">
      <t>ジドウ</t>
    </rPh>
    <rPh sb="41" eb="43">
      <t>シッパイ</t>
    </rPh>
    <rPh sb="47" eb="49">
      <t>タイショウ</t>
    </rPh>
    <rPh sb="59" eb="60">
      <t>テン</t>
    </rPh>
    <rPh sb="64" eb="65">
      <t>ウシナ</t>
    </rPh>
    <rPh sb="67" eb="69">
      <t>タイショウ</t>
    </rPh>
    <rPh sb="72" eb="74">
      <t>コウゲキ</t>
    </rPh>
    <rPh sb="75" eb="77">
      <t>メイチュウ</t>
    </rPh>
    <rPh sb="82" eb="84">
      <t>バアイ</t>
    </rPh>
    <rPh sb="94" eb="95">
      <t>ウ</t>
    </rPh>
    <rPh sb="96" eb="97">
      <t>ケ</t>
    </rPh>
    <phoneticPr fontId="6"/>
  </si>
  <si>
    <t>このアーツを組み合わせた《風圧》の効果から「ダメージを与える代わりに」を削除し、《風圧》を組み合わせた白兵攻撃でもダメージが与えられるように変更する。</t>
    <rPh sb="6" eb="7">
      <t>ク</t>
    </rPh>
    <rPh sb="8" eb="9">
      <t>ア</t>
    </rPh>
    <rPh sb="13" eb="15">
      <t>フウアツ</t>
    </rPh>
    <rPh sb="17" eb="19">
      <t>コウカ</t>
    </rPh>
    <rPh sb="36" eb="38">
      <t>サクジョ</t>
    </rPh>
    <rPh sb="41" eb="43">
      <t>フウアツ</t>
    </rPh>
    <rPh sb="45" eb="46">
      <t>ク</t>
    </rPh>
    <rPh sb="47" eb="48">
      <t>ア</t>
    </rPh>
    <rPh sb="51" eb="53">
      <t>ハクヘイ</t>
    </rPh>
    <rPh sb="53" eb="55">
      <t>コウゲキ</t>
    </rPh>
    <rPh sb="62" eb="63">
      <t>アタ</t>
    </rPh>
    <rPh sb="70" eb="72">
      <t>ヘンコウ</t>
    </rPh>
    <phoneticPr fontId="6"/>
  </si>
  <si>
    <t>自身が次に行う格闘攻撃を「対象：範囲(選択)」に変更する。</t>
    <rPh sb="0" eb="2">
      <t>ジシン</t>
    </rPh>
    <rPh sb="3" eb="4">
      <t>ツギ</t>
    </rPh>
    <rPh sb="5" eb="6">
      <t>オコナ</t>
    </rPh>
    <rPh sb="7" eb="9">
      <t>カクトウ</t>
    </rPh>
    <rPh sb="9" eb="11">
      <t>コウゲキ</t>
    </rPh>
    <rPh sb="13" eb="15">
      <t>タイショウ</t>
    </rPh>
    <rPh sb="16" eb="18">
      <t>ハンイ</t>
    </rPh>
    <rPh sb="19" eb="21">
      <t>センタク</t>
    </rPh>
    <rPh sb="24" eb="26">
      <t>ヘンコウ</t>
    </rPh>
    <phoneticPr fontId="6"/>
  </si>
  <si>
    <t>このアーツを組み合わせた「種別：魔法」のアーツの射程を「シーン」に変更する。</t>
    <rPh sb="6" eb="7">
      <t>ク</t>
    </rPh>
    <rPh sb="8" eb="9">
      <t>ア</t>
    </rPh>
    <rPh sb="13" eb="15">
      <t>シュベツ</t>
    </rPh>
    <rPh sb="16" eb="18">
      <t>マホウ</t>
    </rPh>
    <rPh sb="24" eb="26">
      <t>シャテイ</t>
    </rPh>
    <rPh sb="33" eb="35">
      <t>ヘンコウ</t>
    </rPh>
    <phoneticPr fontId="6"/>
  </si>
  <si>
    <t>レギオンを得る(クラスは「ラチェル」「デュルフ」「グラディウス」「アウグストス」のいずれか)。人数は[【知性】÷4]人(端数切捨て)。このレギオンは経験点を消費してアーツまたはアイテムを取得することができる。</t>
    <phoneticPr fontId="6"/>
  </si>
  <si>
    <t>お手伝いさん</t>
    <rPh sb="1" eb="3">
      <t>テツダ</t>
    </rPh>
    <phoneticPr fontId="6"/>
  </si>
  <si>
    <t>自身のHPを[LV×3+1D10]点回復する。LV3ならこのアーツを「対象：単体」かつ「射程：至近」に変更する。</t>
    <rPh sb="0" eb="2">
      <t>ジシン</t>
    </rPh>
    <rPh sb="17" eb="18">
      <t>テン</t>
    </rPh>
    <rPh sb="18" eb="20">
      <t>カイフク</t>
    </rPh>
    <rPh sb="35" eb="37">
      <t>タイショウ</t>
    </rPh>
    <rPh sb="38" eb="40">
      <t>タンタイ</t>
    </rPh>
    <rPh sb="44" eb="46">
      <t>シャテイ</t>
    </rPh>
    <rPh sb="47" eb="49">
      <t>シキン</t>
    </rPh>
    <rPh sb="51" eb="53">
      <t>ヘンコウ</t>
    </rPh>
    <phoneticPr fontId="6"/>
  </si>
  <si>
    <t>自身が準備している「技能：〔白兵〕または〔格闘〕」の武器[LV]個を、「名称：徒手空拳」かつ「分類：肉体」としても扱い、格闘攻撃を行える。</t>
    <rPh sb="0" eb="2">
      <t>ジシン</t>
    </rPh>
    <rPh sb="3" eb="5">
      <t>ジュンビ</t>
    </rPh>
    <rPh sb="10" eb="12">
      <t>ギノウ</t>
    </rPh>
    <rPh sb="14" eb="16">
      <t>ハクヘイ</t>
    </rPh>
    <rPh sb="21" eb="23">
      <t>カクトウ</t>
    </rPh>
    <rPh sb="26" eb="28">
      <t>ブキ</t>
    </rPh>
    <rPh sb="32" eb="33">
      <t>コ</t>
    </rPh>
    <rPh sb="36" eb="38">
      <t>メイショウ</t>
    </rPh>
    <rPh sb="39" eb="43">
      <t>トシュクウケン</t>
    </rPh>
    <rPh sb="47" eb="49">
      <t>ブンルイ</t>
    </rPh>
    <rPh sb="50" eb="52">
      <t>ニクタイ</t>
    </rPh>
    <rPh sb="57" eb="58">
      <t>アツカ</t>
    </rPh>
    <rPh sb="60" eb="62">
      <t>カクトウ</t>
    </rPh>
    <rPh sb="62" eb="64">
      <t>コウゲキ</t>
    </rPh>
    <rPh sb="65" eb="66">
      <t>オコナ</t>
    </rPh>
    <phoneticPr fontId="6"/>
  </si>
  <si>
    <t>このアーツを組み合わせた〔格闘〕判定のスペシャル率に+[LV×10]%のボーナスを与える。</t>
    <rPh sb="6" eb="7">
      <t>ク</t>
    </rPh>
    <rPh sb="8" eb="9">
      <t>ア</t>
    </rPh>
    <rPh sb="13" eb="15">
      <t>カクトウ</t>
    </rPh>
    <rPh sb="16" eb="18">
      <t>ハンテイ</t>
    </rPh>
    <rPh sb="24" eb="25">
      <t>リツ</t>
    </rPh>
    <rPh sb="41" eb="42">
      <t>アタ</t>
    </rPh>
    <phoneticPr fontId="6"/>
  </si>
  <si>
    <t>銑鉄の矢</t>
    <rPh sb="0" eb="2">
      <t>センテツ</t>
    </rPh>
    <rPh sb="3" eb="4">
      <t>ヤ</t>
    </rPh>
    <phoneticPr fontId="6"/>
  </si>
  <si>
    <t>矢じりが分銅状になった矢。バランスをとるため、矢軸も金属でできている。</t>
    <rPh sb="0" eb="1">
      <t>ヤ</t>
    </rPh>
    <rPh sb="4" eb="6">
      <t>フンドウ</t>
    </rPh>
    <rPh sb="6" eb="7">
      <t>ジョウ</t>
    </rPh>
    <rPh sb="11" eb="12">
      <t>ヤ</t>
    </rPh>
    <rPh sb="23" eb="24">
      <t>ヤ</t>
    </rPh>
    <rPh sb="24" eb="25">
      <t>ジク</t>
    </rPh>
    <rPh sb="26" eb="28">
      <t>キンゾク</t>
    </rPh>
    <phoneticPr fontId="6"/>
  </si>
  <si>
    <t>相手に刺さる時、さらに自らを研ぎあげる呪文のかかった矢。</t>
    <rPh sb="0" eb="2">
      <t>アイテ</t>
    </rPh>
    <rPh sb="3" eb="4">
      <t>サ</t>
    </rPh>
    <rPh sb="6" eb="7">
      <t>トキ</t>
    </rPh>
    <rPh sb="11" eb="12">
      <t>ミズカ</t>
    </rPh>
    <rPh sb="14" eb="15">
      <t>ト</t>
    </rPh>
    <rPh sb="19" eb="21">
      <t>ジュモン</t>
    </rPh>
    <rPh sb="26" eb="27">
      <t>ヤ</t>
    </rPh>
    <phoneticPr fontId="6"/>
  </si>
  <si>
    <t>人体への使用を想定していない、遮蔽物を破壊するための銃弾。</t>
    <rPh sb="0" eb="2">
      <t>ジンタイ</t>
    </rPh>
    <rPh sb="4" eb="6">
      <t>シヨウ</t>
    </rPh>
    <rPh sb="7" eb="9">
      <t>ソウテイ</t>
    </rPh>
    <rPh sb="15" eb="17">
      <t>シャヘイ</t>
    </rPh>
    <rPh sb="17" eb="18">
      <t>ブツ</t>
    </rPh>
    <rPh sb="19" eb="21">
      <t>ハカイ</t>
    </rPh>
    <rPh sb="26" eb="28">
      <t>ジュウダン</t>
    </rPh>
    <phoneticPr fontId="6"/>
  </si>
  <si>
    <t>着弾時に花弁のように破砕するように細工を施し、威力を高めた弾丸。</t>
    <rPh sb="0" eb="2">
      <t>チャクダン</t>
    </rPh>
    <rPh sb="2" eb="3">
      <t>ジ</t>
    </rPh>
    <rPh sb="4" eb="6">
      <t>カベン</t>
    </rPh>
    <rPh sb="10" eb="12">
      <t>ハサイ</t>
    </rPh>
    <rPh sb="17" eb="19">
      <t>サイク</t>
    </rPh>
    <rPh sb="20" eb="21">
      <t>ホドコ</t>
    </rPh>
    <rPh sb="23" eb="25">
      <t>イリョク</t>
    </rPh>
    <rPh sb="26" eb="27">
      <t>タカ</t>
    </rPh>
    <rPh sb="29" eb="31">
      <t>ダンガン</t>
    </rPh>
    <phoneticPr fontId="6"/>
  </si>
  <si>
    <t>〔回避〕判定を、1ラウンドに1度だけ振り直す。消耗しない。</t>
    <rPh sb="1" eb="3">
      <t>カイヒ</t>
    </rPh>
    <rPh sb="4" eb="6">
      <t>ハンテイ</t>
    </rPh>
    <rPh sb="15" eb="16">
      <t>ド</t>
    </rPh>
    <rPh sb="18" eb="19">
      <t>フ</t>
    </rPh>
    <rPh sb="20" eb="21">
      <t>ナオ</t>
    </rPh>
    <rPh sb="23" eb="25">
      <t>ショウモウ</t>
    </rPh>
    <phoneticPr fontId="7"/>
  </si>
  <si>
    <t>ポストロール</t>
    <phoneticPr fontId="7"/>
  </si>
  <si>
    <t>対象のHPを10+2D10点回復する。その結果、HPが1以上になれば「昏倒」しない。</t>
    <rPh sb="0" eb="2">
      <t>タイショウ</t>
    </rPh>
    <rPh sb="13" eb="14">
      <t>テン</t>
    </rPh>
    <rPh sb="14" eb="16">
      <t>カイフク</t>
    </rPh>
    <rPh sb="21" eb="23">
      <t>ケッカ</t>
    </rPh>
    <rPh sb="28" eb="30">
      <t>イジョウ</t>
    </rPh>
    <rPh sb="35" eb="37">
      <t>コントウ</t>
    </rPh>
    <phoneticPr fontId="7"/>
  </si>
  <si>
    <t>〔観察〕または〔知識〕判定の達成率を-30%する。消耗しない。</t>
    <rPh sb="1" eb="3">
      <t>カンサツ</t>
    </rPh>
    <rPh sb="8" eb="10">
      <t>チシキ</t>
    </rPh>
    <rPh sb="11" eb="13">
      <t>ハンテイ</t>
    </rPh>
    <rPh sb="14" eb="17">
      <t>タッセイリツ</t>
    </rPh>
    <rPh sb="25" eb="27">
      <t>ショウモウ</t>
    </rPh>
    <phoneticPr fontId="7"/>
  </si>
  <si>
    <t>使命の破棄者</t>
    <rPh sb="0" eb="2">
      <t>シメイ</t>
    </rPh>
    <rPh sb="3" eb="5">
      <t>ハキ</t>
    </rPh>
    <rPh sb="5" eb="6">
      <t>モノ</t>
    </rPh>
    <phoneticPr fontId="6"/>
  </si>
  <si>
    <t>銘牙、弓</t>
    <rPh sb="0" eb="1">
      <t>メイ</t>
    </rPh>
    <rPh sb="1" eb="2">
      <t>キバ</t>
    </rPh>
    <rPh sb="3" eb="4">
      <t>ユミ</t>
    </rPh>
    <phoneticPr fontId="6"/>
  </si>
  <si>
    <t>銘牙、肉体</t>
    <rPh sb="0" eb="1">
      <t>メイ</t>
    </rPh>
    <rPh sb="1" eb="2">
      <t>キバ</t>
    </rPh>
    <rPh sb="3" eb="5">
      <t>ニクタイ</t>
    </rPh>
    <phoneticPr fontId="6"/>
  </si>
  <si>
    <t>銘牙、灯</t>
    <rPh sb="0" eb="1">
      <t>メイ</t>
    </rPh>
    <rPh sb="1" eb="2">
      <t>キバ</t>
    </rPh>
    <rPh sb="3" eb="4">
      <t>アカリ</t>
    </rPh>
    <phoneticPr fontId="6"/>
  </si>
  <si>
    <t>自身が次に行う格闘攻撃が命中した場合、「気絶」および「昏倒」、「傀儡」、「死亡」、「魂魄四散」以外の状態異常から任意の種類を選び、それらを2LVまたは2個ずつ与える。</t>
    <rPh sb="0" eb="2">
      <t>ジシン</t>
    </rPh>
    <rPh sb="3" eb="4">
      <t>ツギ</t>
    </rPh>
    <rPh sb="5" eb="6">
      <t>オコナ</t>
    </rPh>
    <rPh sb="7" eb="9">
      <t>カクトウ</t>
    </rPh>
    <rPh sb="9" eb="11">
      <t>コウゲキ</t>
    </rPh>
    <rPh sb="12" eb="14">
      <t>メイチュウ</t>
    </rPh>
    <rPh sb="16" eb="18">
      <t>バアイ</t>
    </rPh>
    <rPh sb="20" eb="22">
      <t>キゼツ</t>
    </rPh>
    <rPh sb="27" eb="29">
      <t>コントウ</t>
    </rPh>
    <rPh sb="32" eb="34">
      <t>クグツ</t>
    </rPh>
    <rPh sb="37" eb="39">
      <t>シボウ</t>
    </rPh>
    <rPh sb="42" eb="44">
      <t>コンパク</t>
    </rPh>
    <rPh sb="44" eb="46">
      <t>シサン</t>
    </rPh>
    <rPh sb="47" eb="49">
      <t>イガイ</t>
    </rPh>
    <rPh sb="50" eb="52">
      <t>ジョウタイ</t>
    </rPh>
    <rPh sb="52" eb="54">
      <t>イジョウ</t>
    </rPh>
    <rPh sb="56" eb="58">
      <t>ニンイ</t>
    </rPh>
    <rPh sb="59" eb="61">
      <t>シュルイ</t>
    </rPh>
    <rPh sb="62" eb="63">
      <t>エラ</t>
    </rPh>
    <rPh sb="76" eb="77">
      <t>コ</t>
    </rPh>
    <rPh sb="79" eb="80">
      <t>アタ</t>
    </rPh>
    <phoneticPr fontId="6"/>
  </si>
  <si>
    <t>対象がアーツを使用した場合に、そのアーツの使用直後か、自身がそのアーツに対してリアクションを行った後に使用できる。そのアーツの使用を打ち消す(アーツを組み合わせて使用していた場合は、そのすべてを打ち消す)。</t>
    <rPh sb="0" eb="2">
      <t>タイショウ</t>
    </rPh>
    <rPh sb="7" eb="9">
      <t>シヨウ</t>
    </rPh>
    <rPh sb="11" eb="13">
      <t>バアイ</t>
    </rPh>
    <rPh sb="21" eb="23">
      <t>シヨウ</t>
    </rPh>
    <rPh sb="23" eb="25">
      <t>チョクゴ</t>
    </rPh>
    <rPh sb="27" eb="29">
      <t>ジシン</t>
    </rPh>
    <rPh sb="36" eb="37">
      <t>タイ</t>
    </rPh>
    <rPh sb="46" eb="47">
      <t>オコナ</t>
    </rPh>
    <rPh sb="49" eb="50">
      <t>アト</t>
    </rPh>
    <rPh sb="51" eb="53">
      <t>シヨウ</t>
    </rPh>
    <rPh sb="63" eb="65">
      <t>シヨウ</t>
    </rPh>
    <rPh sb="66" eb="67">
      <t>ウ</t>
    </rPh>
    <rPh sb="68" eb="69">
      <t>ケ</t>
    </rPh>
    <rPh sb="75" eb="76">
      <t>ク</t>
    </rPh>
    <rPh sb="77" eb="78">
      <t>ア</t>
    </rPh>
    <rPh sb="81" eb="83">
      <t>シヨウ</t>
    </rPh>
    <rPh sb="87" eb="89">
      <t>バアイ</t>
    </rPh>
    <rPh sb="97" eb="98">
      <t>ウ</t>
    </rPh>
    <rPh sb="99" eb="100">
      <t>ケ</t>
    </rPh>
    <phoneticPr fontId="6"/>
  </si>
  <si>
    <t>対象が何らかのダメージを受ける時に使用できる。対象が受けるダメージを4D10点軽減し、状態異常またはアーツかアイテムによる不利な効果が発生する場合、それらから1個を選択して打ち消す。</t>
    <rPh sb="0" eb="2">
      <t>タイショウ</t>
    </rPh>
    <rPh sb="3" eb="4">
      <t>ナン</t>
    </rPh>
    <rPh sb="12" eb="13">
      <t>ウ</t>
    </rPh>
    <rPh sb="15" eb="16">
      <t>トキ</t>
    </rPh>
    <rPh sb="17" eb="19">
      <t>シヨウ</t>
    </rPh>
    <rPh sb="23" eb="25">
      <t>タイショウ</t>
    </rPh>
    <rPh sb="26" eb="27">
      <t>ウ</t>
    </rPh>
    <rPh sb="38" eb="39">
      <t>テン</t>
    </rPh>
    <rPh sb="39" eb="41">
      <t>ケイゲン</t>
    </rPh>
    <rPh sb="43" eb="45">
      <t>ジョウタイ</t>
    </rPh>
    <rPh sb="45" eb="47">
      <t>イジョウ</t>
    </rPh>
    <rPh sb="61" eb="63">
      <t>フリ</t>
    </rPh>
    <rPh sb="64" eb="66">
      <t>コウカ</t>
    </rPh>
    <rPh sb="67" eb="69">
      <t>ハッセイ</t>
    </rPh>
    <rPh sb="71" eb="73">
      <t>バアイ</t>
    </rPh>
    <rPh sb="80" eb="81">
      <t>コ</t>
    </rPh>
    <rPh sb="82" eb="84">
      <t>センタク</t>
    </rPh>
    <rPh sb="86" eb="87">
      <t>ウ</t>
    </rPh>
    <rPh sb="88" eb="89">
      <t>ケ</t>
    </rPh>
    <phoneticPr fontId="6"/>
  </si>
  <si>
    <t>《守護》</t>
    <rPh sb="1" eb="3">
      <t>シュゴ</t>
    </rPh>
    <phoneticPr fontId="6"/>
  </si>
  <si>
    <t>結界</t>
    <rPh sb="0" eb="2">
      <t>ケッカイ</t>
    </rPh>
    <phoneticPr fontId="6"/>
  </si>
  <si>
    <t>このアーツを組み合わせた《守護》を「対象：範囲(選択)」に変更し、その効果から「自身は対象にできない。」を削除して自身を対象に含められるように変更する。</t>
    <rPh sb="6" eb="7">
      <t>ク</t>
    </rPh>
    <rPh sb="8" eb="9">
      <t>ア</t>
    </rPh>
    <rPh sb="13" eb="15">
      <t>シュゴ</t>
    </rPh>
    <rPh sb="18" eb="20">
      <t>タイショウ</t>
    </rPh>
    <rPh sb="21" eb="23">
      <t>ハンイ</t>
    </rPh>
    <rPh sb="24" eb="26">
      <t>センタク</t>
    </rPh>
    <rPh sb="29" eb="31">
      <t>ヘンコウ</t>
    </rPh>
    <rPh sb="35" eb="37">
      <t>コウカ</t>
    </rPh>
    <rPh sb="40" eb="42">
      <t>ジシン</t>
    </rPh>
    <rPh sb="43" eb="45">
      <t>タイショウ</t>
    </rPh>
    <rPh sb="53" eb="55">
      <t>サクジョ</t>
    </rPh>
    <rPh sb="57" eb="59">
      <t>ジシン</t>
    </rPh>
    <rPh sb="60" eb="62">
      <t>タイショウ</t>
    </rPh>
    <rPh sb="63" eb="64">
      <t>フク</t>
    </rPh>
    <rPh sb="71" eb="73">
      <t>ヘンコウ</t>
    </rPh>
    <phoneticPr fontId="6"/>
  </si>
  <si>
    <t>このラウンド中、対象がアーツの代償として支払うHPを[LV×2]点軽減する(最低値0)。</t>
    <rPh sb="8" eb="10">
      <t>タイショウ</t>
    </rPh>
    <rPh sb="15" eb="17">
      <t>ダイショウ</t>
    </rPh>
    <rPh sb="20" eb="22">
      <t>シハラ</t>
    </rPh>
    <rPh sb="32" eb="33">
      <t>テン</t>
    </rPh>
    <rPh sb="33" eb="35">
      <t>ケイゲン</t>
    </rPh>
    <rPh sb="38" eb="40">
      <t>サイテイ</t>
    </rPh>
    <rPh sb="40" eb="41">
      <t>チ</t>
    </rPh>
    <phoneticPr fontId="6"/>
  </si>
  <si>
    <t>対象が次に行う判定の達成率に-20%のボーナスを与える。</t>
    <rPh sb="0" eb="2">
      <t>タイショウ</t>
    </rPh>
    <rPh sb="3" eb="4">
      <t>ツギ</t>
    </rPh>
    <rPh sb="5" eb="6">
      <t>オコナ</t>
    </rPh>
    <rPh sb="7" eb="9">
      <t>ハンテイ</t>
    </rPh>
    <rPh sb="10" eb="13">
      <t>タッセイリツ</t>
    </rPh>
    <rPh sb="24" eb="25">
      <t>アタ</t>
    </rPh>
    <phoneticPr fontId="6"/>
  </si>
  <si>
    <t>クイック・サルベージ</t>
    <phoneticPr fontId="6"/>
  </si>
  <si>
    <t>単体の持つ「破壊」された武器か防具、道具1つを対象とする。そのアイテムの「破壊」を解除し、使用可能にする。</t>
    <rPh sb="0" eb="2">
      <t>タンタイ</t>
    </rPh>
    <rPh sb="3" eb="4">
      <t>モ</t>
    </rPh>
    <rPh sb="6" eb="8">
      <t>ハカイ</t>
    </rPh>
    <rPh sb="12" eb="14">
      <t>ブキ</t>
    </rPh>
    <rPh sb="15" eb="17">
      <t>ボウグ</t>
    </rPh>
    <rPh sb="18" eb="20">
      <t>ドウグ</t>
    </rPh>
    <rPh sb="23" eb="25">
      <t>タイショウ</t>
    </rPh>
    <rPh sb="37" eb="39">
      <t>ハカイ</t>
    </rPh>
    <rPh sb="41" eb="43">
      <t>カイジョ</t>
    </rPh>
    <rPh sb="45" eb="47">
      <t>シヨウ</t>
    </rPh>
    <rPh sb="47" eb="49">
      <t>カノウ</t>
    </rPh>
    <phoneticPr fontId="6"/>
  </si>
  <si>
    <t>「誰かの武器または防具、道具が破壊された時」または「レリックが持ち主の手を離れて落ちた」時に使用する。このアーツには特別に《フィックス・アーム》が組み合い、この効果で《フィックス・アーム》を使用することができる。さらに、その効果に「レリックが落下していたなら、そのレリックを持ち主は即座に準備する」を追加する。</t>
    <rPh sb="1" eb="2">
      <t>ダレ</t>
    </rPh>
    <rPh sb="4" eb="6">
      <t>ブキ</t>
    </rPh>
    <rPh sb="9" eb="11">
      <t>ボウグ</t>
    </rPh>
    <rPh sb="12" eb="14">
      <t>ドウグ</t>
    </rPh>
    <rPh sb="15" eb="17">
      <t>ハカイ</t>
    </rPh>
    <rPh sb="20" eb="21">
      <t>トキ</t>
    </rPh>
    <rPh sb="31" eb="32">
      <t>モ</t>
    </rPh>
    <rPh sb="33" eb="34">
      <t>ヌシ</t>
    </rPh>
    <rPh sb="35" eb="36">
      <t>テ</t>
    </rPh>
    <rPh sb="37" eb="38">
      <t>ハナ</t>
    </rPh>
    <rPh sb="40" eb="41">
      <t>オ</t>
    </rPh>
    <rPh sb="44" eb="45">
      <t>トキ</t>
    </rPh>
    <rPh sb="46" eb="48">
      <t>シヨウ</t>
    </rPh>
    <rPh sb="58" eb="60">
      <t>トクベツ</t>
    </rPh>
    <rPh sb="73" eb="74">
      <t>ク</t>
    </rPh>
    <rPh sb="75" eb="76">
      <t>ア</t>
    </rPh>
    <rPh sb="80" eb="82">
      <t>コウカ</t>
    </rPh>
    <rPh sb="95" eb="97">
      <t>シヨウ</t>
    </rPh>
    <rPh sb="112" eb="114">
      <t>コウカ</t>
    </rPh>
    <rPh sb="121" eb="123">
      <t>ラッカ</t>
    </rPh>
    <rPh sb="137" eb="138">
      <t>モ</t>
    </rPh>
    <rPh sb="139" eb="140">
      <t>ヌシ</t>
    </rPh>
    <rPh sb="141" eb="143">
      <t>ソクザ</t>
    </rPh>
    <rPh sb="144" eb="146">
      <t>ジュンビ</t>
    </rPh>
    <rPh sb="150" eb="152">
      <t>ツイカ</t>
    </rPh>
    <phoneticPr fontId="6"/>
  </si>
  <si>
    <t>-</t>
    <phoneticPr fontId="6"/>
  </si>
  <si>
    <t>「未行動」状態のキャラクターを対象として使用できる。対象をアクティブキャラクターにする。</t>
    <rPh sb="1" eb="2">
      <t>ミ</t>
    </rPh>
    <rPh sb="2" eb="4">
      <t>コウドウ</t>
    </rPh>
    <rPh sb="5" eb="7">
      <t>ジョウタイ</t>
    </rPh>
    <rPh sb="15" eb="17">
      <t>タイショウ</t>
    </rPh>
    <rPh sb="20" eb="22">
      <t>シヨウ</t>
    </rPh>
    <rPh sb="26" eb="28">
      <t>タイショウ</t>
    </rPh>
    <phoneticPr fontId="6"/>
  </si>
  <si>
    <t>アクティヴ・コマンド</t>
    <phoneticPr fontId="6"/>
  </si>
  <si>
    <t>†煉獄封印</t>
    <rPh sb="1" eb="3">
      <t>レンゴク</t>
    </rPh>
    <rPh sb="3" eb="5">
      <t>フウイン</t>
    </rPh>
    <phoneticPr fontId="6"/>
  </si>
  <si>
    <t>†死の顕現</t>
    <rPh sb="1" eb="2">
      <t>シ</t>
    </rPh>
    <rPh sb="3" eb="5">
      <t>ケンゲン</t>
    </rPh>
    <phoneticPr fontId="6"/>
  </si>
  <si>
    <t>†我は死、汝の死</t>
    <rPh sb="1" eb="2">
      <t>ワレ</t>
    </rPh>
    <rPh sb="3" eb="4">
      <t>シ</t>
    </rPh>
    <rPh sb="5" eb="6">
      <t>ナンジ</t>
    </rPh>
    <rPh sb="7" eb="8">
      <t>シ</t>
    </rPh>
    <phoneticPr fontId="6"/>
  </si>
  <si>
    <t>†リブート・コマンド</t>
    <phoneticPr fontId="6"/>
  </si>
  <si>
    <t>†無窮の守護者</t>
    <rPh sb="1" eb="3">
      <t>ムキュウ</t>
    </rPh>
    <rPh sb="4" eb="7">
      <t>シュゴシャ</t>
    </rPh>
    <phoneticPr fontId="6"/>
  </si>
  <si>
    <t>†現世固定</t>
    <rPh sb="1" eb="3">
      <t>ゲンセ</t>
    </rPh>
    <rPh sb="3" eb="5">
      <t>コテイ</t>
    </rPh>
    <phoneticPr fontId="6"/>
  </si>
  <si>
    <t>†魂魄蘇生</t>
    <rPh sb="1" eb="3">
      <t>コンパク</t>
    </rPh>
    <rPh sb="3" eb="5">
      <t>ソセイ</t>
    </rPh>
    <phoneticPr fontId="6"/>
  </si>
  <si>
    <t>このアクト中、対象の「癒」以外の装甲値すべてに+[LV×3]点する。自身が「クーン」のクラスを持つなら、さらに戦闘ごと最初のラウンド中、対象が攻撃で与えるダメージに+1D10点する。</t>
    <rPh sb="7" eb="9">
      <t>タイショウ</t>
    </rPh>
    <rPh sb="11" eb="12">
      <t>イヤ</t>
    </rPh>
    <rPh sb="13" eb="15">
      <t>イガイ</t>
    </rPh>
    <rPh sb="16" eb="18">
      <t>ソウコウ</t>
    </rPh>
    <rPh sb="18" eb="19">
      <t>チ</t>
    </rPh>
    <rPh sb="55" eb="57">
      <t>セントウ</t>
    </rPh>
    <rPh sb="59" eb="61">
      <t>サイショ</t>
    </rPh>
    <rPh sb="68" eb="70">
      <t>タイショウ</t>
    </rPh>
    <rPh sb="74" eb="75">
      <t>アタ</t>
    </rPh>
    <phoneticPr fontId="6"/>
  </si>
  <si>
    <t>浄めの吐息</t>
    <rPh sb="0" eb="1">
      <t>キヨ</t>
    </rPh>
    <rPh sb="3" eb="5">
      <t>トイキ</t>
    </rPh>
    <phoneticPr fontId="6"/>
  </si>
  <si>
    <t>対象が何らかの判定に失敗した時に使用する。対象に「悲哀」または「憤怒」を[LV]個与える。</t>
    <rPh sb="0" eb="2">
      <t>タイショウ</t>
    </rPh>
    <rPh sb="3" eb="4">
      <t>ナン</t>
    </rPh>
    <rPh sb="7" eb="9">
      <t>ハンテイ</t>
    </rPh>
    <rPh sb="10" eb="12">
      <t>シッパイ</t>
    </rPh>
    <rPh sb="14" eb="15">
      <t>トキ</t>
    </rPh>
    <rPh sb="16" eb="18">
      <t>シヨウ</t>
    </rPh>
    <rPh sb="21" eb="23">
      <t>タイショウ</t>
    </rPh>
    <rPh sb="25" eb="27">
      <t>ヒアイ</t>
    </rPh>
    <rPh sb="32" eb="34">
      <t>フンヌ</t>
    </rPh>
    <rPh sb="40" eb="41">
      <t>コ</t>
    </rPh>
    <rPh sb="41" eb="42">
      <t>アタ</t>
    </rPh>
    <phoneticPr fontId="6"/>
  </si>
  <si>
    <t>あなたはグリムニールから世界の闇を監視する使命を帯びた「闇の防人」だ。自身のSP上限を+3し、使用するアーツのS代償をそれぞれ-1し(最低値1)、深淵魔法を含む瘴気によるダメージを-4する。</t>
    <rPh sb="12" eb="14">
      <t>セカイ</t>
    </rPh>
    <rPh sb="15" eb="16">
      <t>ヤミ</t>
    </rPh>
    <rPh sb="17" eb="19">
      <t>カンシ</t>
    </rPh>
    <rPh sb="21" eb="23">
      <t>シメイ</t>
    </rPh>
    <rPh sb="24" eb="25">
      <t>オ</t>
    </rPh>
    <rPh sb="28" eb="29">
      <t>ヤミ</t>
    </rPh>
    <rPh sb="30" eb="32">
      <t>サキモリ</t>
    </rPh>
    <rPh sb="35" eb="37">
      <t>ジシン</t>
    </rPh>
    <rPh sb="40" eb="42">
      <t>ジョウゲン</t>
    </rPh>
    <rPh sb="47" eb="49">
      <t>シヨウ</t>
    </rPh>
    <rPh sb="56" eb="58">
      <t>ダイショウ</t>
    </rPh>
    <rPh sb="67" eb="69">
      <t>サイテイ</t>
    </rPh>
    <rPh sb="69" eb="70">
      <t>チ</t>
    </rPh>
    <rPh sb="73" eb="75">
      <t>シンエン</t>
    </rPh>
    <rPh sb="75" eb="77">
      <t>マホウ</t>
    </rPh>
    <rPh sb="78" eb="79">
      <t>フク</t>
    </rPh>
    <rPh sb="80" eb="82">
      <t>ショウキ</t>
    </rPh>
    <phoneticPr fontId="6"/>
  </si>
  <si>
    <t>猛火奮迅</t>
    <rPh sb="0" eb="2">
      <t>モウカ</t>
    </rPh>
    <rPh sb="2" eb="4">
      <t>フンジン</t>
    </rPh>
    <phoneticPr fontId="6"/>
  </si>
  <si>
    <t>取得には《浄めの一族》が必要。自身が次に行う攻撃で対象に1点でもダメージを与えた場合、対象に「放心」を与える。自身が次に行う攻撃で与えようとした状態異常が与えられなかったり、メインフェイズ中に解除されたりした場合、対象は[その状態異常の種類]D10点のHPを失う。</t>
    <rPh sb="0" eb="2">
      <t>シュトク</t>
    </rPh>
    <rPh sb="5" eb="6">
      <t>キヨ</t>
    </rPh>
    <rPh sb="8" eb="10">
      <t>イチゾク</t>
    </rPh>
    <rPh sb="12" eb="14">
      <t>ヒツヨウ</t>
    </rPh>
    <rPh sb="15" eb="17">
      <t>ジシン</t>
    </rPh>
    <rPh sb="18" eb="19">
      <t>ツギ</t>
    </rPh>
    <rPh sb="20" eb="21">
      <t>オコナ</t>
    </rPh>
    <rPh sb="22" eb="24">
      <t>コウゲキ</t>
    </rPh>
    <rPh sb="25" eb="27">
      <t>タイショウ</t>
    </rPh>
    <rPh sb="29" eb="30">
      <t>テン</t>
    </rPh>
    <rPh sb="37" eb="38">
      <t>アタ</t>
    </rPh>
    <rPh sb="40" eb="42">
      <t>バアイ</t>
    </rPh>
    <rPh sb="43" eb="45">
      <t>タイショウ</t>
    </rPh>
    <rPh sb="47" eb="49">
      <t>ホウシン</t>
    </rPh>
    <rPh sb="51" eb="52">
      <t>アタ</t>
    </rPh>
    <rPh sb="55" eb="57">
      <t>ジシン</t>
    </rPh>
    <rPh sb="58" eb="59">
      <t>ツギ</t>
    </rPh>
    <rPh sb="60" eb="61">
      <t>オコナ</t>
    </rPh>
    <rPh sb="62" eb="64">
      <t>コウゲキ</t>
    </rPh>
    <rPh sb="65" eb="66">
      <t>アタ</t>
    </rPh>
    <rPh sb="72" eb="74">
      <t>ジョウタイ</t>
    </rPh>
    <rPh sb="74" eb="76">
      <t>イジョウ</t>
    </rPh>
    <rPh sb="77" eb="78">
      <t>アタ</t>
    </rPh>
    <rPh sb="94" eb="95">
      <t>チュウ</t>
    </rPh>
    <rPh sb="96" eb="98">
      <t>カイジョ</t>
    </rPh>
    <rPh sb="104" eb="106">
      <t>バアイ</t>
    </rPh>
    <rPh sb="107" eb="109">
      <t>タイショウ</t>
    </rPh>
    <rPh sb="113" eb="115">
      <t>ジョウタイ</t>
    </rPh>
    <rPh sb="115" eb="117">
      <t>イジョウ</t>
    </rPh>
    <rPh sb="118" eb="120">
      <t>シュルイ</t>
    </rPh>
    <rPh sb="124" eb="125">
      <t>テン</t>
    </rPh>
    <rPh sb="129" eb="130">
      <t>ウシナ</t>
    </rPh>
    <phoneticPr fontId="6"/>
  </si>
  <si>
    <t>闇を討つ舌</t>
    <rPh sb="0" eb="1">
      <t>ヤミ</t>
    </rPh>
    <rPh sb="2" eb="3">
      <t>ウ</t>
    </rPh>
    <rPh sb="4" eb="5">
      <t>シタ</t>
    </rPh>
    <phoneticPr fontId="6"/>
  </si>
  <si>
    <t>取得には《闇の防人》が必要。このアーツを組み合わせた物理攻撃の射程を1段階延長し、与えるダメージに+3する。攻撃の対象に「テネブリス」のクラスまたは《魔物体質》を持つキャラクターが含まれている場合、さらにこの攻撃で与えるダメージに+1D10点する。</t>
    <rPh sb="0" eb="2">
      <t>シュトク</t>
    </rPh>
    <rPh sb="5" eb="6">
      <t>ヤミ</t>
    </rPh>
    <rPh sb="7" eb="9">
      <t>サキモリ</t>
    </rPh>
    <rPh sb="11" eb="13">
      <t>ヒツヨウ</t>
    </rPh>
    <rPh sb="20" eb="21">
      <t>ク</t>
    </rPh>
    <rPh sb="22" eb="23">
      <t>ア</t>
    </rPh>
    <rPh sb="26" eb="28">
      <t>ブツリ</t>
    </rPh>
    <rPh sb="28" eb="30">
      <t>コウゲキ</t>
    </rPh>
    <rPh sb="31" eb="33">
      <t>シャテイ</t>
    </rPh>
    <rPh sb="35" eb="37">
      <t>ダンカイ</t>
    </rPh>
    <rPh sb="37" eb="39">
      <t>エンチョウ</t>
    </rPh>
    <rPh sb="41" eb="42">
      <t>アタ</t>
    </rPh>
    <rPh sb="54" eb="56">
      <t>コウゲキ</t>
    </rPh>
    <rPh sb="57" eb="59">
      <t>タイショウ</t>
    </rPh>
    <rPh sb="75" eb="77">
      <t>マモノ</t>
    </rPh>
    <rPh sb="77" eb="79">
      <t>タイシツ</t>
    </rPh>
    <rPh sb="81" eb="82">
      <t>モ</t>
    </rPh>
    <rPh sb="90" eb="91">
      <t>フク</t>
    </rPh>
    <rPh sb="96" eb="98">
      <t>バアイ</t>
    </rPh>
    <rPh sb="104" eb="106">
      <t>コウゲキ</t>
    </rPh>
    <rPh sb="107" eb="108">
      <t>アタ</t>
    </rPh>
    <rPh sb="120" eb="121">
      <t>テン</t>
    </rPh>
    <phoneticPr fontId="6"/>
  </si>
  <si>
    <t>取得には《闇の防人》が必要。対象が判定を行った後に使用できる。その判定の判定率に-20%のペナルティを与え、対象はその判定を振り直す(対象の同意は不要)。対象が「テネブリス」のクラスまたは《魔物体質》を持つなら、このアーツは「制限：R1」として使用できる。</t>
    <rPh sb="0" eb="2">
      <t>シュトク</t>
    </rPh>
    <rPh sb="5" eb="6">
      <t>ヤミ</t>
    </rPh>
    <rPh sb="7" eb="9">
      <t>サキモリ</t>
    </rPh>
    <rPh sb="11" eb="13">
      <t>ヒツヨウ</t>
    </rPh>
    <rPh sb="14" eb="16">
      <t>タイショウ</t>
    </rPh>
    <rPh sb="17" eb="19">
      <t>ハンテイ</t>
    </rPh>
    <rPh sb="20" eb="21">
      <t>オコナ</t>
    </rPh>
    <rPh sb="23" eb="24">
      <t>アト</t>
    </rPh>
    <rPh sb="25" eb="27">
      <t>シヨウ</t>
    </rPh>
    <rPh sb="33" eb="35">
      <t>ハンテイ</t>
    </rPh>
    <rPh sb="36" eb="38">
      <t>ハンテイ</t>
    </rPh>
    <rPh sb="38" eb="39">
      <t>リツ</t>
    </rPh>
    <rPh sb="51" eb="52">
      <t>アタ</t>
    </rPh>
    <rPh sb="54" eb="56">
      <t>タイショウ</t>
    </rPh>
    <rPh sb="59" eb="61">
      <t>ハンテイ</t>
    </rPh>
    <rPh sb="62" eb="63">
      <t>フ</t>
    </rPh>
    <rPh sb="64" eb="65">
      <t>ナオ</t>
    </rPh>
    <rPh sb="67" eb="69">
      <t>タイショウ</t>
    </rPh>
    <rPh sb="70" eb="72">
      <t>ドウイ</t>
    </rPh>
    <rPh sb="73" eb="75">
      <t>フヨウ</t>
    </rPh>
    <rPh sb="77" eb="79">
      <t>タイショウ</t>
    </rPh>
    <rPh sb="95" eb="99">
      <t>マモノタイシツ</t>
    </rPh>
    <rPh sb="101" eb="102">
      <t>モ</t>
    </rPh>
    <rPh sb="113" eb="115">
      <t>セイゲン</t>
    </rPh>
    <rPh sb="122" eb="124">
      <t>シヨウ</t>
    </rPh>
    <phoneticPr fontId="6"/>
  </si>
  <si>
    <t>君は始祖神にハウチ族の原型として創造された、「サウル」の末裔である。羽毛や鱗を持つことから、現在のハウチよりワルムに似ている。自身の【希望】を-5%し、自身が「ラチェル」のクラスを持つなら【肉体】、「デュルフ」なら【感情】を+5%する。さらに、自身があらゆる攻撃で与えるダメージに+4する。</t>
    <rPh sb="0" eb="1">
      <t>キミ</t>
    </rPh>
    <rPh sb="2" eb="4">
      <t>シソ</t>
    </rPh>
    <rPh sb="4" eb="5">
      <t>シン</t>
    </rPh>
    <rPh sb="9" eb="10">
      <t>ゾク</t>
    </rPh>
    <rPh sb="11" eb="13">
      <t>ゲンケイ</t>
    </rPh>
    <rPh sb="16" eb="18">
      <t>ソウゾウ</t>
    </rPh>
    <rPh sb="28" eb="30">
      <t>マツエイ</t>
    </rPh>
    <rPh sb="34" eb="36">
      <t>ウモウ</t>
    </rPh>
    <rPh sb="37" eb="38">
      <t>ウロコ</t>
    </rPh>
    <rPh sb="39" eb="40">
      <t>モ</t>
    </rPh>
    <rPh sb="46" eb="48">
      <t>ゲンザイ</t>
    </rPh>
    <rPh sb="58" eb="59">
      <t>ニ</t>
    </rPh>
    <rPh sb="63" eb="65">
      <t>ジシン</t>
    </rPh>
    <rPh sb="67" eb="69">
      <t>キボウ</t>
    </rPh>
    <rPh sb="76" eb="78">
      <t>ジシン</t>
    </rPh>
    <rPh sb="90" eb="91">
      <t>モ</t>
    </rPh>
    <rPh sb="95" eb="97">
      <t>ニクタイ</t>
    </rPh>
    <rPh sb="108" eb="110">
      <t>カンジョウ</t>
    </rPh>
    <rPh sb="122" eb="124">
      <t>ジシン</t>
    </rPh>
    <rPh sb="129" eb="131">
      <t>コウゲキ</t>
    </rPh>
    <rPh sb="132" eb="133">
      <t>アタ</t>
    </rPh>
    <phoneticPr fontId="6"/>
  </si>
  <si>
    <t>取得には《六甲を背負いし者》が必要。自身が受けるダメージを[LV×10]点軽減する。追加でSPを4点支払ったなら、アーツによる「ダメージを軽減されない」効果を受けたダメージであっても軽減することができる。</t>
    <rPh sb="0" eb="2">
      <t>シュトク</t>
    </rPh>
    <rPh sb="5" eb="6">
      <t>ロク</t>
    </rPh>
    <rPh sb="8" eb="10">
      <t>セオ</t>
    </rPh>
    <rPh sb="12" eb="13">
      <t>シャ</t>
    </rPh>
    <rPh sb="15" eb="17">
      <t>ヒツヨウ</t>
    </rPh>
    <rPh sb="18" eb="20">
      <t>ジシン</t>
    </rPh>
    <rPh sb="21" eb="22">
      <t>ウ</t>
    </rPh>
    <rPh sb="36" eb="37">
      <t>テン</t>
    </rPh>
    <rPh sb="37" eb="39">
      <t>ケイゲン</t>
    </rPh>
    <rPh sb="42" eb="44">
      <t>ツイカ</t>
    </rPh>
    <rPh sb="49" eb="50">
      <t>テン</t>
    </rPh>
    <rPh sb="50" eb="52">
      <t>シハラ</t>
    </rPh>
    <rPh sb="69" eb="71">
      <t>ケイゲン</t>
    </rPh>
    <rPh sb="76" eb="78">
      <t>コウカ</t>
    </rPh>
    <rPh sb="79" eb="80">
      <t>ウ</t>
    </rPh>
    <rPh sb="91" eb="93">
      <t>ケイゲン</t>
    </rPh>
    <phoneticPr fontId="6"/>
  </si>
  <si>
    <t>取得には《歩みなき者》が必要。プレアクトで自身の取得しているクラス以外のクラスのアーツを1種選択し、レベル1で取得する。選択したアーツは経験点を用いることによってレベルを上げることができない。自身はカーヴドアーツを2種までしか保持できない。</t>
    <rPh sb="0" eb="2">
      <t>シュトク</t>
    </rPh>
    <rPh sb="5" eb="6">
      <t>アユ</t>
    </rPh>
    <rPh sb="9" eb="10">
      <t>モノ</t>
    </rPh>
    <rPh sb="12" eb="14">
      <t>ヒツヨウ</t>
    </rPh>
    <rPh sb="21" eb="23">
      <t>ジシン</t>
    </rPh>
    <rPh sb="24" eb="26">
      <t>シュトク</t>
    </rPh>
    <rPh sb="33" eb="35">
      <t>イガイ</t>
    </rPh>
    <rPh sb="45" eb="46">
      <t>シュ</t>
    </rPh>
    <rPh sb="46" eb="48">
      <t>センタク</t>
    </rPh>
    <rPh sb="55" eb="57">
      <t>シュトク</t>
    </rPh>
    <rPh sb="60" eb="62">
      <t>センタク</t>
    </rPh>
    <rPh sb="68" eb="70">
      <t>ケイケン</t>
    </rPh>
    <rPh sb="70" eb="71">
      <t>テン</t>
    </rPh>
    <rPh sb="72" eb="73">
      <t>モチ</t>
    </rPh>
    <rPh sb="85" eb="86">
      <t>ア</t>
    </rPh>
    <rPh sb="96" eb="98">
      <t>ジシン</t>
    </rPh>
    <rPh sb="108" eb="109">
      <t>シュ</t>
    </rPh>
    <rPh sb="113" eb="115">
      <t>ホジ</t>
    </rPh>
    <phoneticPr fontId="6"/>
  </si>
  <si>
    <t>自身が次に行う魔法攻撃で与えるダメージに+[LV]D10点する。シーンが「雨天」状態なら、さらに+4する。自身が「水中」状態なら、このアーツの代償を-2する(最低値はS)。</t>
    <rPh sb="0" eb="2">
      <t>ジシン</t>
    </rPh>
    <rPh sb="3" eb="4">
      <t>ツギ</t>
    </rPh>
    <rPh sb="5" eb="6">
      <t>オコナ</t>
    </rPh>
    <rPh sb="7" eb="9">
      <t>マホウ</t>
    </rPh>
    <rPh sb="9" eb="11">
      <t>コウゲキ</t>
    </rPh>
    <rPh sb="12" eb="13">
      <t>アタ</t>
    </rPh>
    <rPh sb="28" eb="29">
      <t>テン</t>
    </rPh>
    <rPh sb="37" eb="39">
      <t>ウテン</t>
    </rPh>
    <rPh sb="40" eb="42">
      <t>ジョウタイ</t>
    </rPh>
    <rPh sb="53" eb="55">
      <t>ジシン</t>
    </rPh>
    <rPh sb="57" eb="59">
      <t>スイチュウ</t>
    </rPh>
    <rPh sb="60" eb="62">
      <t>ジョウタイ</t>
    </rPh>
    <rPh sb="71" eb="73">
      <t>ダイショウ</t>
    </rPh>
    <rPh sb="79" eb="81">
      <t>サイテイ</t>
    </rPh>
    <rPh sb="81" eb="82">
      <t>チ</t>
    </rPh>
    <phoneticPr fontId="6"/>
  </si>
  <si>
    <t>取得には《歩みなき者》が必要。このアーツを組み合わせた魔法攻撃で与えるダメージに+[このメインフェイズのムーブとマイナー、メジャーアクションで支払った代償の合計](種別は問わない)する。このメインフェイズ終了後、自身は「放心」か「衰弱」、「重圧」、「気絶」から[5-LV]個を選択して受ける(最低値は0個)。</t>
    <rPh sb="0" eb="2">
      <t>シュトク</t>
    </rPh>
    <rPh sb="5" eb="6">
      <t>アユ</t>
    </rPh>
    <rPh sb="9" eb="10">
      <t>モノ</t>
    </rPh>
    <rPh sb="12" eb="14">
      <t>ヒツヨウ</t>
    </rPh>
    <rPh sb="21" eb="22">
      <t>ク</t>
    </rPh>
    <rPh sb="23" eb="24">
      <t>ア</t>
    </rPh>
    <rPh sb="27" eb="29">
      <t>マホウ</t>
    </rPh>
    <rPh sb="29" eb="31">
      <t>コウゲキ</t>
    </rPh>
    <rPh sb="32" eb="33">
      <t>アタ</t>
    </rPh>
    <rPh sb="71" eb="73">
      <t>シハラ</t>
    </rPh>
    <rPh sb="75" eb="77">
      <t>ダイショウ</t>
    </rPh>
    <rPh sb="78" eb="80">
      <t>ゴウケイ</t>
    </rPh>
    <rPh sb="82" eb="84">
      <t>シュベツ</t>
    </rPh>
    <rPh sb="85" eb="86">
      <t>ト</t>
    </rPh>
    <rPh sb="102" eb="105">
      <t>シュウリョウゴ</t>
    </rPh>
    <rPh sb="106" eb="108">
      <t>ジシン</t>
    </rPh>
    <rPh sb="110" eb="112">
      <t>ホウシン</t>
    </rPh>
    <rPh sb="115" eb="117">
      <t>スイジャク</t>
    </rPh>
    <rPh sb="120" eb="122">
      <t>ジュウアツ</t>
    </rPh>
    <rPh sb="125" eb="127">
      <t>キゼツ</t>
    </rPh>
    <rPh sb="136" eb="137">
      <t>コ</t>
    </rPh>
    <rPh sb="138" eb="140">
      <t>センタク</t>
    </rPh>
    <rPh sb="142" eb="143">
      <t>ウ</t>
    </rPh>
    <rPh sb="146" eb="148">
      <t>サイテイ</t>
    </rPh>
    <rPh sb="148" eb="149">
      <t>チ</t>
    </rPh>
    <rPh sb="151" eb="152">
      <t>コ</t>
    </rPh>
    <phoneticPr fontId="6"/>
  </si>
  <si>
    <t>判定前に自身が取得している「分類：ブラッドまたはソウル、マインド」以外のアーツ1種を選択する。このアーツの判定に成功した場合、このアクト中、対象に選択したアーツを取得させる(選択したアーツに取得条件がある場合、対象もその条件を満たしている必要がある。対象が選択したアーツを取得済の場合、アーツレベルを1上げてもよい)。</t>
    <rPh sb="0" eb="2">
      <t>ハンテイ</t>
    </rPh>
    <rPh sb="2" eb="3">
      <t>マエ</t>
    </rPh>
    <rPh sb="4" eb="6">
      <t>ジシン</t>
    </rPh>
    <rPh sb="7" eb="9">
      <t>シュトク</t>
    </rPh>
    <rPh sb="14" eb="16">
      <t>ブンルイ</t>
    </rPh>
    <rPh sb="33" eb="35">
      <t>イガイ</t>
    </rPh>
    <rPh sb="40" eb="41">
      <t>シュ</t>
    </rPh>
    <rPh sb="42" eb="44">
      <t>センタク</t>
    </rPh>
    <rPh sb="53" eb="55">
      <t>ハンテイ</t>
    </rPh>
    <rPh sb="56" eb="58">
      <t>セイコウ</t>
    </rPh>
    <rPh sb="60" eb="62">
      <t>バアイ</t>
    </rPh>
    <rPh sb="70" eb="72">
      <t>タイショウ</t>
    </rPh>
    <rPh sb="73" eb="75">
      <t>センタク</t>
    </rPh>
    <rPh sb="81" eb="83">
      <t>シュトク</t>
    </rPh>
    <rPh sb="87" eb="89">
      <t>センタク</t>
    </rPh>
    <rPh sb="95" eb="97">
      <t>シュトク</t>
    </rPh>
    <rPh sb="97" eb="99">
      <t>ジョウケン</t>
    </rPh>
    <rPh sb="102" eb="104">
      <t>バアイ</t>
    </rPh>
    <rPh sb="105" eb="107">
      <t>タイショウ</t>
    </rPh>
    <rPh sb="110" eb="112">
      <t>ジョウケン</t>
    </rPh>
    <rPh sb="113" eb="114">
      <t>ミ</t>
    </rPh>
    <rPh sb="119" eb="121">
      <t>ヒツヨウ</t>
    </rPh>
    <rPh sb="125" eb="127">
      <t>タイショウ</t>
    </rPh>
    <rPh sb="128" eb="130">
      <t>センタク</t>
    </rPh>
    <rPh sb="136" eb="138">
      <t>シュトク</t>
    </rPh>
    <rPh sb="138" eb="139">
      <t>ズ</t>
    </rPh>
    <rPh sb="140" eb="142">
      <t>バアイ</t>
    </rPh>
    <rPh sb="151" eb="152">
      <t>ア</t>
    </rPh>
    <phoneticPr fontId="6"/>
  </si>
  <si>
    <t>薬師の心得</t>
    <rPh sb="0" eb="2">
      <t>クスシ</t>
    </rPh>
    <rPh sb="3" eb="5">
      <t>ココロエ</t>
    </rPh>
    <phoneticPr fontId="6"/>
  </si>
  <si>
    <t>無銘の牙</t>
    <rPh sb="0" eb="2">
      <t>ムメイ</t>
    </rPh>
    <rPh sb="3" eb="4">
      <t>キバ</t>
    </rPh>
    <phoneticPr fontId="6"/>
  </si>
  <si>
    <t>銘牙、剣、暗器</t>
    <rPh sb="0" eb="1">
      <t>メイ</t>
    </rPh>
    <rPh sb="1" eb="2">
      <t>キバ</t>
    </rPh>
    <rPh sb="3" eb="4">
      <t>ケン</t>
    </rPh>
    <rPh sb="5" eb="7">
      <t>アンキ</t>
    </rPh>
    <phoneticPr fontId="6"/>
  </si>
  <si>
    <t>装飾が施された、切っ先が平たい剣。罪人に苦しみを与えぬよう、死んだことすら知覚せぬほどの切れ味を持つ。</t>
    <rPh sb="8" eb="9">
      <t>キ</t>
    </rPh>
    <rPh sb="10" eb="11">
      <t>サキ</t>
    </rPh>
    <rPh sb="12" eb="13">
      <t>ヒラ</t>
    </rPh>
    <rPh sb="17" eb="19">
      <t>ザイニン</t>
    </rPh>
    <rPh sb="20" eb="21">
      <t>クル</t>
    </rPh>
    <rPh sb="24" eb="25">
      <t>アタ</t>
    </rPh>
    <rPh sb="30" eb="31">
      <t>シ</t>
    </rPh>
    <rPh sb="37" eb="39">
      <t>チカク</t>
    </rPh>
    <rPh sb="44" eb="45">
      <t>キ</t>
    </rPh>
    <rPh sb="46" eb="47">
      <t>アジ</t>
    </rPh>
    <rPh sb="48" eb="49">
      <t>モ</t>
    </rPh>
    <phoneticPr fontId="6"/>
  </si>
  <si>
    <t>[常時]この武器を用いた攻撃で対象に「気絶」または「昏倒」、「死亡」を与えた場合、自身は「未行動」になり即座にアクティブキャラクターになる(制限：R1)。</t>
    <rPh sb="1" eb="3">
      <t>ジョウジ</t>
    </rPh>
    <rPh sb="6" eb="8">
      <t>ブキ</t>
    </rPh>
    <rPh sb="9" eb="10">
      <t>モチ</t>
    </rPh>
    <rPh sb="12" eb="14">
      <t>コウゲキ</t>
    </rPh>
    <rPh sb="15" eb="17">
      <t>タイショウ</t>
    </rPh>
    <rPh sb="19" eb="21">
      <t>キゼツ</t>
    </rPh>
    <rPh sb="26" eb="28">
      <t>コントウ</t>
    </rPh>
    <rPh sb="31" eb="33">
      <t>シボウ</t>
    </rPh>
    <rPh sb="35" eb="36">
      <t>アタ</t>
    </rPh>
    <rPh sb="38" eb="40">
      <t>バアイ</t>
    </rPh>
    <rPh sb="41" eb="43">
      <t>ジシン</t>
    </rPh>
    <rPh sb="45" eb="46">
      <t>ミ</t>
    </rPh>
    <rPh sb="46" eb="48">
      <t>コウドウ</t>
    </rPh>
    <rPh sb="52" eb="54">
      <t>ソクザ</t>
    </rPh>
    <rPh sb="70" eb="72">
      <t>セイゲン</t>
    </rPh>
    <phoneticPr fontId="6"/>
  </si>
  <si>
    <t>〔白〕</t>
    <rPh sb="1" eb="2">
      <t>シロ</t>
    </rPh>
    <phoneticPr fontId="6"/>
  </si>
  <si>
    <t>[常時]この武器を用いた攻撃には「分類：魔法」かつ「技能：〔秘魔〕」のアーツが特別に組み合い、与えるダメージに+[組み合わせたアーツの魔力固定値]する。</t>
    <rPh sb="1" eb="3">
      <t>ジョウジ</t>
    </rPh>
    <rPh sb="6" eb="8">
      <t>ブキ</t>
    </rPh>
    <rPh sb="9" eb="10">
      <t>モチ</t>
    </rPh>
    <rPh sb="12" eb="14">
      <t>コウゲキ</t>
    </rPh>
    <rPh sb="17" eb="19">
      <t>ブンルイ</t>
    </rPh>
    <rPh sb="20" eb="22">
      <t>マホウ</t>
    </rPh>
    <rPh sb="26" eb="28">
      <t>ギノウ</t>
    </rPh>
    <rPh sb="30" eb="31">
      <t>ヒ</t>
    </rPh>
    <rPh sb="31" eb="32">
      <t>マ</t>
    </rPh>
    <rPh sb="39" eb="41">
      <t>トクベツ</t>
    </rPh>
    <rPh sb="42" eb="43">
      <t>ク</t>
    </rPh>
    <rPh sb="44" eb="45">
      <t>ア</t>
    </rPh>
    <rPh sb="47" eb="48">
      <t>アタ</t>
    </rPh>
    <rPh sb="57" eb="58">
      <t>ク</t>
    </rPh>
    <rPh sb="59" eb="60">
      <t>ア</t>
    </rPh>
    <rPh sb="67" eb="69">
      <t>マリョク</t>
    </rPh>
    <rPh sb="69" eb="72">
      <t>コテイチ</t>
    </rPh>
    <phoneticPr fontId="6"/>
  </si>
  <si>
    <t>黒玉のペンダント。魔物でありながら瘴気のない世界を夢見る……そんな矛盾に苛まれ続けた者の、ひとつの答え。</t>
    <rPh sb="0" eb="1">
      <t>コク</t>
    </rPh>
    <rPh sb="1" eb="2">
      <t>ギョク</t>
    </rPh>
    <rPh sb="9" eb="11">
      <t>マモノ</t>
    </rPh>
    <rPh sb="17" eb="19">
      <t>ショウキ</t>
    </rPh>
    <rPh sb="22" eb="24">
      <t>セカイ</t>
    </rPh>
    <rPh sb="25" eb="27">
      <t>ユメミ</t>
    </rPh>
    <rPh sb="33" eb="35">
      <t>ムジュン</t>
    </rPh>
    <rPh sb="36" eb="37">
      <t>サイナ</t>
    </rPh>
    <rPh sb="39" eb="40">
      <t>ツヅ</t>
    </rPh>
    <rPh sb="42" eb="43">
      <t>モノ</t>
    </rPh>
    <rPh sb="49" eb="50">
      <t>コタ</t>
    </rPh>
    <phoneticPr fontId="6"/>
  </si>
  <si>
    <t>斬+12</t>
    <rPh sb="0" eb="1">
      <t>ザン</t>
    </rPh>
    <phoneticPr fontId="6"/>
  </si>
  <si>
    <t>至近</t>
    <rPh sb="0" eb="2">
      <t>シキン</t>
    </rPh>
    <phoneticPr fontId="6"/>
  </si>
  <si>
    <t>両手</t>
    <rPh sb="0" eb="2">
      <t>リョウテ</t>
    </rPh>
    <phoneticPr fontId="6"/>
  </si>
  <si>
    <t>断骨</t>
    <rPh sb="0" eb="1">
      <t>タ</t>
    </rPh>
    <rPh sb="1" eb="2">
      <t>ホネ</t>
    </rPh>
    <phoneticPr fontId="6"/>
  </si>
  <si>
    <t>対象が判定を行った後に使用できる。その判定を振り直させる(対象の同意は不要)。</t>
    <rPh sb="0" eb="2">
      <t>タイショウ</t>
    </rPh>
    <rPh sb="3" eb="5">
      <t>ハンテイ</t>
    </rPh>
    <rPh sb="6" eb="7">
      <t>オコナ</t>
    </rPh>
    <rPh sb="9" eb="10">
      <t>アト</t>
    </rPh>
    <rPh sb="11" eb="13">
      <t>シヨウ</t>
    </rPh>
    <rPh sb="19" eb="21">
      <t>ハンテイ</t>
    </rPh>
    <rPh sb="22" eb="23">
      <t>フ</t>
    </rPh>
    <rPh sb="24" eb="25">
      <t>ナオ</t>
    </rPh>
    <rPh sb="29" eb="31">
      <t>タイショウ</t>
    </rPh>
    <rPh sb="32" eb="34">
      <t>ドウイ</t>
    </rPh>
    <rPh sb="35" eb="37">
      <t>フヨウ</t>
    </rPh>
    <phoneticPr fontId="6"/>
  </si>
  <si>
    <t>道化のナイフ</t>
    <rPh sb="0" eb="2">
      <t>ドウケ</t>
    </rPh>
    <phoneticPr fontId="6"/>
  </si>
  <si>
    <t>対象が判定を行った後に使用できる。その判定の結果をスペシャルに変更する(グロウの効果で自動失敗している場合には効果を発揮しない)。</t>
    <rPh sb="0" eb="2">
      <t>タイショウ</t>
    </rPh>
    <rPh sb="3" eb="5">
      <t>ハンテイ</t>
    </rPh>
    <rPh sb="6" eb="7">
      <t>オコナ</t>
    </rPh>
    <rPh sb="9" eb="10">
      <t>アト</t>
    </rPh>
    <rPh sb="11" eb="13">
      <t>シヨウ</t>
    </rPh>
    <rPh sb="19" eb="21">
      <t>ハンテイ</t>
    </rPh>
    <rPh sb="22" eb="24">
      <t>ケッカ</t>
    </rPh>
    <rPh sb="31" eb="33">
      <t>ヘンコウ</t>
    </rPh>
    <rPh sb="40" eb="42">
      <t>コウカ</t>
    </rPh>
    <rPh sb="43" eb="45">
      <t>ジドウ</t>
    </rPh>
    <rPh sb="45" eb="47">
      <t>シッパイ</t>
    </rPh>
    <rPh sb="51" eb="53">
      <t>バアイ</t>
    </rPh>
    <rPh sb="55" eb="57">
      <t>コウカ</t>
    </rPh>
    <rPh sb="58" eb="60">
      <t>ハッキ</t>
    </rPh>
    <phoneticPr fontId="6"/>
  </si>
  <si>
    <t>†運命再編</t>
    <rPh sb="1" eb="3">
      <t>ウンメイ</t>
    </rPh>
    <rPh sb="3" eb="5">
      <t>サイヘン</t>
    </rPh>
    <phoneticPr fontId="6"/>
  </si>
  <si>
    <t>†ルフィアンバッシュ</t>
    <phoneticPr fontId="6"/>
  </si>
  <si>
    <t>†ルフィアンブレイク</t>
    <phoneticPr fontId="6"/>
  </si>
  <si>
    <t>ポゼッション</t>
    <phoneticPr fontId="6"/>
  </si>
  <si>
    <t>†ワイルド・ハント</t>
    <phoneticPr fontId="6"/>
  </si>
  <si>
    <t>二刀流</t>
    <rPh sb="0" eb="3">
      <t>ニトウリュウ</t>
    </rPh>
    <phoneticPr fontId="6"/>
  </si>
  <si>
    <t>取得には《二刀流》が必要。自身がガードを行う時、防御値に+[この攻撃で使用しておらず自身が準備している武器1つの防御値]する。</t>
    <rPh sb="0" eb="2">
      <t>シュトク</t>
    </rPh>
    <rPh sb="5" eb="8">
      <t>ニトウリュウ</t>
    </rPh>
    <rPh sb="10" eb="12">
      <t>ヒツヨウ</t>
    </rPh>
    <rPh sb="13" eb="15">
      <t>ジシン</t>
    </rPh>
    <rPh sb="20" eb="21">
      <t>オコナ</t>
    </rPh>
    <rPh sb="22" eb="23">
      <t>トキ</t>
    </rPh>
    <rPh sb="24" eb="26">
      <t>ボウギョ</t>
    </rPh>
    <rPh sb="26" eb="27">
      <t>チ</t>
    </rPh>
    <rPh sb="56" eb="58">
      <t>ボウギョ</t>
    </rPh>
    <phoneticPr fontId="6"/>
  </si>
  <si>
    <t>十字受け</t>
    <rPh sb="0" eb="2">
      <t>ジュウジ</t>
    </rPh>
    <rPh sb="2" eb="3">
      <t>ウ</t>
    </rPh>
    <phoneticPr fontId="6"/>
  </si>
  <si>
    <t>†星光の一射</t>
    <rPh sb="1" eb="2">
      <t>ホシ</t>
    </rPh>
    <rPh sb="2" eb="3">
      <t>ヒカリ</t>
    </rPh>
    <rPh sb="4" eb="6">
      <t>イッシャ</t>
    </rPh>
    <phoneticPr fontId="6"/>
  </si>
  <si>
    <t>†時雨撃ち</t>
    <rPh sb="1" eb="3">
      <t>シグレ</t>
    </rPh>
    <rPh sb="3" eb="4">
      <t>ウ</t>
    </rPh>
    <phoneticPr fontId="6"/>
  </si>
  <si>
    <t>流星百射</t>
    <rPh sb="0" eb="2">
      <t>リュウセイ</t>
    </rPh>
    <rPh sb="2" eb="3">
      <t>ヒャク</t>
    </rPh>
    <rPh sb="3" eb="4">
      <t>シャ</t>
    </rPh>
    <phoneticPr fontId="6"/>
  </si>
  <si>
    <t>《流星雨》</t>
    <rPh sb="1" eb="3">
      <t>リュウセイ</t>
    </rPh>
    <rPh sb="3" eb="4">
      <t>アメ</t>
    </rPh>
    <phoneticPr fontId="6"/>
  </si>
  <si>
    <t>このアーツを組み合わせた《流星雨》の効果を「このアーツを組み合わせた射撃攻撃を「対象：シーン(選択)」かつ「射程：シーン」に変更する。」に変更する。</t>
    <rPh sb="6" eb="7">
      <t>ク</t>
    </rPh>
    <rPh sb="8" eb="9">
      <t>ア</t>
    </rPh>
    <rPh sb="13" eb="15">
      <t>リュウセイ</t>
    </rPh>
    <rPh sb="15" eb="16">
      <t>アメ</t>
    </rPh>
    <rPh sb="18" eb="20">
      <t>コウカ</t>
    </rPh>
    <rPh sb="54" eb="56">
      <t>シャテイ</t>
    </rPh>
    <rPh sb="69" eb="71">
      <t>ヘンコウ</t>
    </rPh>
    <phoneticPr fontId="6"/>
  </si>
  <si>
    <t>黄金の指</t>
    <rPh sb="0" eb="2">
      <t>オウゴン</t>
    </rPh>
    <rPh sb="3" eb="4">
      <t>ユビ</t>
    </rPh>
    <phoneticPr fontId="6"/>
  </si>
  <si>
    <t>†武装展開</t>
    <rPh sb="1" eb="3">
      <t>ブソウ</t>
    </rPh>
    <rPh sb="3" eb="5">
      <t>テンカイ</t>
    </rPh>
    <phoneticPr fontId="6"/>
  </si>
  <si>
    <t>†久遠の棺</t>
    <rPh sb="1" eb="3">
      <t>クオン</t>
    </rPh>
    <rPh sb="4" eb="5">
      <t>ヒツギ</t>
    </rPh>
    <phoneticPr fontId="6"/>
  </si>
  <si>
    <t>自身が与えた状態異常によって対象が判定にペナルティを受ける場合、そのペナルティによって減少する割合をさらに+10%する。また、自身が与えた状態異常をアーツで解除する場合、そのアーツの代償にR[解除する状態異常の数×3]を加える。</t>
    <rPh sb="0" eb="2">
      <t>ジシン</t>
    </rPh>
    <rPh sb="3" eb="4">
      <t>アタ</t>
    </rPh>
    <rPh sb="6" eb="8">
      <t>ジョウタイ</t>
    </rPh>
    <rPh sb="8" eb="10">
      <t>イジョウ</t>
    </rPh>
    <rPh sb="14" eb="16">
      <t>タイショウ</t>
    </rPh>
    <rPh sb="17" eb="19">
      <t>ハンテイ</t>
    </rPh>
    <rPh sb="26" eb="27">
      <t>ウ</t>
    </rPh>
    <rPh sb="29" eb="31">
      <t>バアイ</t>
    </rPh>
    <rPh sb="43" eb="45">
      <t>ゲンショウ</t>
    </rPh>
    <rPh sb="47" eb="49">
      <t>ワリアイ</t>
    </rPh>
    <rPh sb="63" eb="65">
      <t>ジシン</t>
    </rPh>
    <rPh sb="66" eb="67">
      <t>アタ</t>
    </rPh>
    <rPh sb="69" eb="71">
      <t>ジョウタイ</t>
    </rPh>
    <rPh sb="71" eb="73">
      <t>イジョウ</t>
    </rPh>
    <rPh sb="78" eb="80">
      <t>カイジョ</t>
    </rPh>
    <rPh sb="82" eb="84">
      <t>バアイ</t>
    </rPh>
    <rPh sb="91" eb="93">
      <t>ダイショウ</t>
    </rPh>
    <rPh sb="96" eb="98">
      <t>カイジョ</t>
    </rPh>
    <rPh sb="100" eb="102">
      <t>ジョウタイ</t>
    </rPh>
    <rPh sb="102" eb="104">
      <t>イジョウ</t>
    </rPh>
    <rPh sb="105" eb="106">
      <t>カズ</t>
    </rPh>
    <rPh sb="110" eb="111">
      <t>クワ</t>
    </rPh>
    <phoneticPr fontId="6"/>
  </si>
  <si>
    <t>†人形殺し</t>
    <rPh sb="1" eb="3">
      <t>ニンギョウ</t>
    </rPh>
    <rPh sb="3" eb="4">
      <t>コロ</t>
    </rPh>
    <phoneticPr fontId="6"/>
  </si>
  <si>
    <t>葉隠</t>
    <rPh sb="0" eb="2">
      <t>ハガクレ</t>
    </rPh>
    <phoneticPr fontId="6"/>
  </si>
  <si>
    <t>情動：揺るがぬ大地</t>
    <rPh sb="0" eb="2">
      <t>ジョウドウ</t>
    </rPh>
    <rPh sb="3" eb="4">
      <t>ユ</t>
    </rPh>
    <rPh sb="7" eb="9">
      <t>ダイチ</t>
    </rPh>
    <phoneticPr fontId="6"/>
  </si>
  <si>
    <t>情動：無私の信仰</t>
    <rPh sb="0" eb="2">
      <t>ジョウドウ</t>
    </rPh>
    <rPh sb="3" eb="5">
      <t>ムシ</t>
    </rPh>
    <rPh sb="6" eb="8">
      <t>シンコウ</t>
    </rPh>
    <phoneticPr fontId="6"/>
  </si>
  <si>
    <t>君は過去に大きな傷跡があり、特定の感情以外を強く表に出せなくなってしまった。自身は《情動：●●》を1種しか取得できない。自身の《情動：●●》の効果に「このアーツを組み合わせた命中判定のスペシャル率に+20%のボーナスを与える」を追加する。</t>
    <rPh sb="0" eb="1">
      <t>キミ</t>
    </rPh>
    <rPh sb="2" eb="4">
      <t>カコ</t>
    </rPh>
    <rPh sb="5" eb="6">
      <t>オオ</t>
    </rPh>
    <rPh sb="8" eb="10">
      <t>キズアト</t>
    </rPh>
    <rPh sb="14" eb="16">
      <t>トクテイ</t>
    </rPh>
    <rPh sb="17" eb="19">
      <t>カンジョウ</t>
    </rPh>
    <rPh sb="19" eb="21">
      <t>イガイ</t>
    </rPh>
    <rPh sb="22" eb="23">
      <t>ツヨ</t>
    </rPh>
    <rPh sb="24" eb="25">
      <t>オモテ</t>
    </rPh>
    <rPh sb="26" eb="27">
      <t>ダ</t>
    </rPh>
    <rPh sb="38" eb="40">
      <t>ジシン</t>
    </rPh>
    <rPh sb="42" eb="44">
      <t>ジョウドウ</t>
    </rPh>
    <rPh sb="50" eb="51">
      <t>シュ</t>
    </rPh>
    <rPh sb="53" eb="55">
      <t>シュトク</t>
    </rPh>
    <rPh sb="60" eb="62">
      <t>ジシン</t>
    </rPh>
    <rPh sb="64" eb="66">
      <t>ジョウドウ</t>
    </rPh>
    <rPh sb="71" eb="73">
      <t>コウカ</t>
    </rPh>
    <rPh sb="81" eb="82">
      <t>ク</t>
    </rPh>
    <rPh sb="83" eb="84">
      <t>ア</t>
    </rPh>
    <rPh sb="87" eb="89">
      <t>メイチュウ</t>
    </rPh>
    <rPh sb="89" eb="91">
      <t>ハンテイ</t>
    </rPh>
    <rPh sb="97" eb="98">
      <t>リツ</t>
    </rPh>
    <rPh sb="109" eb="110">
      <t>アタ</t>
    </rPh>
    <rPh sb="114" eb="116">
      <t>ツイカ</t>
    </rPh>
    <phoneticPr fontId="6"/>
  </si>
  <si>
    <t>このアーツを組み合わせた魔法攻撃を「対象：[このアーツに組み合わせているアーツの個数]体」に変更し、このアーツに組み合わせたアーツ全てを「代償：なし」に変更する。</t>
    <rPh sb="6" eb="7">
      <t>ク</t>
    </rPh>
    <rPh sb="8" eb="9">
      <t>ア</t>
    </rPh>
    <rPh sb="12" eb="14">
      <t>マホウ</t>
    </rPh>
    <rPh sb="14" eb="16">
      <t>コウゲキ</t>
    </rPh>
    <rPh sb="18" eb="20">
      <t>タイショウ</t>
    </rPh>
    <rPh sb="28" eb="29">
      <t>ク</t>
    </rPh>
    <rPh sb="30" eb="31">
      <t>ア</t>
    </rPh>
    <rPh sb="40" eb="42">
      <t>コスウ</t>
    </rPh>
    <rPh sb="43" eb="44">
      <t>タイ</t>
    </rPh>
    <rPh sb="46" eb="48">
      <t>ヘンコウ</t>
    </rPh>
    <rPh sb="56" eb="57">
      <t>ク</t>
    </rPh>
    <rPh sb="58" eb="59">
      <t>ア</t>
    </rPh>
    <rPh sb="65" eb="66">
      <t>スベ</t>
    </rPh>
    <rPh sb="69" eb="71">
      <t>ダイショウ</t>
    </rPh>
    <rPh sb="76" eb="78">
      <t>ヘンコウ</t>
    </rPh>
    <phoneticPr fontId="6"/>
  </si>
  <si>
    <t>†付与式：悔恨昇華</t>
    <rPh sb="1" eb="3">
      <t>フヨ</t>
    </rPh>
    <rPh sb="3" eb="4">
      <t>シキ</t>
    </rPh>
    <rPh sb="5" eb="7">
      <t>カイコン</t>
    </rPh>
    <rPh sb="7" eb="9">
      <t>ショウカ</t>
    </rPh>
    <phoneticPr fontId="6"/>
  </si>
  <si>
    <t>†運命定義：終止</t>
    <rPh sb="1" eb="3">
      <t>ウンメイ</t>
    </rPh>
    <rPh sb="3" eb="5">
      <t>テイギ</t>
    </rPh>
    <rPh sb="6" eb="8">
      <t>シュウシ</t>
    </rPh>
    <phoneticPr fontId="6"/>
  </si>
  <si>
    <t>自身のHPとSPを3D10点回復する。</t>
    <rPh sb="0" eb="2">
      <t>ジシン</t>
    </rPh>
    <rPh sb="13" eb="14">
      <t>テン</t>
    </rPh>
    <rPh sb="14" eb="16">
      <t>カイフク</t>
    </rPh>
    <phoneticPr fontId="6"/>
  </si>
  <si>
    <t>†イニシャライズ</t>
    <phoneticPr fontId="6"/>
  </si>
  <si>
    <t>取得には《ヒート・シンク》が必要。自身が悔恨判定およびアーツの効果で失うSPを[《ヒート・シンク》のアーツレベル]点軽減する。</t>
    <rPh sb="0" eb="2">
      <t>シュトク</t>
    </rPh>
    <rPh sb="14" eb="16">
      <t>ヒツヨウ</t>
    </rPh>
    <rPh sb="17" eb="19">
      <t>ジシン</t>
    </rPh>
    <rPh sb="20" eb="22">
      <t>カイコン</t>
    </rPh>
    <rPh sb="22" eb="24">
      <t>ハンテイ</t>
    </rPh>
    <rPh sb="31" eb="33">
      <t>コウカ</t>
    </rPh>
    <rPh sb="34" eb="35">
      <t>ウシナ</t>
    </rPh>
    <rPh sb="57" eb="58">
      <t>テン</t>
    </rPh>
    <rPh sb="58" eb="60">
      <t>ケイゲン</t>
    </rPh>
    <phoneticPr fontId="6"/>
  </si>
  <si>
    <t>†ディープ・ラーニング</t>
    <phoneticPr fontId="6"/>
  </si>
  <si>
    <t>†魔剣覚醒</t>
    <rPh sb="1" eb="3">
      <t>マケン</t>
    </rPh>
    <rPh sb="3" eb="5">
      <t>カクセイ</t>
    </rPh>
    <phoneticPr fontId="6"/>
  </si>
  <si>
    <t>自身がレリックを使用して行う攻撃またはガードのダメージロール前に使用できる。その攻撃で与えるダメージまたはそのガードで軽減するダメージに+3D10点する。</t>
    <rPh sb="0" eb="2">
      <t>ジシン</t>
    </rPh>
    <rPh sb="8" eb="10">
      <t>シヨウ</t>
    </rPh>
    <rPh sb="12" eb="13">
      <t>オコナ</t>
    </rPh>
    <rPh sb="14" eb="16">
      <t>コウゲキ</t>
    </rPh>
    <rPh sb="30" eb="31">
      <t>マエ</t>
    </rPh>
    <rPh sb="32" eb="34">
      <t>シヨウ</t>
    </rPh>
    <rPh sb="40" eb="42">
      <t>コウゲキ</t>
    </rPh>
    <rPh sb="43" eb="44">
      <t>アタ</t>
    </rPh>
    <rPh sb="59" eb="61">
      <t>ケイゲン</t>
    </rPh>
    <rPh sb="73" eb="74">
      <t>テン</t>
    </rPh>
    <phoneticPr fontId="6"/>
  </si>
  <si>
    <t>†真名解放</t>
    <rPh sb="1" eb="3">
      <t>マナ</t>
    </rPh>
    <rPh sb="3" eb="5">
      <t>カイホウ</t>
    </rPh>
    <phoneticPr fontId="6"/>
  </si>
  <si>
    <t>指向性炸薬</t>
    <rPh sb="0" eb="3">
      <t>シコウセイ</t>
    </rPh>
    <rPh sb="3" eb="5">
      <t>サクヤク</t>
    </rPh>
    <phoneticPr fontId="6"/>
  </si>
  <si>
    <t>このアーツを組み合わせた攻撃が「対象：範囲(強制)またはシーン(強制)」である場合、それぞれ「対象：範囲(選択)またはシーン(選択)」に変更する。</t>
    <rPh sb="6" eb="7">
      <t>ク</t>
    </rPh>
    <rPh sb="8" eb="9">
      <t>ア</t>
    </rPh>
    <rPh sb="12" eb="14">
      <t>コウゲキ</t>
    </rPh>
    <rPh sb="16" eb="18">
      <t>タイショウ</t>
    </rPh>
    <rPh sb="19" eb="21">
      <t>ハンイ</t>
    </rPh>
    <rPh sb="22" eb="24">
      <t>キョウセイ</t>
    </rPh>
    <rPh sb="32" eb="34">
      <t>キョウセイ</t>
    </rPh>
    <rPh sb="39" eb="41">
      <t>バアイ</t>
    </rPh>
    <rPh sb="47" eb="49">
      <t>タイショウ</t>
    </rPh>
    <rPh sb="50" eb="52">
      <t>ハンイ</t>
    </rPh>
    <rPh sb="53" eb="55">
      <t>センタク</t>
    </rPh>
    <rPh sb="63" eb="65">
      <t>センタク</t>
    </rPh>
    <rPh sb="68" eb="70">
      <t>ヘンコウ</t>
    </rPh>
    <phoneticPr fontId="6"/>
  </si>
  <si>
    <t>†永劫輪廻</t>
    <rPh sb="1" eb="3">
      <t>エイゴウ</t>
    </rPh>
    <rPh sb="3" eb="5">
      <t>リンネ</t>
    </rPh>
    <phoneticPr fontId="6"/>
  </si>
  <si>
    <t>対象のHPを4D10点回復する(対象が「傀儡」状態であっても、特別にHPを増加させることが可能)。対象が「傀儡」状態であるなら、代わりに対象のSPを3D10点回復してもよい。この効果でHPまたはSPの上限を超えてもよい。</t>
    <rPh sb="0" eb="2">
      <t>タイショウ</t>
    </rPh>
    <rPh sb="10" eb="11">
      <t>テン</t>
    </rPh>
    <rPh sb="11" eb="13">
      <t>カイフク</t>
    </rPh>
    <rPh sb="16" eb="18">
      <t>タイショウ</t>
    </rPh>
    <rPh sb="20" eb="22">
      <t>クグツ</t>
    </rPh>
    <rPh sb="23" eb="25">
      <t>ジョウタイ</t>
    </rPh>
    <rPh sb="31" eb="33">
      <t>トクベツ</t>
    </rPh>
    <rPh sb="37" eb="39">
      <t>ゾウカ</t>
    </rPh>
    <rPh sb="45" eb="47">
      <t>カノウ</t>
    </rPh>
    <rPh sb="49" eb="51">
      <t>タイショウ</t>
    </rPh>
    <rPh sb="53" eb="55">
      <t>クグツ</t>
    </rPh>
    <rPh sb="56" eb="58">
      <t>ジョウタイ</t>
    </rPh>
    <rPh sb="64" eb="65">
      <t>カ</t>
    </rPh>
    <rPh sb="68" eb="70">
      <t>タイショウ</t>
    </rPh>
    <rPh sb="78" eb="79">
      <t>テン</t>
    </rPh>
    <rPh sb="79" eb="81">
      <t>カイフク</t>
    </rPh>
    <rPh sb="89" eb="91">
      <t>コウカ</t>
    </rPh>
    <rPh sb="100" eb="102">
      <t>ジョウゲン</t>
    </rPh>
    <rPh sb="103" eb="104">
      <t>コ</t>
    </rPh>
    <phoneticPr fontId="6"/>
  </si>
  <si>
    <t>自身のルフィアンが行った攻撃のダメージロール前に使用できる。その攻撃で与えるダメージに+20する。</t>
    <rPh sb="0" eb="2">
      <t>ジシン</t>
    </rPh>
    <rPh sb="9" eb="10">
      <t>オコナ</t>
    </rPh>
    <rPh sb="12" eb="14">
      <t>コウゲキ</t>
    </rPh>
    <rPh sb="22" eb="23">
      <t>マエ</t>
    </rPh>
    <rPh sb="24" eb="26">
      <t>シヨウ</t>
    </rPh>
    <rPh sb="32" eb="34">
      <t>コウゲキ</t>
    </rPh>
    <rPh sb="35" eb="36">
      <t>アタ</t>
    </rPh>
    <phoneticPr fontId="6"/>
  </si>
  <si>
    <t>†瞬間蒸着</t>
    <rPh sb="1" eb="3">
      <t>シュンカン</t>
    </rPh>
    <rPh sb="3" eb="5">
      <t>ジョウチャク</t>
    </rPh>
    <phoneticPr fontId="6"/>
  </si>
  <si>
    <t>†絶対防御</t>
    <rPh sb="1" eb="3">
      <t>ゼッタイ</t>
    </rPh>
    <rPh sb="3" eb="5">
      <t>ボウギョ</t>
    </rPh>
    <phoneticPr fontId="6"/>
  </si>
  <si>
    <t>次に行う自身の白兵攻撃が命中した場合、その白兵攻撃で与えるはずのダメージの代わりに、対象は同じだけのHPを失う(ダメージではないため、防御値や抵抗値、装甲値、アーツの効果などで軽減することはできない)。</t>
    <rPh sb="0" eb="1">
      <t>ツギ</t>
    </rPh>
    <rPh sb="2" eb="3">
      <t>オコナ</t>
    </rPh>
    <rPh sb="4" eb="6">
      <t>ジシン</t>
    </rPh>
    <rPh sb="7" eb="9">
      <t>ハクヘイ</t>
    </rPh>
    <rPh sb="9" eb="11">
      <t>コウゲキ</t>
    </rPh>
    <rPh sb="12" eb="14">
      <t>メイチュウ</t>
    </rPh>
    <rPh sb="16" eb="18">
      <t>バアイ</t>
    </rPh>
    <rPh sb="21" eb="23">
      <t>ハクヘイ</t>
    </rPh>
    <rPh sb="23" eb="25">
      <t>コウゲキ</t>
    </rPh>
    <rPh sb="26" eb="27">
      <t>アタ</t>
    </rPh>
    <rPh sb="37" eb="38">
      <t>カ</t>
    </rPh>
    <rPh sb="42" eb="44">
      <t>タイショウ</t>
    </rPh>
    <rPh sb="45" eb="46">
      <t>オナ</t>
    </rPh>
    <rPh sb="53" eb="54">
      <t>ウシナ</t>
    </rPh>
    <rPh sb="67" eb="69">
      <t>ボウギョ</t>
    </rPh>
    <rPh sb="69" eb="70">
      <t>チ</t>
    </rPh>
    <rPh sb="71" eb="74">
      <t>テイコウチ</t>
    </rPh>
    <rPh sb="75" eb="77">
      <t>ソウコウ</t>
    </rPh>
    <rPh sb="77" eb="78">
      <t>チ</t>
    </rPh>
    <rPh sb="83" eb="85">
      <t>コウカ</t>
    </rPh>
    <rPh sb="88" eb="90">
      <t>ケイゲン</t>
    </rPh>
    <phoneticPr fontId="6"/>
  </si>
  <si>
    <t>†春暁の瞳</t>
    <rPh sb="1" eb="3">
      <t>シュンギョウ</t>
    </rPh>
    <rPh sb="4" eb="5">
      <t>ヒトミ</t>
    </rPh>
    <phoneticPr fontId="6"/>
  </si>
  <si>
    <t>このマイナーアクションの直後に追加のメジャーアクションを発生させる(このメジャーアクションを行っても、「行動済」にはならない。追加のメジャーアクションの後、本来のメジャーアクションを行う)。アーツなどの「次の攻撃(またはメジャーアクションなど)」に対する効果はどちらにも適用される。</t>
    <rPh sb="12" eb="14">
      <t>チョクゴ</t>
    </rPh>
    <rPh sb="15" eb="17">
      <t>ツイカ</t>
    </rPh>
    <rPh sb="28" eb="30">
      <t>ハッセイ</t>
    </rPh>
    <rPh sb="46" eb="47">
      <t>オコナ</t>
    </rPh>
    <rPh sb="52" eb="54">
      <t>コウドウ</t>
    </rPh>
    <rPh sb="54" eb="55">
      <t>ズミ</t>
    </rPh>
    <rPh sb="63" eb="65">
      <t>ツイカ</t>
    </rPh>
    <rPh sb="76" eb="77">
      <t>アト</t>
    </rPh>
    <rPh sb="78" eb="80">
      <t>ホンライ</t>
    </rPh>
    <rPh sb="91" eb="92">
      <t>オコナ</t>
    </rPh>
    <rPh sb="102" eb="103">
      <t>ツギ</t>
    </rPh>
    <rPh sb="104" eb="106">
      <t>コウゲキ</t>
    </rPh>
    <rPh sb="124" eb="125">
      <t>タイ</t>
    </rPh>
    <rPh sb="127" eb="129">
      <t>コウカ</t>
    </rPh>
    <rPh sb="135" eb="137">
      <t>テキヨウ</t>
    </rPh>
    <phoneticPr fontId="6"/>
  </si>
  <si>
    <t>†瘴騎召喚</t>
    <rPh sb="1" eb="2">
      <t>ショウ</t>
    </rPh>
    <rPh sb="2" eb="3">
      <t>キ</t>
    </rPh>
    <rPh sb="3" eb="5">
      <t>ショウカン</t>
    </rPh>
    <phoneticPr fontId="6"/>
  </si>
  <si>
    <t>対象の「傀儡」または「死亡」、「魂魄四散」以外の状態異常を解除し、「昏倒」状態であればHPを1にする。対象は「未行動」状態になり、即座にアクティブキャラクターになる。自身は1D10点のHPを失う。</t>
    <rPh sb="0" eb="2">
      <t>タイショウ</t>
    </rPh>
    <rPh sb="4" eb="6">
      <t>クグツ</t>
    </rPh>
    <rPh sb="11" eb="13">
      <t>シボウ</t>
    </rPh>
    <rPh sb="16" eb="18">
      <t>コンパク</t>
    </rPh>
    <rPh sb="18" eb="20">
      <t>シサン</t>
    </rPh>
    <rPh sb="21" eb="23">
      <t>イガイ</t>
    </rPh>
    <rPh sb="24" eb="26">
      <t>ジョウタイ</t>
    </rPh>
    <rPh sb="26" eb="28">
      <t>イジョウ</t>
    </rPh>
    <rPh sb="29" eb="31">
      <t>カイジョ</t>
    </rPh>
    <rPh sb="34" eb="36">
      <t>コントウ</t>
    </rPh>
    <rPh sb="37" eb="39">
      <t>ジョウタイ</t>
    </rPh>
    <rPh sb="51" eb="53">
      <t>タイショウ</t>
    </rPh>
    <rPh sb="55" eb="56">
      <t>ミ</t>
    </rPh>
    <rPh sb="56" eb="58">
      <t>コウドウ</t>
    </rPh>
    <rPh sb="59" eb="61">
      <t>ジョウタイ</t>
    </rPh>
    <rPh sb="65" eb="67">
      <t>ソクザ</t>
    </rPh>
    <rPh sb="83" eb="85">
      <t>ジシン</t>
    </rPh>
    <rPh sb="90" eb="91">
      <t>テン</t>
    </rPh>
    <rPh sb="95" eb="96">
      <t>ウシナ</t>
    </rPh>
    <phoneticPr fontId="6"/>
  </si>
  <si>
    <t>自身が次に行う射撃攻撃に対するリアクションは自動失敗になる。さらに、このメインフェイズ中、自身以外のキャラクターはカバーリングと「タイミング：プレダメージ」のアーツを使用することはできない。</t>
    <rPh sb="0" eb="2">
      <t>ジシン</t>
    </rPh>
    <rPh sb="3" eb="4">
      <t>ツギ</t>
    </rPh>
    <rPh sb="5" eb="6">
      <t>オコナ</t>
    </rPh>
    <rPh sb="7" eb="9">
      <t>シャゲキ</t>
    </rPh>
    <rPh sb="9" eb="11">
      <t>コウゲキ</t>
    </rPh>
    <rPh sb="12" eb="13">
      <t>タイ</t>
    </rPh>
    <rPh sb="22" eb="24">
      <t>ジドウ</t>
    </rPh>
    <rPh sb="24" eb="26">
      <t>シッパイ</t>
    </rPh>
    <rPh sb="43" eb="44">
      <t>チュウ</t>
    </rPh>
    <rPh sb="45" eb="47">
      <t>ジシン</t>
    </rPh>
    <rPh sb="47" eb="49">
      <t>イガイ</t>
    </rPh>
    <rPh sb="83" eb="85">
      <t>シヨウ</t>
    </rPh>
    <phoneticPr fontId="6"/>
  </si>
  <si>
    <t>A5</t>
    <phoneticPr fontId="6"/>
  </si>
  <si>
    <t>このアーツを組み合わせた判定のスペシャル率に+20%のボーナスを与える。</t>
    <rPh sb="6" eb="7">
      <t>ク</t>
    </rPh>
    <rPh sb="8" eb="9">
      <t>ア</t>
    </rPh>
    <rPh sb="12" eb="14">
      <t>ハンテイ</t>
    </rPh>
    <rPh sb="20" eb="21">
      <t>リツ</t>
    </rPh>
    <rPh sb="32" eb="33">
      <t>アタ</t>
    </rPh>
    <phoneticPr fontId="6"/>
  </si>
  <si>
    <t>このアーツには特別に「技能：〔擬魔〕」かつ「タイミング：メジャー」のアーツが組み合い、その効果で特殊攻撃を行うことができる(この効果で判定を行っても、「行動済」にはならない)。</t>
    <rPh sb="11" eb="13">
      <t>ギノウ</t>
    </rPh>
    <rPh sb="15" eb="16">
      <t>ギ</t>
    </rPh>
    <rPh sb="16" eb="17">
      <t>マ</t>
    </rPh>
    <rPh sb="48" eb="50">
      <t>トクシュ</t>
    </rPh>
    <rPh sb="64" eb="66">
      <t>コウカ</t>
    </rPh>
    <rPh sb="67" eb="69">
      <t>ハンテイ</t>
    </rPh>
    <rPh sb="70" eb="71">
      <t>オコナ</t>
    </rPh>
    <rPh sb="76" eb="78">
      <t>コウドウ</t>
    </rPh>
    <rPh sb="78" eb="79">
      <t>ズミ</t>
    </rPh>
    <phoneticPr fontId="6"/>
  </si>
  <si>
    <t>†逆転の輪舞曲</t>
    <rPh sb="1" eb="3">
      <t>ギャクテン</t>
    </rPh>
    <rPh sb="4" eb="5">
      <t>ワ</t>
    </rPh>
    <rPh sb="5" eb="6">
      <t>マイ</t>
    </rPh>
    <rPh sb="6" eb="7">
      <t>キョク</t>
    </rPh>
    <phoneticPr fontId="6"/>
  </si>
  <si>
    <t>†純白の犠牲</t>
    <rPh sb="1" eb="3">
      <t>ジュンパク</t>
    </rPh>
    <rPh sb="4" eb="6">
      <t>ギセイ</t>
    </rPh>
    <phoneticPr fontId="6"/>
  </si>
  <si>
    <t>自身がトランスした際に使用できる。自身がトランスするダメージを与えた対象に「硬直」を与える。またこの戦闘中、自身の「技能：〔交渉〕」のアーツは「対象：単体」ならば「対象：範囲(選択)」に、「対象：範囲(選択)」か「対象：範囲(強制)」か「対象：シーン(強制)」ならば「対象：シーン(選択)」に変更される。</t>
    <rPh sb="0" eb="2">
      <t>ジシン</t>
    </rPh>
    <rPh sb="9" eb="10">
      <t>サイ</t>
    </rPh>
    <rPh sb="11" eb="13">
      <t>シヨウ</t>
    </rPh>
    <rPh sb="17" eb="19">
      <t>ジシン</t>
    </rPh>
    <rPh sb="31" eb="32">
      <t>アタ</t>
    </rPh>
    <rPh sb="34" eb="36">
      <t>タイショウ</t>
    </rPh>
    <rPh sb="38" eb="40">
      <t>コウチョク</t>
    </rPh>
    <rPh sb="42" eb="43">
      <t>アタ</t>
    </rPh>
    <rPh sb="50" eb="53">
      <t>セントウチュウ</t>
    </rPh>
    <rPh sb="54" eb="56">
      <t>ジシン</t>
    </rPh>
    <rPh sb="58" eb="60">
      <t>ギノウ</t>
    </rPh>
    <rPh sb="62" eb="64">
      <t>コウショウ</t>
    </rPh>
    <rPh sb="72" eb="74">
      <t>タイショウ</t>
    </rPh>
    <rPh sb="75" eb="77">
      <t>タンタイ</t>
    </rPh>
    <rPh sb="82" eb="84">
      <t>タイショウ</t>
    </rPh>
    <rPh sb="85" eb="87">
      <t>ハンイ</t>
    </rPh>
    <rPh sb="88" eb="90">
      <t>センタク</t>
    </rPh>
    <rPh sb="95" eb="97">
      <t>タイショウ</t>
    </rPh>
    <rPh sb="98" eb="100">
      <t>ハンイ</t>
    </rPh>
    <rPh sb="101" eb="103">
      <t>センタク</t>
    </rPh>
    <rPh sb="107" eb="109">
      <t>タイショウ</t>
    </rPh>
    <rPh sb="110" eb="112">
      <t>ハンイ</t>
    </rPh>
    <rPh sb="113" eb="115">
      <t>キョウセイ</t>
    </rPh>
    <rPh sb="119" eb="121">
      <t>タイショウ</t>
    </rPh>
    <rPh sb="126" eb="128">
      <t>キョウセイ</t>
    </rPh>
    <rPh sb="134" eb="136">
      <t>タイショウ</t>
    </rPh>
    <rPh sb="141" eb="143">
      <t>センタク</t>
    </rPh>
    <rPh sb="146" eb="148">
      <t>ヘンコウ</t>
    </rPh>
    <phoneticPr fontId="6"/>
  </si>
  <si>
    <t>自身がトランスした際に使用できる。この戦闘中、自身のアーツの代償を4点減少させる(組み合わせた場合は合計から減少する最低値0)。また、クリンナップフェイズごとに「行動済」であってもメインフェイズを1回行うことができる。そのメインフェイズの判定では〔独魔〕しか使用できず、判定率に-20%のペナルティを受ける。</t>
    <rPh sb="0" eb="2">
      <t>ジシン</t>
    </rPh>
    <rPh sb="9" eb="10">
      <t>サイ</t>
    </rPh>
    <rPh sb="11" eb="13">
      <t>シヨウ</t>
    </rPh>
    <rPh sb="23" eb="25">
      <t>ジシン</t>
    </rPh>
    <rPh sb="30" eb="32">
      <t>ダイショウ</t>
    </rPh>
    <rPh sb="34" eb="35">
      <t>テン</t>
    </rPh>
    <rPh sb="35" eb="37">
      <t>ゲンショウ</t>
    </rPh>
    <rPh sb="41" eb="42">
      <t>ク</t>
    </rPh>
    <rPh sb="43" eb="44">
      <t>ア</t>
    </rPh>
    <rPh sb="47" eb="49">
      <t>バアイ</t>
    </rPh>
    <rPh sb="81" eb="83">
      <t>コウドウ</t>
    </rPh>
    <rPh sb="83" eb="84">
      <t>ズ</t>
    </rPh>
    <rPh sb="99" eb="100">
      <t>カイ</t>
    </rPh>
    <rPh sb="100" eb="101">
      <t>オコナ</t>
    </rPh>
    <rPh sb="119" eb="121">
      <t>ハンテイ</t>
    </rPh>
    <rPh sb="124" eb="125">
      <t>ドク</t>
    </rPh>
    <rPh sb="125" eb="126">
      <t>マ</t>
    </rPh>
    <rPh sb="129" eb="131">
      <t>シヨウ</t>
    </rPh>
    <rPh sb="135" eb="137">
      <t>ハンテイ</t>
    </rPh>
    <rPh sb="137" eb="138">
      <t>リツ</t>
    </rPh>
    <rPh sb="150" eb="151">
      <t>ウ</t>
    </rPh>
    <phoneticPr fontId="6"/>
  </si>
  <si>
    <t>自身がトランスした際に使用できる。自身のHPを3D10点にする。この効果によって「傀儡」状態であってもHPが正の値になりうる。またこの戦闘中、自身とエンゲージするキャラクターの行うダメージロールを1D10点増減させることができる(振られるダイスの数を増減する)。</t>
    <rPh sb="0" eb="2">
      <t>ジシン</t>
    </rPh>
    <rPh sb="9" eb="10">
      <t>サイ</t>
    </rPh>
    <rPh sb="11" eb="13">
      <t>シヨウ</t>
    </rPh>
    <rPh sb="17" eb="19">
      <t>ジシン</t>
    </rPh>
    <rPh sb="27" eb="28">
      <t>テン</t>
    </rPh>
    <rPh sb="67" eb="70">
      <t>セントウチュウ</t>
    </rPh>
    <rPh sb="71" eb="73">
      <t>ジシン</t>
    </rPh>
    <rPh sb="88" eb="89">
      <t>オコナ</t>
    </rPh>
    <rPh sb="102" eb="103">
      <t>テン</t>
    </rPh>
    <rPh sb="103" eb="105">
      <t>ゾウゲン</t>
    </rPh>
    <rPh sb="115" eb="116">
      <t>フ</t>
    </rPh>
    <rPh sb="123" eb="124">
      <t>カズ</t>
    </rPh>
    <rPh sb="125" eb="127">
      <t>ゾウゲン</t>
    </rPh>
    <phoneticPr fontId="6"/>
  </si>
  <si>
    <t>自身がトランスした際に使用できる。自身がトランスするダメージを与えた対象は2D10点のHPを失う。またこの戦闘中、自身が行うメジャーアクションの判定のスペシャル率に+20%のボーナスを与え、自身が行う攻撃で与えるダメージに+1D10点する。</t>
    <rPh sb="0" eb="2">
      <t>ジシン</t>
    </rPh>
    <rPh sb="9" eb="10">
      <t>サイ</t>
    </rPh>
    <rPh sb="11" eb="13">
      <t>シヨウ</t>
    </rPh>
    <rPh sb="17" eb="19">
      <t>ジシン</t>
    </rPh>
    <rPh sb="31" eb="32">
      <t>アタ</t>
    </rPh>
    <rPh sb="34" eb="36">
      <t>タイショウ</t>
    </rPh>
    <rPh sb="41" eb="42">
      <t>テン</t>
    </rPh>
    <rPh sb="46" eb="47">
      <t>ウシナ</t>
    </rPh>
    <rPh sb="53" eb="56">
      <t>セントウチュウ</t>
    </rPh>
    <rPh sb="57" eb="59">
      <t>ジシン</t>
    </rPh>
    <rPh sb="60" eb="61">
      <t>オコナ</t>
    </rPh>
    <rPh sb="72" eb="74">
      <t>ハンテイ</t>
    </rPh>
    <rPh sb="80" eb="81">
      <t>リツ</t>
    </rPh>
    <rPh sb="92" eb="93">
      <t>アタ</t>
    </rPh>
    <rPh sb="95" eb="97">
      <t>ジシン</t>
    </rPh>
    <rPh sb="98" eb="99">
      <t>オコナ</t>
    </rPh>
    <rPh sb="100" eb="102">
      <t>コウゲキ</t>
    </rPh>
    <rPh sb="103" eb="104">
      <t>アタ</t>
    </rPh>
    <rPh sb="116" eb="117">
      <t>テン</t>
    </rPh>
    <phoneticPr fontId="6"/>
  </si>
  <si>
    <t>自身がトランスした時に使用できる。自身のHPを2D10点にする。この効果によって「傀儡」状態であってもHPが正の値になりうる。またこの戦闘中、自身が行うリアクションの判定のスペシャル率に+20%のボーナスを与え、自身がリアクションにスペシャルで成功する度に、攻撃者が使用した武器を「捕縛」する(クリティカルなら「破壊」する)。</t>
    <rPh sb="67" eb="70">
      <t>セントウチュウ</t>
    </rPh>
    <rPh sb="71" eb="73">
      <t>ジシン</t>
    </rPh>
    <rPh sb="74" eb="75">
      <t>オコナ</t>
    </rPh>
    <rPh sb="83" eb="85">
      <t>ハンテイ</t>
    </rPh>
    <rPh sb="91" eb="92">
      <t>リツ</t>
    </rPh>
    <rPh sb="103" eb="104">
      <t>アタ</t>
    </rPh>
    <rPh sb="106" eb="108">
      <t>ジシン</t>
    </rPh>
    <rPh sb="122" eb="124">
      <t>セイコウ</t>
    </rPh>
    <rPh sb="126" eb="127">
      <t>タビ</t>
    </rPh>
    <rPh sb="129" eb="131">
      <t>コウゲキ</t>
    </rPh>
    <rPh sb="131" eb="132">
      <t>シャ</t>
    </rPh>
    <rPh sb="133" eb="135">
      <t>シヨウ</t>
    </rPh>
    <rPh sb="137" eb="139">
      <t>ブキ</t>
    </rPh>
    <rPh sb="141" eb="143">
      <t>ホバク</t>
    </rPh>
    <rPh sb="156" eb="158">
      <t>ハカイ</t>
    </rPh>
    <phoneticPr fontId="6"/>
  </si>
  <si>
    <t>自身がトランスした時に使用できる。この戦闘中、自身のレリックに対する「捕縛」と「破壊」を受けず打ち消す。また、自身の《継承者》の現在レベルと上限レベルに+3する。</t>
    <rPh sb="19" eb="22">
      <t>セントウチュウ</t>
    </rPh>
    <rPh sb="23" eb="25">
      <t>ジシン</t>
    </rPh>
    <rPh sb="35" eb="37">
      <t>ホバク</t>
    </rPh>
    <rPh sb="40" eb="42">
      <t>ハカイ</t>
    </rPh>
    <rPh sb="44" eb="45">
      <t>ウ</t>
    </rPh>
    <rPh sb="47" eb="48">
      <t>ウ</t>
    </rPh>
    <rPh sb="49" eb="50">
      <t>ケ</t>
    </rPh>
    <rPh sb="55" eb="57">
      <t>ジシン</t>
    </rPh>
    <rPh sb="59" eb="62">
      <t>ケイショウシャ</t>
    </rPh>
    <rPh sb="64" eb="66">
      <t>ゲンザイ</t>
    </rPh>
    <rPh sb="70" eb="72">
      <t>ジョウゲン</t>
    </rPh>
    <phoneticPr fontId="6"/>
  </si>
  <si>
    <t>自身がトランスした時に使用できる。この戦闘中、自身の「種別：LV」かつ「タイミング：常時」のアーツの現在レベルと最大レベルに+2する。また、アーツの代償として所持金を支払う代わりに、100FにつきSP1点で支払うことができる。</t>
    <rPh sb="19" eb="22">
      <t>セントウチュウ</t>
    </rPh>
    <rPh sb="23" eb="25">
      <t>ジシン</t>
    </rPh>
    <rPh sb="27" eb="29">
      <t>シュベツ</t>
    </rPh>
    <rPh sb="42" eb="44">
      <t>ジョウジ</t>
    </rPh>
    <rPh sb="50" eb="52">
      <t>ゲンザイ</t>
    </rPh>
    <rPh sb="56" eb="58">
      <t>サイダイ</t>
    </rPh>
    <rPh sb="74" eb="76">
      <t>ダイショウ</t>
    </rPh>
    <rPh sb="79" eb="82">
      <t>ショジキン</t>
    </rPh>
    <rPh sb="83" eb="85">
      <t>シハラ</t>
    </rPh>
    <rPh sb="86" eb="87">
      <t>カ</t>
    </rPh>
    <rPh sb="101" eb="102">
      <t>テン</t>
    </rPh>
    <rPh sb="103" eb="105">
      <t>シハラ</t>
    </rPh>
    <phoneticPr fontId="6"/>
  </si>
  <si>
    <t>自身がトランスした時に使用できる。自身のHPを2D10点にする(「傀儡」状態であってもHPが正の値になりうる)。またこの戦闘中、自身が行う格闘攻撃に対するリアクション、及び自身を対象に含む攻撃の命中判定のスペシャル率に-20%、ファンブル率に+20%のペナルティを常に与える。</t>
    <rPh sb="17" eb="19">
      <t>ジシン</t>
    </rPh>
    <rPh sb="27" eb="28">
      <t>テン</t>
    </rPh>
    <rPh sb="33" eb="35">
      <t>クグツ</t>
    </rPh>
    <rPh sb="36" eb="38">
      <t>ジョウタイ</t>
    </rPh>
    <rPh sb="46" eb="47">
      <t>セイ</t>
    </rPh>
    <rPh sb="48" eb="49">
      <t>アタイ</t>
    </rPh>
    <rPh sb="60" eb="63">
      <t>セントウチュウ</t>
    </rPh>
    <rPh sb="64" eb="66">
      <t>ジシン</t>
    </rPh>
    <rPh sb="67" eb="68">
      <t>オコナ</t>
    </rPh>
    <rPh sb="69" eb="71">
      <t>カクトウ</t>
    </rPh>
    <rPh sb="74" eb="75">
      <t>タイ</t>
    </rPh>
    <rPh sb="84" eb="85">
      <t>オヨ</t>
    </rPh>
    <rPh sb="86" eb="88">
      <t>ジシン</t>
    </rPh>
    <rPh sb="89" eb="91">
      <t>タイショウ</t>
    </rPh>
    <rPh sb="92" eb="93">
      <t>フク</t>
    </rPh>
    <rPh sb="94" eb="96">
      <t>コウゲキ</t>
    </rPh>
    <rPh sb="97" eb="99">
      <t>メイチュウ</t>
    </rPh>
    <rPh sb="99" eb="101">
      <t>ハンテイ</t>
    </rPh>
    <rPh sb="107" eb="108">
      <t>リツ</t>
    </rPh>
    <rPh sb="119" eb="120">
      <t>リツ</t>
    </rPh>
    <rPh sb="132" eb="133">
      <t>ツネ</t>
    </rPh>
    <rPh sb="134" eb="135">
      <t>アタ</t>
    </rPh>
    <phoneticPr fontId="6"/>
  </si>
  <si>
    <t>自身がトランスした時に使用できる。自身がトランスするダメージを与えた対象は2D10点のHPを失う。またこの戦闘中、自身が白兵攻撃で与えるダメージに+2D10点する。</t>
    <rPh sb="0" eb="2">
      <t>ジシン</t>
    </rPh>
    <rPh sb="9" eb="10">
      <t>トキ</t>
    </rPh>
    <rPh sb="11" eb="13">
      <t>シヨウ</t>
    </rPh>
    <rPh sb="17" eb="19">
      <t>ジシン</t>
    </rPh>
    <rPh sb="31" eb="32">
      <t>アタ</t>
    </rPh>
    <rPh sb="34" eb="36">
      <t>タイショウ</t>
    </rPh>
    <rPh sb="41" eb="42">
      <t>テン</t>
    </rPh>
    <rPh sb="46" eb="47">
      <t>ウシナ</t>
    </rPh>
    <rPh sb="53" eb="56">
      <t>セントウチュウ</t>
    </rPh>
    <rPh sb="57" eb="59">
      <t>ジシン</t>
    </rPh>
    <rPh sb="60" eb="62">
      <t>ハクヘイ</t>
    </rPh>
    <rPh sb="62" eb="64">
      <t>コウゲキ</t>
    </rPh>
    <rPh sb="65" eb="66">
      <t>アタ</t>
    </rPh>
    <rPh sb="78" eb="79">
      <t>テン</t>
    </rPh>
    <phoneticPr fontId="6"/>
  </si>
  <si>
    <t>自身がトランスした時に使用できる。この戦闘中、自身がトランスするダメージを与えた対象が行うあらゆる判定のスペシャル率と判定率に-30%のペナルティを与える。また、自身は自身がトランスするダメージを与えた対象に害を与える行動は行えない。</t>
    <rPh sb="0" eb="2">
      <t>ジシン</t>
    </rPh>
    <rPh sb="9" eb="10">
      <t>トキ</t>
    </rPh>
    <rPh sb="11" eb="13">
      <t>シヨウ</t>
    </rPh>
    <rPh sb="19" eb="22">
      <t>セントウチュウ</t>
    </rPh>
    <rPh sb="37" eb="38">
      <t>アタ</t>
    </rPh>
    <rPh sb="40" eb="42">
      <t>タイショウ</t>
    </rPh>
    <rPh sb="43" eb="44">
      <t>オコナ</t>
    </rPh>
    <rPh sb="49" eb="51">
      <t>ハンテイ</t>
    </rPh>
    <rPh sb="57" eb="58">
      <t>リツ</t>
    </rPh>
    <rPh sb="59" eb="61">
      <t>ハンテイ</t>
    </rPh>
    <rPh sb="61" eb="62">
      <t>リツ</t>
    </rPh>
    <rPh sb="74" eb="75">
      <t>アタ</t>
    </rPh>
    <rPh sb="81" eb="83">
      <t>ジシン</t>
    </rPh>
    <rPh sb="84" eb="86">
      <t>ジシン</t>
    </rPh>
    <rPh sb="98" eb="99">
      <t>アタ</t>
    </rPh>
    <rPh sb="101" eb="103">
      <t>タイショウ</t>
    </rPh>
    <rPh sb="104" eb="105">
      <t>ガイ</t>
    </rPh>
    <rPh sb="106" eb="107">
      <t>アタ</t>
    </rPh>
    <rPh sb="109" eb="111">
      <t>コウドウ</t>
    </rPh>
    <rPh sb="112" eb="113">
      <t>オコナ</t>
    </rPh>
    <phoneticPr fontId="6"/>
  </si>
  <si>
    <t>自身がトランスした時に使用できる。自身がトランスするダメージを与えた対象は2D10点のHPとSPを失う。この戦闘中、自身が取得しているあらゆる「種別：LV」のアーツの現在レベルと最大レベルに+2する。</t>
    <rPh sb="49" eb="50">
      <t>ウシナ</t>
    </rPh>
    <rPh sb="54" eb="57">
      <t>セントウチュウ</t>
    </rPh>
    <phoneticPr fontId="6"/>
  </si>
  <si>
    <t>自身がトランスした時に使用できる。この戦闘中、自身が行う特殊攻撃の命中判定のスペシャル率に+30%のボーナスを受け、攻撃で与えるダメージに+1D10点する。また、自身は物理攻撃に対してもレジストを行うことができ、レジストで減少するダメージに+5する。</t>
    <rPh sb="0" eb="2">
      <t>ジシン</t>
    </rPh>
    <rPh sb="9" eb="10">
      <t>トキ</t>
    </rPh>
    <rPh sb="11" eb="13">
      <t>シヨウ</t>
    </rPh>
    <rPh sb="23" eb="25">
      <t>ジシン</t>
    </rPh>
    <rPh sb="26" eb="27">
      <t>オコナ</t>
    </rPh>
    <rPh sb="28" eb="30">
      <t>トクシュ</t>
    </rPh>
    <rPh sb="30" eb="32">
      <t>コウゲキ</t>
    </rPh>
    <rPh sb="33" eb="35">
      <t>メイチュウ</t>
    </rPh>
    <rPh sb="35" eb="37">
      <t>ハンテイ</t>
    </rPh>
    <rPh sb="43" eb="44">
      <t>リツ</t>
    </rPh>
    <rPh sb="55" eb="56">
      <t>ウ</t>
    </rPh>
    <rPh sb="58" eb="60">
      <t>コウゲキ</t>
    </rPh>
    <rPh sb="61" eb="62">
      <t>アタ</t>
    </rPh>
    <rPh sb="74" eb="75">
      <t>テン</t>
    </rPh>
    <rPh sb="81" eb="83">
      <t>ジシン</t>
    </rPh>
    <rPh sb="84" eb="86">
      <t>ブツリ</t>
    </rPh>
    <rPh sb="86" eb="88">
      <t>コウゲキ</t>
    </rPh>
    <rPh sb="89" eb="90">
      <t>タイ</t>
    </rPh>
    <rPh sb="98" eb="99">
      <t>オコナ</t>
    </rPh>
    <rPh sb="111" eb="113">
      <t>ゲンショウ</t>
    </rPh>
    <phoneticPr fontId="6"/>
  </si>
  <si>
    <t>自身がトランスした時に使用できる。自身がトランスするダメージを与えた対象は2D10点のHPを失う。またこの戦闘中、自身が射撃攻撃で与えるダメージに+1D10点する(スペシャルで成功した場合、さらに+2D10点する)。</t>
    <rPh sb="0" eb="2">
      <t>ジシン</t>
    </rPh>
    <rPh sb="9" eb="10">
      <t>トキ</t>
    </rPh>
    <rPh sb="11" eb="13">
      <t>シヨウ</t>
    </rPh>
    <rPh sb="17" eb="19">
      <t>ジシン</t>
    </rPh>
    <rPh sb="31" eb="32">
      <t>アタ</t>
    </rPh>
    <rPh sb="34" eb="36">
      <t>タイショウ</t>
    </rPh>
    <rPh sb="41" eb="42">
      <t>テン</t>
    </rPh>
    <rPh sb="46" eb="47">
      <t>ウシナ</t>
    </rPh>
    <rPh sb="53" eb="56">
      <t>セントウチュウ</t>
    </rPh>
    <rPh sb="57" eb="59">
      <t>ジシン</t>
    </rPh>
    <rPh sb="60" eb="62">
      <t>シャゲキ</t>
    </rPh>
    <rPh sb="62" eb="64">
      <t>コウゲキ</t>
    </rPh>
    <rPh sb="65" eb="66">
      <t>アタ</t>
    </rPh>
    <rPh sb="78" eb="79">
      <t>テン</t>
    </rPh>
    <rPh sb="88" eb="90">
      <t>セイコウ</t>
    </rPh>
    <rPh sb="92" eb="94">
      <t>バアイ</t>
    </rPh>
    <rPh sb="103" eb="104">
      <t>テン</t>
    </rPh>
    <phoneticPr fontId="6"/>
  </si>
  <si>
    <t>君は背教者だ。背いたものはラメンターとして守護結界の人身御供となる運命や、種族宗教の教えでもよい。いずれにせよ、君はその罪から逃げ切ることはできない。自身の最大SPに-2する。自身がトランスした時に使用する。対象の「傀儡」「死亡」「魂魄四散」以外の状態異常を全て解除し、HPを1点にしてから5D10点回復する。</t>
    <rPh sb="0" eb="1">
      <t>キミ</t>
    </rPh>
    <rPh sb="2" eb="5">
      <t>ハイキョウシャ</t>
    </rPh>
    <rPh sb="7" eb="8">
      <t>ソム</t>
    </rPh>
    <rPh sb="21" eb="23">
      <t>シュゴ</t>
    </rPh>
    <rPh sb="23" eb="25">
      <t>ケッカイ</t>
    </rPh>
    <rPh sb="26" eb="30">
      <t>ヒトミゴクウ</t>
    </rPh>
    <rPh sb="33" eb="35">
      <t>ウンメイ</t>
    </rPh>
    <rPh sb="37" eb="39">
      <t>シュゾク</t>
    </rPh>
    <rPh sb="39" eb="41">
      <t>シュウキョウ</t>
    </rPh>
    <rPh sb="42" eb="43">
      <t>オシ</t>
    </rPh>
    <rPh sb="56" eb="57">
      <t>キミ</t>
    </rPh>
    <rPh sb="60" eb="61">
      <t>ツミ</t>
    </rPh>
    <rPh sb="63" eb="64">
      <t>ニ</t>
    </rPh>
    <rPh sb="65" eb="66">
      <t>キ</t>
    </rPh>
    <rPh sb="75" eb="77">
      <t>ジシン</t>
    </rPh>
    <rPh sb="78" eb="80">
      <t>サイダイ</t>
    </rPh>
    <rPh sb="88" eb="90">
      <t>ジシン</t>
    </rPh>
    <rPh sb="97" eb="98">
      <t>トキ</t>
    </rPh>
    <rPh sb="99" eb="101">
      <t>シヨウ</t>
    </rPh>
    <rPh sb="104" eb="106">
      <t>タイショウ</t>
    </rPh>
    <rPh sb="108" eb="110">
      <t>クグツ</t>
    </rPh>
    <rPh sb="112" eb="114">
      <t>シボウ</t>
    </rPh>
    <rPh sb="116" eb="118">
      <t>コンパク</t>
    </rPh>
    <rPh sb="118" eb="120">
      <t>シサン</t>
    </rPh>
    <rPh sb="121" eb="123">
      <t>イガイ</t>
    </rPh>
    <rPh sb="124" eb="126">
      <t>ジョウタイ</t>
    </rPh>
    <rPh sb="126" eb="128">
      <t>イジョウ</t>
    </rPh>
    <rPh sb="129" eb="130">
      <t>スベ</t>
    </rPh>
    <rPh sb="131" eb="133">
      <t>カイジョ</t>
    </rPh>
    <rPh sb="139" eb="140">
      <t>テン</t>
    </rPh>
    <rPh sb="149" eb="150">
      <t>テン</t>
    </rPh>
    <rPh sb="150" eb="152">
      <t>カイフク</t>
    </rPh>
    <phoneticPr fontId="6"/>
  </si>
  <si>
    <t>君は使者、未だ届かぬ夢</t>
    <rPh sb="0" eb="1">
      <t>キミ</t>
    </rPh>
    <rPh sb="2" eb="4">
      <t>シシャ</t>
    </rPh>
    <rPh sb="5" eb="6">
      <t>イマ</t>
    </rPh>
    <rPh sb="7" eb="8">
      <t>トド</t>
    </rPh>
    <rPh sb="10" eb="11">
      <t>ユメ</t>
    </rPh>
    <phoneticPr fontId="6"/>
  </si>
  <si>
    <t>16i</t>
    <phoneticPr fontId="7"/>
  </si>
  <si>
    <t>転移</t>
    <rPh sb="0" eb="2">
      <t>テンイ</t>
    </rPh>
    <phoneticPr fontId="6"/>
  </si>
  <si>
    <t>葵衣の厳命</t>
    <rPh sb="0" eb="1">
      <t>アオイ</t>
    </rPh>
    <rPh sb="1" eb="2">
      <t>イ</t>
    </rPh>
    <rPh sb="3" eb="5">
      <t>ゲンメイ</t>
    </rPh>
    <phoneticPr fontId="6"/>
  </si>
  <si>
    <t>《忍務遂行》</t>
    <rPh sb="1" eb="2">
      <t>シノブ</t>
    </rPh>
    <rPh sb="2" eb="3">
      <t>ツトム</t>
    </rPh>
    <rPh sb="3" eb="5">
      <t>スイコウ</t>
    </rPh>
    <phoneticPr fontId="6"/>
  </si>
  <si>
    <t>S8</t>
    <phoneticPr fontId="6"/>
  </si>
  <si>
    <t>陰眼</t>
    <rPh sb="0" eb="1">
      <t>カゲ</t>
    </rPh>
    <rPh sb="1" eb="2">
      <t>メ</t>
    </rPh>
    <phoneticPr fontId="6"/>
  </si>
  <si>
    <t>このアーツの使用には「分類：暗器」の武器の使用必須。〔隠密〕で物理攻撃を行う。この攻撃で与えるダメージに+[LV×4]する。</t>
    <rPh sb="41" eb="43">
      <t>コウゲキ</t>
    </rPh>
    <rPh sb="44" eb="45">
      <t>アタ</t>
    </rPh>
    <phoneticPr fontId="6"/>
  </si>
  <si>
    <t>このアーツの使用には「分類：暗器」の武器の使用必須。〔隠密〕で物理攻撃を行う。この攻撃で1点でもダメージを与えた場合、この戦闘中、その装甲値を-[LV×3]する(最低値はなし。装甲値が負の値になった場合はダメージが増加する)。この効果は複数個累積し、ムーブアクション1回で1個解除できる。</t>
    <rPh sb="41" eb="43">
      <t>コウゲキ</t>
    </rPh>
    <rPh sb="45" eb="46">
      <t>テン</t>
    </rPh>
    <rPh sb="53" eb="54">
      <t>アタ</t>
    </rPh>
    <rPh sb="56" eb="58">
      <t>バアイ</t>
    </rPh>
    <rPh sb="67" eb="69">
      <t>ソウコウ</t>
    </rPh>
    <rPh sb="69" eb="70">
      <t>チ</t>
    </rPh>
    <rPh sb="81" eb="83">
      <t>サイテイ</t>
    </rPh>
    <rPh sb="83" eb="84">
      <t>チ</t>
    </rPh>
    <rPh sb="88" eb="90">
      <t>ソウコウ</t>
    </rPh>
    <rPh sb="90" eb="91">
      <t>チ</t>
    </rPh>
    <rPh sb="92" eb="93">
      <t>フ</t>
    </rPh>
    <rPh sb="94" eb="95">
      <t>アタイ</t>
    </rPh>
    <rPh sb="99" eb="101">
      <t>バアイ</t>
    </rPh>
    <rPh sb="107" eb="109">
      <t>ゾウカ</t>
    </rPh>
    <rPh sb="115" eb="117">
      <t>コウカ</t>
    </rPh>
    <rPh sb="118" eb="121">
      <t>フクスウコ</t>
    </rPh>
    <rPh sb="121" eb="123">
      <t>ルイセキ</t>
    </rPh>
    <rPh sb="134" eb="135">
      <t>カイ</t>
    </rPh>
    <rPh sb="137" eb="138">
      <t>コ</t>
    </rPh>
    <rPh sb="138" eb="140">
      <t>カイジョ</t>
    </rPh>
    <phoneticPr fontId="6"/>
  </si>
  <si>
    <t>取得には「分類：弓」のレリックが必要。このアーツを組み合わせた射撃攻撃にレリックを使用しているなら、その攻撃で与えるダメージに+[対象との距離の段階差]×3する。「距離の段階差」は至近なら0、近距離なら1、中距離なら2、遠距離なら3、超遠距離なら4である。</t>
    <rPh sb="0" eb="2">
      <t>シュトク</t>
    </rPh>
    <rPh sb="8" eb="9">
      <t>ユミ</t>
    </rPh>
    <rPh sb="16" eb="18">
      <t>ヒツヨウ</t>
    </rPh>
    <rPh sb="25" eb="26">
      <t>ク</t>
    </rPh>
    <rPh sb="27" eb="28">
      <t>ア</t>
    </rPh>
    <rPh sb="31" eb="33">
      <t>シャゲキ</t>
    </rPh>
    <rPh sb="33" eb="35">
      <t>コウゲキ</t>
    </rPh>
    <rPh sb="41" eb="43">
      <t>シヨウ</t>
    </rPh>
    <rPh sb="52" eb="54">
      <t>コウゲキ</t>
    </rPh>
    <rPh sb="65" eb="67">
      <t>タイショウ</t>
    </rPh>
    <rPh sb="69" eb="71">
      <t>キョリ</t>
    </rPh>
    <rPh sb="72" eb="74">
      <t>ダンカイ</t>
    </rPh>
    <rPh sb="74" eb="75">
      <t>サ</t>
    </rPh>
    <rPh sb="82" eb="84">
      <t>キョリ</t>
    </rPh>
    <rPh sb="85" eb="87">
      <t>ダンカイ</t>
    </rPh>
    <rPh sb="87" eb="88">
      <t>サ</t>
    </rPh>
    <rPh sb="90" eb="92">
      <t>シキン</t>
    </rPh>
    <rPh sb="96" eb="99">
      <t>キンキョリ</t>
    </rPh>
    <rPh sb="103" eb="106">
      <t>チュウキョリ</t>
    </rPh>
    <rPh sb="110" eb="113">
      <t>エンキョリ</t>
    </rPh>
    <rPh sb="117" eb="118">
      <t>チョウ</t>
    </rPh>
    <rPh sb="118" eb="119">
      <t>エン</t>
    </rPh>
    <rPh sb="119" eb="121">
      <t>キョリ</t>
    </rPh>
    <phoneticPr fontId="6"/>
  </si>
  <si>
    <t>取得には「分類：灯」のレリックが必要。対象に「このラウンド中、あらゆる判定の達成率に-30%のペナルティを与える」特殊攻撃を行う。</t>
    <rPh sb="0" eb="2">
      <t>シュトク</t>
    </rPh>
    <rPh sb="8" eb="9">
      <t>ヒ</t>
    </rPh>
    <rPh sb="16" eb="18">
      <t>ヒツヨウ</t>
    </rPh>
    <rPh sb="19" eb="21">
      <t>タイショウ</t>
    </rPh>
    <rPh sb="35" eb="37">
      <t>ハンテイ</t>
    </rPh>
    <rPh sb="38" eb="40">
      <t>タッセイ</t>
    </rPh>
    <rPh sb="40" eb="41">
      <t>リツ</t>
    </rPh>
    <rPh sb="53" eb="54">
      <t>アタ</t>
    </rPh>
    <rPh sb="57" eb="59">
      <t>トクシュ</t>
    </rPh>
    <rPh sb="59" eb="61">
      <t>コウゲキ</t>
    </rPh>
    <rPh sb="62" eb="63">
      <t>オコナ</t>
    </rPh>
    <phoneticPr fontId="6"/>
  </si>
  <si>
    <t>奥義：変幻自在</t>
    <rPh sb="0" eb="2">
      <t>オウギ</t>
    </rPh>
    <rPh sb="3" eb="7">
      <t>ヘンゲンジザイ</t>
    </rPh>
    <phoneticPr fontId="6"/>
  </si>
  <si>
    <t>カバーリングと同時に使用する。そのカバーリングでは「行動済」にならず、「行動済」でもカバーリングできる。また、1アクト[LV]回まで、自身のルフィアンに対して行ったカバーリングではダメージが2倍にならない。</t>
    <rPh sb="7" eb="9">
      <t>ドウジ</t>
    </rPh>
    <rPh sb="10" eb="12">
      <t>シヨウ</t>
    </rPh>
    <rPh sb="26" eb="28">
      <t>コウドウ</t>
    </rPh>
    <rPh sb="28" eb="29">
      <t>スミ</t>
    </rPh>
    <rPh sb="36" eb="38">
      <t>コウドウ</t>
    </rPh>
    <rPh sb="38" eb="39">
      <t>スミ</t>
    </rPh>
    <rPh sb="63" eb="64">
      <t>カイ</t>
    </rPh>
    <rPh sb="67" eb="69">
      <t>ジシン</t>
    </rPh>
    <rPh sb="76" eb="77">
      <t>タイ</t>
    </rPh>
    <rPh sb="79" eb="80">
      <t>オコナ</t>
    </rPh>
    <rPh sb="96" eb="97">
      <t>バイ</t>
    </rPh>
    <phoneticPr fontId="6"/>
  </si>
  <si>
    <t>自身も対象になっている攻撃から別のキャラクターをカバーリングした時に使用する。その攻撃によって受けるダメージは2倍にならない。</t>
    <rPh sb="0" eb="2">
      <t>ジシン</t>
    </rPh>
    <rPh sb="3" eb="5">
      <t>タイショウ</t>
    </rPh>
    <rPh sb="11" eb="13">
      <t>コウゲキ</t>
    </rPh>
    <rPh sb="15" eb="16">
      <t>ベツ</t>
    </rPh>
    <rPh sb="32" eb="33">
      <t>トキ</t>
    </rPh>
    <rPh sb="34" eb="36">
      <t>シヨウ</t>
    </rPh>
    <rPh sb="41" eb="43">
      <t>コウゲキ</t>
    </rPh>
    <rPh sb="47" eb="48">
      <t>ウ</t>
    </rPh>
    <rPh sb="56" eb="57">
      <t>バイ</t>
    </rPh>
    <phoneticPr fontId="6"/>
  </si>
  <si>
    <t>奥義：金剛</t>
    <rPh sb="0" eb="2">
      <t>オウギ</t>
    </rPh>
    <rPh sb="3" eb="5">
      <t>コンゴウ</t>
    </rPh>
    <phoneticPr fontId="6"/>
  </si>
  <si>
    <t>君は文明を嫌い、野獣がごとき生活を守るキムン族の末裔だ。巨大な体躯と怪力、そして住むべき森を奪った瘴気への怒りが君だ。【知性】と【希望】を-5%し、【肉体】に+10%する。自身の攻撃の対象が「テネブリス」のクラスまたは《魔物体質》を持つ場合、その攻撃で与えるダメージに+4する。</t>
    <rPh sb="0" eb="1">
      <t>キミ</t>
    </rPh>
    <rPh sb="2" eb="4">
      <t>ブンメイ</t>
    </rPh>
    <rPh sb="5" eb="6">
      <t>キラ</t>
    </rPh>
    <rPh sb="8" eb="10">
      <t>ヤジュウ</t>
    </rPh>
    <rPh sb="14" eb="16">
      <t>セイカツ</t>
    </rPh>
    <rPh sb="17" eb="18">
      <t>マモ</t>
    </rPh>
    <rPh sb="22" eb="23">
      <t>ゾク</t>
    </rPh>
    <rPh sb="24" eb="26">
      <t>マツエイ</t>
    </rPh>
    <rPh sb="28" eb="30">
      <t>キョダイ</t>
    </rPh>
    <rPh sb="31" eb="33">
      <t>タイク</t>
    </rPh>
    <rPh sb="34" eb="36">
      <t>カイリキ</t>
    </rPh>
    <rPh sb="40" eb="41">
      <t>ス</t>
    </rPh>
    <rPh sb="44" eb="45">
      <t>モリ</t>
    </rPh>
    <rPh sb="46" eb="47">
      <t>ウバ</t>
    </rPh>
    <rPh sb="49" eb="51">
      <t>ショウキ</t>
    </rPh>
    <rPh sb="53" eb="54">
      <t>イカ</t>
    </rPh>
    <rPh sb="56" eb="57">
      <t>キミ</t>
    </rPh>
    <rPh sb="60" eb="62">
      <t>チセイ</t>
    </rPh>
    <rPh sb="65" eb="67">
      <t>キボウ</t>
    </rPh>
    <rPh sb="75" eb="77">
      <t>ニクタイ</t>
    </rPh>
    <rPh sb="86" eb="88">
      <t>ジシン</t>
    </rPh>
    <rPh sb="89" eb="91">
      <t>コウゲキ</t>
    </rPh>
    <rPh sb="92" eb="94">
      <t>タイショウ</t>
    </rPh>
    <rPh sb="110" eb="112">
      <t>マモノ</t>
    </rPh>
    <rPh sb="112" eb="114">
      <t>タイシツ</t>
    </rPh>
    <rPh sb="116" eb="117">
      <t>モ</t>
    </rPh>
    <rPh sb="118" eb="120">
      <t>バアイ</t>
    </rPh>
    <rPh sb="123" eb="125">
      <t>コウゲキ</t>
    </rPh>
    <rPh sb="126" eb="127">
      <t>アタ</t>
    </rPh>
    <phoneticPr fontId="6"/>
  </si>
  <si>
    <t>強襲命令</t>
    <rPh sb="0" eb="2">
      <t>キョウシュウ</t>
    </rPh>
    <rPh sb="2" eb="4">
      <t>メイレイ</t>
    </rPh>
    <phoneticPr fontId="6"/>
  </si>
  <si>
    <t>密集陣形</t>
    <rPh sb="0" eb="2">
      <t>ミッシュウ</t>
    </rPh>
    <rPh sb="2" eb="4">
      <t>ジンケイ</t>
    </rPh>
    <phoneticPr fontId="6"/>
  </si>
  <si>
    <t>このラウンド中、対象の「癒」以外の装甲値全てに+[LV×2]する。</t>
    <rPh sb="6" eb="7">
      <t>チュウ</t>
    </rPh>
    <rPh sb="8" eb="10">
      <t>タイショウ</t>
    </rPh>
    <rPh sb="12" eb="13">
      <t>イヤ</t>
    </rPh>
    <rPh sb="14" eb="16">
      <t>イガイ</t>
    </rPh>
    <rPh sb="17" eb="19">
      <t>ソウコウ</t>
    </rPh>
    <rPh sb="19" eb="20">
      <t>チ</t>
    </rPh>
    <rPh sb="20" eb="21">
      <t>スベ</t>
    </rPh>
    <phoneticPr fontId="6"/>
  </si>
  <si>
    <t>自身のAPに+[LV×2]する。</t>
    <rPh sb="0" eb="2">
      <t>ジシン</t>
    </rPh>
    <phoneticPr fontId="6"/>
  </si>
  <si>
    <t>自身のAPに+[LV]する。</t>
    <rPh sb="0" eb="2">
      <t>ジシン</t>
    </rPh>
    <phoneticPr fontId="6"/>
  </si>
  <si>
    <t>このラウンド中、対象のAPに+[LV×4]点する。</t>
    <rPh sb="6" eb="7">
      <t>チュウ</t>
    </rPh>
    <rPh sb="8" eb="10">
      <t>タイショウ</t>
    </rPh>
    <rPh sb="21" eb="22">
      <t>テン</t>
    </rPh>
    <phoneticPr fontId="6"/>
  </si>
  <si>
    <t>取得には《ふくよかな隈取り》が必要。アーツ使用時に「価格：[LV×300+100]F」以下の通常武器または防具、道具から1種を選択する。そのアイテムを取得し、武器や防具なら即座に準備する。この効果で取得したアイテムはシーン終了時に失われる。このアイテムが破壊された場合、自身は「気絶」を受ける。</t>
    <rPh sb="0" eb="2">
      <t>シュトク</t>
    </rPh>
    <rPh sb="10" eb="12">
      <t>クマド</t>
    </rPh>
    <rPh sb="15" eb="17">
      <t>ヒツヨウ</t>
    </rPh>
    <rPh sb="21" eb="24">
      <t>シヨウジ</t>
    </rPh>
    <rPh sb="26" eb="28">
      <t>カカク</t>
    </rPh>
    <rPh sb="43" eb="45">
      <t>イカ</t>
    </rPh>
    <rPh sb="46" eb="48">
      <t>ツウジョウ</t>
    </rPh>
    <rPh sb="48" eb="50">
      <t>ブキ</t>
    </rPh>
    <rPh sb="53" eb="55">
      <t>ボウグ</t>
    </rPh>
    <rPh sb="56" eb="58">
      <t>ドウグ</t>
    </rPh>
    <rPh sb="61" eb="62">
      <t>シュ</t>
    </rPh>
    <rPh sb="63" eb="65">
      <t>センタク</t>
    </rPh>
    <rPh sb="75" eb="77">
      <t>シュトク</t>
    </rPh>
    <rPh sb="79" eb="81">
      <t>ブキ</t>
    </rPh>
    <rPh sb="82" eb="84">
      <t>ボウグ</t>
    </rPh>
    <rPh sb="86" eb="88">
      <t>ソクザ</t>
    </rPh>
    <rPh sb="89" eb="91">
      <t>ジュンビ</t>
    </rPh>
    <rPh sb="96" eb="98">
      <t>コウカ</t>
    </rPh>
    <rPh sb="99" eb="101">
      <t>シュトク</t>
    </rPh>
    <rPh sb="111" eb="113">
      <t>シュウリョウ</t>
    </rPh>
    <rPh sb="113" eb="114">
      <t>ジ</t>
    </rPh>
    <rPh sb="115" eb="116">
      <t>ウシナ</t>
    </rPh>
    <rPh sb="127" eb="129">
      <t>ハカイ</t>
    </rPh>
    <rPh sb="132" eb="134">
      <t>バアイ</t>
    </rPh>
    <rPh sb="135" eb="137">
      <t>ジシン</t>
    </rPh>
    <rPh sb="139" eb="141">
      <t>キゼツ</t>
    </rPh>
    <rPh sb="143" eb="144">
      <t>ウ</t>
    </rPh>
    <phoneticPr fontId="6"/>
  </si>
  <si>
    <t>フライクーゲル</t>
    <phoneticPr fontId="6"/>
  </si>
  <si>
    <t>このアーツを組み合わせたガード判定では、防御値に+[ガードに使用しているレリック1つの防御値]してダメージ計算する。</t>
    <rPh sb="15" eb="17">
      <t>ハンテイ</t>
    </rPh>
    <rPh sb="20" eb="22">
      <t>ボウギョ</t>
    </rPh>
    <rPh sb="22" eb="23">
      <t>チ</t>
    </rPh>
    <rPh sb="30" eb="32">
      <t>シヨウ</t>
    </rPh>
    <rPh sb="43" eb="45">
      <t>ボウギョ</t>
    </rPh>
    <rPh sb="45" eb="46">
      <t>チ</t>
    </rPh>
    <phoneticPr fontId="6"/>
  </si>
  <si>
    <t>取得には「分類：肉体」のレリックが必要。このアーツを組み合わせた攻撃で与えるダメージに+[攻撃に使用しているレリック1つの威力固定値1つ]する。</t>
    <rPh sb="5" eb="7">
      <t>ブンルイ</t>
    </rPh>
    <rPh sb="8" eb="10">
      <t>ニクタイ</t>
    </rPh>
    <rPh sb="17" eb="19">
      <t>ヒツヨウ</t>
    </rPh>
    <rPh sb="26" eb="27">
      <t>ク</t>
    </rPh>
    <rPh sb="28" eb="29">
      <t>ア</t>
    </rPh>
    <rPh sb="32" eb="34">
      <t>コウゲキ</t>
    </rPh>
    <rPh sb="35" eb="36">
      <t>アタ</t>
    </rPh>
    <rPh sb="61" eb="63">
      <t>イリョク</t>
    </rPh>
    <rPh sb="63" eb="66">
      <t>コテイチ</t>
    </rPh>
    <phoneticPr fontId="6"/>
  </si>
  <si>
    <t>このアーツを組み合わせた攻撃で与えるダメージに+[攻撃に使用しているレリック1つの威力固定値1つ]する。</t>
    <rPh sb="15" eb="16">
      <t>アタ</t>
    </rPh>
    <phoneticPr fontId="6"/>
  </si>
  <si>
    <t>このアーツを組み合わせたダメージ属性が「癒」以外の魔法攻撃で与えるダメージに+[準備している「技能：〔射〕」を含む武器1つの威力固定値]する。</t>
    <rPh sb="6" eb="7">
      <t>ク</t>
    </rPh>
    <rPh sb="8" eb="9">
      <t>ア</t>
    </rPh>
    <rPh sb="16" eb="18">
      <t>ゾクセイ</t>
    </rPh>
    <rPh sb="20" eb="21">
      <t>イヤ</t>
    </rPh>
    <rPh sb="22" eb="24">
      <t>イガイ</t>
    </rPh>
    <rPh sb="25" eb="27">
      <t>マホウ</t>
    </rPh>
    <rPh sb="27" eb="29">
      <t>コウゲキ</t>
    </rPh>
    <rPh sb="30" eb="31">
      <t>アタ</t>
    </rPh>
    <rPh sb="40" eb="42">
      <t>ジュンビ</t>
    </rPh>
    <rPh sb="47" eb="49">
      <t>ギノウ</t>
    </rPh>
    <rPh sb="51" eb="52">
      <t>シャ</t>
    </rPh>
    <rPh sb="55" eb="56">
      <t>フク</t>
    </rPh>
    <rPh sb="57" eb="59">
      <t>ブキ</t>
    </rPh>
    <rPh sb="62" eb="64">
      <t>イリョク</t>
    </rPh>
    <rPh sb="64" eb="67">
      <t>コテイチ</t>
    </rPh>
    <phoneticPr fontId="6"/>
  </si>
  <si>
    <t>このアーツを組み合わせた《殉職》の代償を「自身のHPは1になる」に変更する。</t>
    <rPh sb="6" eb="7">
      <t>ク</t>
    </rPh>
    <rPh sb="8" eb="9">
      <t>ア</t>
    </rPh>
    <rPh sb="13" eb="15">
      <t>ジュンショク</t>
    </rPh>
    <rPh sb="17" eb="19">
      <t>ダイショウ</t>
    </rPh>
    <rPh sb="21" eb="23">
      <t>ジシン</t>
    </rPh>
    <rPh sb="33" eb="35">
      <t>ヘンコウ</t>
    </rPh>
    <phoneticPr fontId="6"/>
  </si>
  <si>
    <t>このアーツを組み合わせた《忍務遂行》を「代償：なし」に変更し、《忍務遂行》を使用してもHPが減少しないようにする。</t>
    <rPh sb="6" eb="7">
      <t>ク</t>
    </rPh>
    <rPh sb="8" eb="9">
      <t>ア</t>
    </rPh>
    <rPh sb="13" eb="14">
      <t>シノブ</t>
    </rPh>
    <rPh sb="14" eb="15">
      <t>ツトム</t>
    </rPh>
    <rPh sb="15" eb="17">
      <t>スイコウ</t>
    </rPh>
    <rPh sb="20" eb="22">
      <t>ダイショウ</t>
    </rPh>
    <rPh sb="27" eb="29">
      <t>ヘンコウ</t>
    </rPh>
    <rPh sb="32" eb="33">
      <t>シノブ</t>
    </rPh>
    <rPh sb="33" eb="34">
      <t>ツトム</t>
    </rPh>
    <rPh sb="34" eb="36">
      <t>スイコウ</t>
    </rPh>
    <rPh sb="38" eb="40">
      <t>シヨウ</t>
    </rPh>
    <rPh sb="46" eb="48">
      <t>ゲンショウ</t>
    </rPh>
    <phoneticPr fontId="6"/>
  </si>
  <si>
    <t>主の憐み</t>
    <rPh sb="0" eb="1">
      <t>シュ</t>
    </rPh>
    <rPh sb="2" eb="3">
      <t>アワレ</t>
    </rPh>
    <phoneticPr fontId="6"/>
  </si>
  <si>
    <t>神器</t>
    <rPh sb="0" eb="2">
      <t>ジンギ</t>
    </rPh>
    <phoneticPr fontId="6"/>
  </si>
  <si>
    <t>「傀儡」状態で「行動済」の時に使用できる。即座にメインフェイズを行う。このメインフェイズではスペシャル率が50%になり、判定に対するあらゆるペナルティを受けない。そのメインフェイズ終了時、「傀儡」状態を解除する(「死亡」状態は解除されない)。</t>
    <rPh sb="1" eb="3">
      <t>クグツ</t>
    </rPh>
    <rPh sb="4" eb="6">
      <t>ジョウタイ</t>
    </rPh>
    <rPh sb="8" eb="10">
      <t>コウドウ</t>
    </rPh>
    <rPh sb="10" eb="11">
      <t>ズ</t>
    </rPh>
    <rPh sb="13" eb="14">
      <t>トキ</t>
    </rPh>
    <rPh sb="15" eb="17">
      <t>シヨウ</t>
    </rPh>
    <rPh sb="21" eb="23">
      <t>ソクザ</t>
    </rPh>
    <rPh sb="32" eb="33">
      <t>オコナ</t>
    </rPh>
    <rPh sb="51" eb="52">
      <t>リツ</t>
    </rPh>
    <rPh sb="60" eb="62">
      <t>ハンテイ</t>
    </rPh>
    <rPh sb="63" eb="64">
      <t>タイ</t>
    </rPh>
    <rPh sb="76" eb="77">
      <t>ウ</t>
    </rPh>
    <rPh sb="90" eb="93">
      <t>シュウリョウジ</t>
    </rPh>
    <rPh sb="107" eb="109">
      <t>シボウ</t>
    </rPh>
    <rPh sb="110" eb="112">
      <t>ジョウタイ</t>
    </rPh>
    <rPh sb="113" eb="115">
      <t>カイジョ</t>
    </rPh>
    <phoneticPr fontId="6"/>
  </si>
  <si>
    <t>葛藤と覚悟</t>
    <rPh sb="0" eb="2">
      <t>カットウ</t>
    </rPh>
    <rPh sb="3" eb="5">
      <t>カクゴ</t>
    </rPh>
    <phoneticPr fontId="6"/>
  </si>
  <si>
    <t>戦場の慈愛</t>
    <rPh sb="0" eb="1">
      <t>イクサ</t>
    </rPh>
    <rPh sb="1" eb="2">
      <t>バ</t>
    </rPh>
    <rPh sb="3" eb="5">
      <t>ジアイ</t>
    </rPh>
    <phoneticPr fontId="6"/>
  </si>
  <si>
    <t>ダイハード</t>
    <phoneticPr fontId="6"/>
  </si>
  <si>
    <t>自身は即座にメジャーアクションを行う(「行動済」状態でも行え、「未行動」状態でも「行動済」にならない)。このメジャーアクションでは〔交渉〕判定のみが行える。</t>
    <rPh sb="0" eb="2">
      <t>ジシン</t>
    </rPh>
    <rPh sb="3" eb="5">
      <t>ソクザ</t>
    </rPh>
    <rPh sb="16" eb="17">
      <t>オコナ</t>
    </rPh>
    <rPh sb="24" eb="26">
      <t>ジョウタイ</t>
    </rPh>
    <rPh sb="36" eb="38">
      <t>ジョウタイ</t>
    </rPh>
    <rPh sb="66" eb="68">
      <t>コウショウ</t>
    </rPh>
    <phoneticPr fontId="6"/>
  </si>
  <si>
    <t>儚き声</t>
    <rPh sb="0" eb="1">
      <t>ハカナ</t>
    </rPh>
    <rPh sb="2" eb="3">
      <t>コエ</t>
    </rPh>
    <phoneticPr fontId="6"/>
  </si>
  <si>
    <t>付与式：再臨</t>
    <rPh sb="0" eb="2">
      <t>フヨ</t>
    </rPh>
    <rPh sb="2" eb="3">
      <t>シキ</t>
    </rPh>
    <rPh sb="4" eb="6">
      <t>サイリン</t>
    </rPh>
    <phoneticPr fontId="6"/>
  </si>
  <si>
    <t>ブラッド、魔法</t>
    <rPh sb="5" eb="7">
      <t>マホウ</t>
    </rPh>
    <phoneticPr fontId="6"/>
  </si>
  <si>
    <t>このアーツを組み合わせた魔法攻撃が命中しなかった場合、自身が次に行う魔法攻撃の命中判定の達成率に-20%のボーナスを与える。さらにこの戦闘中、自身が行う魔法攻撃の代償にR2を追加し、与えるダメージに+[この効果で増加したR代償×2]点する(この効果は累積する)。</t>
    <rPh sb="6" eb="7">
      <t>ク</t>
    </rPh>
    <rPh sb="8" eb="9">
      <t>ア</t>
    </rPh>
    <rPh sb="12" eb="14">
      <t>マホウ</t>
    </rPh>
    <rPh sb="14" eb="16">
      <t>コウゲキ</t>
    </rPh>
    <rPh sb="17" eb="19">
      <t>メイチュウ</t>
    </rPh>
    <rPh sb="24" eb="26">
      <t>バアイ</t>
    </rPh>
    <rPh sb="27" eb="29">
      <t>ジシン</t>
    </rPh>
    <rPh sb="30" eb="31">
      <t>ツギ</t>
    </rPh>
    <rPh sb="32" eb="33">
      <t>オコナ</t>
    </rPh>
    <rPh sb="34" eb="36">
      <t>マホウ</t>
    </rPh>
    <rPh sb="36" eb="38">
      <t>コウゲキ</t>
    </rPh>
    <rPh sb="39" eb="41">
      <t>メイチュウ</t>
    </rPh>
    <rPh sb="41" eb="43">
      <t>ハンテイ</t>
    </rPh>
    <rPh sb="44" eb="47">
      <t>タッセイリツ</t>
    </rPh>
    <rPh sb="58" eb="59">
      <t>アタ</t>
    </rPh>
    <rPh sb="67" eb="70">
      <t>セントウチュウ</t>
    </rPh>
    <rPh sb="71" eb="73">
      <t>ジシン</t>
    </rPh>
    <rPh sb="74" eb="75">
      <t>オコナ</t>
    </rPh>
    <rPh sb="76" eb="78">
      <t>マホウ</t>
    </rPh>
    <rPh sb="78" eb="80">
      <t>コウゲキ</t>
    </rPh>
    <rPh sb="81" eb="83">
      <t>ダイショウ</t>
    </rPh>
    <rPh sb="87" eb="89">
      <t>ツイカ</t>
    </rPh>
    <rPh sb="91" eb="92">
      <t>アタ</t>
    </rPh>
    <rPh sb="103" eb="105">
      <t>コウカ</t>
    </rPh>
    <rPh sb="106" eb="108">
      <t>ゾウカ</t>
    </rPh>
    <rPh sb="111" eb="113">
      <t>ダイショウ</t>
    </rPh>
    <rPh sb="116" eb="117">
      <t>テン</t>
    </rPh>
    <rPh sb="122" eb="124">
      <t>コウカ</t>
    </rPh>
    <rPh sb="125" eb="127">
      <t>ルイセキ</t>
    </rPh>
    <phoneticPr fontId="6"/>
  </si>
  <si>
    <t>自身が攻撃によって1点でもダメージを受けた時に使用する。この戦闘中、自身が攻撃で与えるダメージに+4する(この効果は[LV]回まで重複可能)。</t>
    <rPh sb="0" eb="2">
      <t>ジシン</t>
    </rPh>
    <rPh sb="3" eb="5">
      <t>コウゲキ</t>
    </rPh>
    <rPh sb="10" eb="11">
      <t>テン</t>
    </rPh>
    <rPh sb="18" eb="19">
      <t>ウ</t>
    </rPh>
    <rPh sb="21" eb="22">
      <t>トキ</t>
    </rPh>
    <rPh sb="23" eb="25">
      <t>シヨウ</t>
    </rPh>
    <rPh sb="30" eb="33">
      <t>セントウチュウ</t>
    </rPh>
    <rPh sb="34" eb="36">
      <t>ジシン</t>
    </rPh>
    <rPh sb="37" eb="39">
      <t>コウゲキ</t>
    </rPh>
    <rPh sb="40" eb="41">
      <t>アタ</t>
    </rPh>
    <rPh sb="55" eb="57">
      <t>コウカ</t>
    </rPh>
    <rPh sb="62" eb="63">
      <t>カイ</t>
    </rPh>
    <rPh sb="65" eb="67">
      <t>チョウフク</t>
    </rPh>
    <rPh sb="67" eb="69">
      <t>カノウ</t>
    </rPh>
    <phoneticPr fontId="6"/>
  </si>
  <si>
    <t>万軍の喝采</t>
    <rPh sb="0" eb="2">
      <t>バングン</t>
    </rPh>
    <rPh sb="3" eb="5">
      <t>カッサイ</t>
    </rPh>
    <phoneticPr fontId="6"/>
  </si>
  <si>
    <t>ノー・フェイス</t>
    <phoneticPr fontId="6"/>
  </si>
  <si>
    <t>このアーツを組み合わせた〔自我〕判定の達成率に-20%のボーナスを与える。</t>
    <rPh sb="19" eb="22">
      <t>タッセイリツ</t>
    </rPh>
    <phoneticPr fontId="6"/>
  </si>
  <si>
    <t>取得には《浄めの一族》が必要。このアーツは「対象：範囲(選択)」であることを除き、マギアーの《情動：憤怒の烈火》と同じ技能、タイミング、判定負荷、代償、射程、制限、効果になる。</t>
    <rPh sb="0" eb="2">
      <t>シュトク</t>
    </rPh>
    <rPh sb="5" eb="6">
      <t>キヨ</t>
    </rPh>
    <rPh sb="8" eb="10">
      <t>イチゾク</t>
    </rPh>
    <rPh sb="12" eb="14">
      <t>ヒツヨウ</t>
    </rPh>
    <rPh sb="38" eb="39">
      <t>ノゾ</t>
    </rPh>
    <rPh sb="47" eb="49">
      <t>ジョウドウ</t>
    </rPh>
    <rPh sb="50" eb="52">
      <t>フンヌ</t>
    </rPh>
    <rPh sb="53" eb="55">
      <t>レッカ</t>
    </rPh>
    <rPh sb="57" eb="58">
      <t>オナ</t>
    </rPh>
    <rPh sb="59" eb="61">
      <t>ギノウ</t>
    </rPh>
    <rPh sb="68" eb="70">
      <t>ハンテイ</t>
    </rPh>
    <rPh sb="70" eb="72">
      <t>フカ</t>
    </rPh>
    <rPh sb="73" eb="75">
      <t>ダイショウ</t>
    </rPh>
    <rPh sb="76" eb="78">
      <t>シャテイ</t>
    </rPh>
    <rPh sb="79" eb="81">
      <t>セイゲン</t>
    </rPh>
    <rPh sb="82" eb="84">
      <t>コウカ</t>
    </rPh>
    <phoneticPr fontId="6"/>
  </si>
  <si>
    <t>捨身の献身</t>
    <rPh sb="0" eb="2">
      <t>ステミ</t>
    </rPh>
    <rPh sb="3" eb="5">
      <t>ケンシン</t>
    </rPh>
    <phoneticPr fontId="6"/>
  </si>
  <si>
    <t>R15</t>
    <phoneticPr fontId="6"/>
  </si>
  <si>
    <t>複数体が対象の攻撃に対するリアクションの判定が全員分終わった後に使用できる。自身は対象にできない。対象の判定の出目をどちらかまたは両方を合計5まで減少させる(最低値0。対象の同意が必要)。この効果で出目が変更された結果、スペシャルやクリティカルが発生しうる。</t>
    <rPh sb="0" eb="2">
      <t>フクスウ</t>
    </rPh>
    <rPh sb="2" eb="3">
      <t>タイ</t>
    </rPh>
    <rPh sb="4" eb="6">
      <t>タイショウ</t>
    </rPh>
    <rPh sb="7" eb="9">
      <t>コウゲキ</t>
    </rPh>
    <rPh sb="10" eb="11">
      <t>タイ</t>
    </rPh>
    <rPh sb="20" eb="22">
      <t>ハンテイ</t>
    </rPh>
    <rPh sb="23" eb="25">
      <t>ゼンイン</t>
    </rPh>
    <rPh sb="25" eb="26">
      <t>ブン</t>
    </rPh>
    <rPh sb="26" eb="27">
      <t>オ</t>
    </rPh>
    <rPh sb="30" eb="31">
      <t>アト</t>
    </rPh>
    <rPh sb="32" eb="34">
      <t>シヨウ</t>
    </rPh>
    <rPh sb="38" eb="40">
      <t>ジシン</t>
    </rPh>
    <rPh sb="41" eb="43">
      <t>タイショウ</t>
    </rPh>
    <rPh sb="49" eb="51">
      <t>タイショウ</t>
    </rPh>
    <rPh sb="52" eb="54">
      <t>ハンテイ</t>
    </rPh>
    <rPh sb="55" eb="57">
      <t>デメ</t>
    </rPh>
    <rPh sb="65" eb="67">
      <t>リョウホウ</t>
    </rPh>
    <rPh sb="68" eb="70">
      <t>ゴウケイ</t>
    </rPh>
    <rPh sb="73" eb="75">
      <t>ゲンショウ</t>
    </rPh>
    <rPh sb="79" eb="81">
      <t>サイテイ</t>
    </rPh>
    <rPh sb="81" eb="82">
      <t>チ</t>
    </rPh>
    <rPh sb="84" eb="86">
      <t>タイショウ</t>
    </rPh>
    <rPh sb="87" eb="89">
      <t>ドウイ</t>
    </rPh>
    <rPh sb="90" eb="92">
      <t>ヒツヨウ</t>
    </rPh>
    <rPh sb="96" eb="98">
      <t>コウカ</t>
    </rPh>
    <rPh sb="99" eb="101">
      <t>デメ</t>
    </rPh>
    <rPh sb="102" eb="104">
      <t>ヘンコウ</t>
    </rPh>
    <rPh sb="107" eb="109">
      <t>ケッカ</t>
    </rPh>
    <rPh sb="123" eb="125">
      <t>ハッセイ</t>
    </rPh>
    <phoneticPr fontId="6"/>
  </si>
  <si>
    <r>
      <rPr>
        <b/>
        <sz val="11"/>
        <color indexed="8"/>
        <rFont val="ＭＳ Ｐ明朝"/>
        <family val="1"/>
        <charset val="128"/>
      </rPr>
      <t>クリティカル。</t>
    </r>
    <r>
      <rPr>
        <sz val="11"/>
        <color indexed="8"/>
        <rFont val="ＭＳ Ｐ明朝"/>
        <family val="1"/>
        <charset val="128"/>
      </rPr>
      <t>判定は成功になり、攻撃の命中判定ならば、ダメージロールに+1D10点される。攻撃に対するリアクションの判定ならば、攻撃してきた対象は1D10点のHPを失う。</t>
    </r>
    <rPh sb="7" eb="9">
      <t>ハンテイ</t>
    </rPh>
    <rPh sb="10" eb="12">
      <t>セイコウ</t>
    </rPh>
    <rPh sb="16" eb="18">
      <t>コウゲキ</t>
    </rPh>
    <rPh sb="19" eb="21">
      <t>メイチュウ</t>
    </rPh>
    <rPh sb="21" eb="23">
      <t>ハンテイ</t>
    </rPh>
    <rPh sb="40" eb="41">
      <t>テン</t>
    </rPh>
    <rPh sb="45" eb="47">
      <t>コウゲキ</t>
    </rPh>
    <rPh sb="48" eb="49">
      <t>タイ</t>
    </rPh>
    <rPh sb="58" eb="60">
      <t>ハンテイ</t>
    </rPh>
    <rPh sb="64" eb="66">
      <t>コウゲキ</t>
    </rPh>
    <rPh sb="70" eb="72">
      <t>タイショウ</t>
    </rPh>
    <rPh sb="77" eb="78">
      <t>テン</t>
    </rPh>
    <rPh sb="82" eb="83">
      <t>ウシナ</t>
    </rPh>
    <phoneticPr fontId="7"/>
  </si>
  <si>
    <r>
      <rPr>
        <b/>
        <sz val="11"/>
        <color indexed="8"/>
        <rFont val="ＭＳ Ｐ明朝"/>
        <family val="1"/>
        <charset val="128"/>
      </rPr>
      <t>フェイタル。</t>
    </r>
    <r>
      <rPr>
        <sz val="11"/>
        <color indexed="8"/>
        <rFont val="ＭＳ Ｐ明朝"/>
        <family val="1"/>
        <charset val="128"/>
      </rPr>
      <t>判定は成功になり、攻撃の命中判定ならば、自身は1D10点のHPを失う。攻撃に対するリアクションの判定ならば、攻撃してきた対象のダメージロールに+1D10点する。</t>
    </r>
    <rPh sb="6" eb="8">
      <t>ハンテイ</t>
    </rPh>
    <rPh sb="9" eb="11">
      <t>セイコウ</t>
    </rPh>
    <rPh sb="15" eb="17">
      <t>コウゲキ</t>
    </rPh>
    <rPh sb="18" eb="20">
      <t>メイチュウ</t>
    </rPh>
    <rPh sb="20" eb="22">
      <t>ハンテイ</t>
    </rPh>
    <rPh sb="26" eb="28">
      <t>ジシン</t>
    </rPh>
    <rPh sb="33" eb="34">
      <t>テン</t>
    </rPh>
    <rPh sb="38" eb="39">
      <t>ウシナ</t>
    </rPh>
    <rPh sb="41" eb="43">
      <t>コウゲキ</t>
    </rPh>
    <rPh sb="44" eb="45">
      <t>タイ</t>
    </rPh>
    <rPh sb="54" eb="56">
      <t>ハンテイ</t>
    </rPh>
    <rPh sb="60" eb="62">
      <t>コウゲキ</t>
    </rPh>
    <rPh sb="66" eb="68">
      <t>タイショウ</t>
    </rPh>
    <rPh sb="82" eb="83">
      <t>テン</t>
    </rPh>
    <phoneticPr fontId="7"/>
  </si>
  <si>
    <t>自身はヒトの人語を解し話すことができ、マイナーアクションでヒトの姿に変身することができる(特定の誰かに似せられるわけではない)。</t>
    <rPh sb="0" eb="2">
      <t>ジシン</t>
    </rPh>
    <rPh sb="6" eb="8">
      <t>ジンゴ</t>
    </rPh>
    <rPh sb="9" eb="10">
      <t>カイ</t>
    </rPh>
    <rPh sb="11" eb="12">
      <t>ハナ</t>
    </rPh>
    <rPh sb="32" eb="33">
      <t>スガタ</t>
    </rPh>
    <rPh sb="34" eb="36">
      <t>ヘンシン</t>
    </rPh>
    <rPh sb="45" eb="47">
      <t>トクテイ</t>
    </rPh>
    <rPh sb="48" eb="49">
      <t>ダレ</t>
    </rPh>
    <rPh sb="51" eb="52">
      <t>ニ</t>
    </rPh>
    <phoneticPr fontId="6"/>
  </si>
  <si>
    <t>「魔力：刺+[LV×4]」の魔法攻撃を行う。</t>
    <rPh sb="1" eb="3">
      <t>マリョク</t>
    </rPh>
    <rPh sb="4" eb="5">
      <t>サ</t>
    </rPh>
    <rPh sb="14" eb="16">
      <t>マホウ</t>
    </rPh>
    <rPh sb="16" eb="18">
      <t>コウゲキ</t>
    </rPh>
    <rPh sb="19" eb="20">
      <t>オコナ</t>
    </rPh>
    <phoneticPr fontId="6"/>
  </si>
  <si>
    <t>人外の翼</t>
    <rPh sb="0" eb="2">
      <t>ジンガイ</t>
    </rPh>
    <rPh sb="3" eb="4">
      <t>ツバサ</t>
    </rPh>
    <phoneticPr fontId="6"/>
  </si>
  <si>
    <t>ある1回の攻撃やアーツ、グロウによって対象の受けるダメージを0まで軽減し、それによって発生する不利益を全て打ち消す。</t>
    <rPh sb="3" eb="4">
      <t>カイ</t>
    </rPh>
    <rPh sb="5" eb="7">
      <t>コウゲキ</t>
    </rPh>
    <rPh sb="19" eb="21">
      <t>タイショウ</t>
    </rPh>
    <rPh sb="22" eb="23">
      <t>ウ</t>
    </rPh>
    <rPh sb="33" eb="35">
      <t>ケイゲン</t>
    </rPh>
    <rPh sb="43" eb="45">
      <t>ハッセイ</t>
    </rPh>
    <rPh sb="47" eb="50">
      <t>フリエキ</t>
    </rPh>
    <rPh sb="51" eb="52">
      <t>スベ</t>
    </rPh>
    <rPh sb="53" eb="54">
      <t>ウ</t>
    </rPh>
    <rPh sb="55" eb="56">
      <t>ケ</t>
    </rPh>
    <phoneticPr fontId="6"/>
  </si>
  <si>
    <t>ある1回の攻撃やアーツ、グロウによって発生するダメージを0まで軽減し、それによって発生する不利益を全て打ち消す。</t>
    <rPh sb="3" eb="4">
      <t>カイ</t>
    </rPh>
    <rPh sb="5" eb="7">
      <t>コウゲキ</t>
    </rPh>
    <rPh sb="19" eb="21">
      <t>ハッセイ</t>
    </rPh>
    <rPh sb="31" eb="33">
      <t>ケイゲン</t>
    </rPh>
    <rPh sb="41" eb="43">
      <t>ハッセイ</t>
    </rPh>
    <rPh sb="45" eb="48">
      <t>フリエキ</t>
    </rPh>
    <rPh sb="49" eb="50">
      <t>スベ</t>
    </rPh>
    <rPh sb="51" eb="52">
      <t>ウ</t>
    </rPh>
    <rPh sb="53" eb="54">
      <t>ケ</t>
    </rPh>
    <phoneticPr fontId="6"/>
  </si>
  <si>
    <t>シーンに対してかけられる。そのシーンに登場しているキャラクターが判定にスペシャルかファンブルした時、そのキャラクターは1D10点のHPを失う（「材質：金属」の防具を装備しているなら、代わりに2D10点のHPを失う）。「雨天」または「炎天」と重複する。クリンナップフェイズ、またはシーン終了時に自動的に解除される。</t>
    <rPh sb="68" eb="69">
      <t>ウシナ</t>
    </rPh>
    <rPh sb="91" eb="92">
      <t>カ</t>
    </rPh>
    <rPh sb="99" eb="100">
      <t>テン</t>
    </rPh>
    <rPh sb="104" eb="105">
      <t>ウシナ</t>
    </rPh>
    <rPh sb="109" eb="111">
      <t>ウテン</t>
    </rPh>
    <rPh sb="116" eb="118">
      <t>エンテン</t>
    </rPh>
    <rPh sb="120" eb="122">
      <t>チョウフク</t>
    </rPh>
    <rPh sb="146" eb="149">
      <t>ジドウテキ</t>
    </rPh>
    <phoneticPr fontId="6"/>
  </si>
  <si>
    <t>シーンに対してかけられる。そのシーンに登場しているコッソまたはニンス、ワルム、ラチェルのクラスを持つキャラクターはあらゆる判定の判定率に-20%のペナルティを受ける。既に「炎天」状態なら、「炎天」状態を解除し、「雨天」状態にはならない。クリンナップフェイズ、またはシーン終了時に自動的に解除される。</t>
    <rPh sb="4" eb="5">
      <t>タイ</t>
    </rPh>
    <rPh sb="64" eb="66">
      <t>ハンテイ</t>
    </rPh>
    <rPh sb="66" eb="67">
      <t>リツ</t>
    </rPh>
    <rPh sb="83" eb="84">
      <t>スデ</t>
    </rPh>
    <rPh sb="86" eb="88">
      <t>エンテン</t>
    </rPh>
    <rPh sb="89" eb="91">
      <t>ジョウタイ</t>
    </rPh>
    <rPh sb="139" eb="142">
      <t>ジドウテキ</t>
    </rPh>
    <phoneticPr fontId="6"/>
  </si>
  <si>
    <t>シーンに対してかけられる。そのシーンに登場しているマオまたはクーン、グレス、デュルフ、フルワイのクラスを持つキャラクターはあらゆる判定の判定率に-20%のペナルティを受ける。既に「雨天」状態なら、「雨天」状態を解除し、「炎天」状態にはならない。クリンナップフェイズ、またはシーン終了時に自動的に解除される。</t>
    <rPh sb="68" eb="70">
      <t>ハンテイ</t>
    </rPh>
    <rPh sb="70" eb="71">
      <t>リツ</t>
    </rPh>
    <rPh sb="90" eb="92">
      <t>ウテン</t>
    </rPh>
    <rPh sb="99" eb="101">
      <t>ウテン</t>
    </rPh>
    <rPh sb="110" eb="111">
      <t>ホノオ</t>
    </rPh>
    <rPh sb="143" eb="146">
      <t>ジドウテキ</t>
    </rPh>
    <phoneticPr fontId="6"/>
  </si>
  <si>
    <t>自身が攻撃によってダメージを受けた時に使用できる。減少した自身のHPと同じだけ、自身にダメージを与えた対象はHPを失う。</t>
    <rPh sb="0" eb="2">
      <t>ジシン</t>
    </rPh>
    <rPh sb="3" eb="5">
      <t>コウゲキ</t>
    </rPh>
    <rPh sb="14" eb="15">
      <t>ウ</t>
    </rPh>
    <rPh sb="17" eb="18">
      <t>トキ</t>
    </rPh>
    <rPh sb="19" eb="21">
      <t>シヨウ</t>
    </rPh>
    <rPh sb="25" eb="27">
      <t>ゲンショウ</t>
    </rPh>
    <rPh sb="29" eb="31">
      <t>ジシン</t>
    </rPh>
    <rPh sb="35" eb="36">
      <t>オナ</t>
    </rPh>
    <rPh sb="40" eb="42">
      <t>ジシン</t>
    </rPh>
    <rPh sb="48" eb="49">
      <t>アタ</t>
    </rPh>
    <rPh sb="51" eb="53">
      <t>タイショウ</t>
    </rPh>
    <rPh sb="57" eb="58">
      <t>ウシナ</t>
    </rPh>
    <phoneticPr fontId="7"/>
  </si>
  <si>
    <t>∴月下の瞳(クレセント・ムーン)∴</t>
    <rPh sb="1" eb="3">
      <t>ゲッカ</t>
    </rPh>
    <rPh sb="4" eb="5">
      <t>ヒトミ</t>
    </rPh>
    <phoneticPr fontId="7"/>
  </si>
  <si>
    <t>∴月下の瞳(クレセント・ムーン)∴</t>
    <rPh sb="1" eb="2">
      <t>ツキ</t>
    </rPh>
    <rPh sb="2" eb="3">
      <t>シタ</t>
    </rPh>
    <rPh sb="4" eb="5">
      <t>ヒトミ</t>
    </rPh>
    <phoneticPr fontId="7"/>
  </si>
  <si>
    <t>即座にメインフェイズを発生させる。「未行動」であればこのメインフェイズを行っても「行動済」にならず、「行動済」であってもこのメインフェイズは行える。このメインフェイズはグロウ以外の効果でメインフェイズが行えないとしても、その効果を無視して行える。そのメインフェイズは通常通り判定が必要だが、リアクションは発生しない。このメインフェイズで支払うアーツの代償は無視できるが、グロウの代償は支払う必要がある。また、そのダメージ適用まで、自身と攻撃の対象は隠密状態となる(隠密状態のキャラクターは、隠密状態のキャラクター以外からグロウ以外のあらゆる効果の対象にできない)。</t>
    <rPh sb="0" eb="2">
      <t>ソクザ</t>
    </rPh>
    <rPh sb="11" eb="13">
      <t>ハッセイ</t>
    </rPh>
    <rPh sb="133" eb="135">
      <t>ツウジョウ</t>
    </rPh>
    <rPh sb="135" eb="136">
      <t>ドオ</t>
    </rPh>
    <rPh sb="137" eb="139">
      <t>ハンテイ</t>
    </rPh>
    <rPh sb="140" eb="142">
      <t>ヒツヨウ</t>
    </rPh>
    <rPh sb="152" eb="154">
      <t>ハッセイ</t>
    </rPh>
    <rPh sb="210" eb="212">
      <t>テキヨウ</t>
    </rPh>
    <rPh sb="215" eb="217">
      <t>ジシン</t>
    </rPh>
    <rPh sb="218" eb="220">
      <t>コウゲキ</t>
    </rPh>
    <rPh sb="221" eb="223">
      <t>タイショウ</t>
    </rPh>
    <rPh sb="224" eb="226">
      <t>オンミツ</t>
    </rPh>
    <rPh sb="226" eb="228">
      <t>ジョウタイ</t>
    </rPh>
    <rPh sb="232" eb="234">
      <t>オンミツ</t>
    </rPh>
    <rPh sb="234" eb="236">
      <t>ジョウタイ</t>
    </rPh>
    <rPh sb="245" eb="247">
      <t>オンミツ</t>
    </rPh>
    <rPh sb="247" eb="249">
      <t>ジョウタイ</t>
    </rPh>
    <rPh sb="256" eb="258">
      <t>イガイ</t>
    </rPh>
    <rPh sb="263" eb="265">
      <t>イガイ</t>
    </rPh>
    <rPh sb="270" eb="272">
      <t>コウカ</t>
    </rPh>
    <rPh sb="273" eb="275">
      <t>タイショウ</t>
    </rPh>
    <phoneticPr fontId="7"/>
  </si>
  <si>
    <t>建物や建造物、地形1つを破壊するか、天候（炎天、雨天、雷天など）を変更する。物の破壊に巻き込まれたキャラクターは、4D10点のHPを失う。具体的に巻き込まれるかどうかは、HLが判断する。</t>
    <rPh sb="7" eb="9">
      <t>チケイ</t>
    </rPh>
    <rPh sb="12" eb="14">
      <t>ハカイ</t>
    </rPh>
    <rPh sb="18" eb="20">
      <t>テンコウ</t>
    </rPh>
    <rPh sb="21" eb="23">
      <t>エンテン</t>
    </rPh>
    <rPh sb="24" eb="26">
      <t>ウテン</t>
    </rPh>
    <rPh sb="27" eb="28">
      <t>カミナリ</t>
    </rPh>
    <rPh sb="28" eb="29">
      <t>テン</t>
    </rPh>
    <rPh sb="33" eb="35">
      <t>ヘンコウ</t>
    </rPh>
    <rPh sb="38" eb="39">
      <t>モノ</t>
    </rPh>
    <rPh sb="66" eb="67">
      <t>ウシナ</t>
    </rPh>
    <phoneticPr fontId="7"/>
  </si>
  <si>
    <t>HPが0以下になった時、『トランス』を宣言することでこの状態になる。『トランス』は1アクト1回しか宣言できない。レギオンやクリーチャーは『トランス』することができない。『傀儡』状態である間は同時に『死亡』状態となるが、『死亡』の効果を受けない。明記されていない限り、HPは回復できない。HPが1以上の時にHPダメージを受けた場合、HPから減少する。HPが0以下の場合、HPダメージはSPへのダメージとなる。SPが-100以下になった場合、『傀儡』状態は解除され、即座に『魂魄四散』状態になる。</t>
    <rPh sb="93" eb="94">
      <t>アイダ</t>
    </rPh>
    <rPh sb="102" eb="104">
      <t>ジョウタイ</t>
    </rPh>
    <rPh sb="122" eb="124">
      <t>メイキ</t>
    </rPh>
    <rPh sb="130" eb="131">
      <t>カギ</t>
    </rPh>
    <rPh sb="220" eb="222">
      <t>クグツ</t>
    </rPh>
    <rPh sb="223" eb="225">
      <t>ジョウタイ</t>
    </rPh>
    <rPh sb="226" eb="228">
      <t>カイジョ</t>
    </rPh>
    <rPh sb="231" eb="233">
      <t>ソクザ</t>
    </rPh>
    <rPh sb="240" eb="242">
      <t>ジョウタイ</t>
    </rPh>
    <phoneticPr fontId="6"/>
  </si>
  <si>
    <t>HPが-20以下になった状態。または「とどめを刺す」行動を受けた状態。記述がない限り、グロウ以外は発動できず、行動はできない。アクト終了時に『死亡』しているキャラクターは転生する。</t>
    <phoneticPr fontId="7"/>
  </si>
  <si>
    <t>ダメージロール</t>
    <phoneticPr fontId="7"/>
  </si>
  <si>
    <t>ﾌﾟﾚﾀﾞﾒｰｼﾞｱｸｼｮﾝ</t>
    <phoneticPr fontId="7"/>
  </si>
  <si>
    <t>ﾎﾟｽﾄﾀﾞﾒｰｼﾞｱｸｼｮﾝ</t>
  </si>
  <si>
    <t>アクティブキャラクターとなった時に使用できる。自身は武器を準備していたなら準備を解除し「待機」状態になる。その後、自身が攻撃によってダメージを受けた場合、その攻撃後に自身の「待機」状態を解除し、このラウンド中、自身が次に行うメインフェイズで行う白兵攻撃で与えるダメージに+[自身のAP-自身にダメージを与えた攻撃者のAP](最大値は[LV×5])する。</t>
    <rPh sb="15" eb="16">
      <t>トキ</t>
    </rPh>
    <rPh sb="17" eb="19">
      <t>シヨウ</t>
    </rPh>
    <rPh sb="23" eb="25">
      <t>ジシン</t>
    </rPh>
    <rPh sb="26" eb="28">
      <t>ブキ</t>
    </rPh>
    <rPh sb="29" eb="31">
      <t>ジュンビ</t>
    </rPh>
    <rPh sb="37" eb="39">
      <t>ジュンビ</t>
    </rPh>
    <rPh sb="40" eb="42">
      <t>カイジョ</t>
    </rPh>
    <rPh sb="44" eb="46">
      <t>タイキ</t>
    </rPh>
    <rPh sb="47" eb="49">
      <t>ジョウタイ</t>
    </rPh>
    <rPh sb="55" eb="56">
      <t>ゴ</t>
    </rPh>
    <rPh sb="57" eb="59">
      <t>ジシン</t>
    </rPh>
    <rPh sb="60" eb="62">
      <t>コウゲキ</t>
    </rPh>
    <rPh sb="71" eb="72">
      <t>ウ</t>
    </rPh>
    <rPh sb="74" eb="76">
      <t>バアイ</t>
    </rPh>
    <rPh sb="79" eb="81">
      <t>コウゲキ</t>
    </rPh>
    <rPh sb="81" eb="82">
      <t>アト</t>
    </rPh>
    <rPh sb="83" eb="85">
      <t>ジシン</t>
    </rPh>
    <rPh sb="87" eb="89">
      <t>タイキ</t>
    </rPh>
    <rPh sb="90" eb="92">
      <t>ジョウタイ</t>
    </rPh>
    <rPh sb="93" eb="95">
      <t>カイジョ</t>
    </rPh>
    <rPh sb="103" eb="104">
      <t>チュウ</t>
    </rPh>
    <rPh sb="105" eb="107">
      <t>ジシン</t>
    </rPh>
    <rPh sb="108" eb="109">
      <t>ツギ</t>
    </rPh>
    <rPh sb="110" eb="111">
      <t>オコナ</t>
    </rPh>
    <rPh sb="120" eb="121">
      <t>オコナ</t>
    </rPh>
    <rPh sb="122" eb="124">
      <t>ハクヘイ</t>
    </rPh>
    <rPh sb="124" eb="126">
      <t>コウゲキ</t>
    </rPh>
    <rPh sb="137" eb="139">
      <t>ジシン</t>
    </rPh>
    <rPh sb="143" eb="145">
      <t>ジシン</t>
    </rPh>
    <rPh sb="151" eb="152">
      <t>アタ</t>
    </rPh>
    <rPh sb="154" eb="156">
      <t>コウゲキ</t>
    </rPh>
    <rPh sb="156" eb="157">
      <t>シャ</t>
    </rPh>
    <rPh sb="162" eb="165">
      <t>サイダイチ</t>
    </rPh>
    <phoneticPr fontId="6"/>
  </si>
  <si>
    <t>ダメージダイスを算出し、その合計を公開する(基本ダメージ1D10点が常に加算されることに注意)。ダメージ属性や武器の威力または魔力、アーツによる固定値の増加量は、この時点では防衛者などに対して非公開である。</t>
    <rPh sb="8" eb="10">
      <t>サンシュツ</t>
    </rPh>
    <rPh sb="14" eb="16">
      <t>ゴウケイ</t>
    </rPh>
    <rPh sb="17" eb="19">
      <t>コウカイ</t>
    </rPh>
    <rPh sb="22" eb="24">
      <t>キホン</t>
    </rPh>
    <rPh sb="32" eb="33">
      <t>テン</t>
    </rPh>
    <rPh sb="34" eb="35">
      <t>ツネ</t>
    </rPh>
    <rPh sb="36" eb="38">
      <t>カサン</t>
    </rPh>
    <rPh sb="44" eb="46">
      <t>チュウイ</t>
    </rPh>
    <rPh sb="52" eb="54">
      <t>ゾクセイ</t>
    </rPh>
    <rPh sb="55" eb="57">
      <t>ブキ</t>
    </rPh>
    <rPh sb="58" eb="60">
      <t>イリョク</t>
    </rPh>
    <rPh sb="63" eb="65">
      <t>マリョク</t>
    </rPh>
    <rPh sb="72" eb="75">
      <t>コテイチ</t>
    </rPh>
    <rPh sb="76" eb="79">
      <t>ゾウカリョウ</t>
    </rPh>
    <rPh sb="83" eb="85">
      <t>ジテン</t>
    </rPh>
    <rPh sb="87" eb="89">
      <t>ボウエイ</t>
    </rPh>
    <rPh sb="89" eb="90">
      <t>シャ</t>
    </rPh>
    <rPh sb="93" eb="94">
      <t>タイ</t>
    </rPh>
    <rPh sb="96" eb="99">
      <t>ヒコウカイ</t>
    </rPh>
    <phoneticPr fontId="7"/>
  </si>
  <si>
    <t>最終的なダメージを算出する。物理攻撃なら使用した威力のダメージ固定値、魔法攻撃ならアーツで指定された魔力にレリックの魔力を合計した値を使用し、ダメージロールの結果と合計する。プレダメージアクションでアーツやグロウが使用されていればダメージが増減し、ガードやレジストを行っていれば、防御値または抵抗値分ダメージが減少する。さらに、ダメージ属性に対応する装甲値分ダメージが減少する。そうした増減を全て適用した最終的なダメージをHPから減少させる。</t>
    <rPh sb="0" eb="3">
      <t>サイシュウテキ</t>
    </rPh>
    <rPh sb="9" eb="11">
      <t>サンシュツ</t>
    </rPh>
    <rPh sb="79" eb="81">
      <t>ケッカ</t>
    </rPh>
    <rPh sb="82" eb="84">
      <t>ゴウケイ</t>
    </rPh>
    <rPh sb="107" eb="109">
      <t>シヨウ</t>
    </rPh>
    <rPh sb="120" eb="122">
      <t>ゾウゲン</t>
    </rPh>
    <rPh sb="133" eb="134">
      <t>オコナ</t>
    </rPh>
    <rPh sb="140" eb="142">
      <t>ボウギョ</t>
    </rPh>
    <rPh sb="142" eb="143">
      <t>チ</t>
    </rPh>
    <rPh sb="146" eb="149">
      <t>テイコウチ</t>
    </rPh>
    <rPh sb="149" eb="150">
      <t>ブン</t>
    </rPh>
    <rPh sb="155" eb="157">
      <t>ゲンショウ</t>
    </rPh>
    <rPh sb="168" eb="170">
      <t>ゾクセイ</t>
    </rPh>
    <rPh sb="171" eb="173">
      <t>タイオウ</t>
    </rPh>
    <rPh sb="175" eb="177">
      <t>ソウコウ</t>
    </rPh>
    <rPh sb="177" eb="178">
      <t>チ</t>
    </rPh>
    <rPh sb="178" eb="179">
      <t>ブン</t>
    </rPh>
    <rPh sb="184" eb="186">
      <t>ゲンショウ</t>
    </rPh>
    <rPh sb="193" eb="195">
      <t>ゾウゲン</t>
    </rPh>
    <rPh sb="196" eb="197">
      <t>スベ</t>
    </rPh>
    <rPh sb="198" eb="200">
      <t>テキヨウ</t>
    </rPh>
    <rPh sb="202" eb="205">
      <t>サイシュウテキ</t>
    </rPh>
    <rPh sb="215" eb="217">
      <t>ゲンショウ</t>
    </rPh>
    <phoneticPr fontId="7"/>
  </si>
  <si>
    <t>与えるダメージを+3点する。</t>
    <rPh sb="0" eb="1">
      <t>アタ</t>
    </rPh>
    <rPh sb="10" eb="11">
      <t>テン</t>
    </rPh>
    <phoneticPr fontId="7"/>
  </si>
  <si>
    <t>対象に「放心」を与える。</t>
    <rPh sb="4" eb="6">
      <t>ホウシン</t>
    </rPh>
    <phoneticPr fontId="7"/>
  </si>
  <si>
    <t>敵対するキャラクターに「飛行」状態であるキャラクターがいない場合、エンゲージから「戦闘移動」で離脱することができる(マイナーアクションを失わない)。また、「飛行」状態でないキャラクターがエンゲージを『封鎖』しても、その効果を受けない。マイナーアクションかメジャーアクションを消費することで解除できる。</t>
    <rPh sb="0" eb="2">
      <t>テキタイ</t>
    </rPh>
    <rPh sb="30" eb="32">
      <t>バアイ</t>
    </rPh>
    <rPh sb="41" eb="43">
      <t>セントウ</t>
    </rPh>
    <rPh sb="43" eb="45">
      <t>イドウ</t>
    </rPh>
    <rPh sb="47" eb="49">
      <t>リダツ</t>
    </rPh>
    <rPh sb="68" eb="69">
      <t>ウシナ</t>
    </rPh>
    <rPh sb="137" eb="139">
      <t>ショウヒ</t>
    </rPh>
    <phoneticPr fontId="6"/>
  </si>
  <si>
    <t>シーンに対して「雨天」または「炎天」、「雷天」を与える。または、「炎天」か「雨天」、「雷天」のいずれかを解除する。</t>
    <rPh sb="4" eb="5">
      <t>タイ</t>
    </rPh>
    <rPh sb="8" eb="10">
      <t>ウテン</t>
    </rPh>
    <rPh sb="15" eb="17">
      <t>エンテン</t>
    </rPh>
    <rPh sb="20" eb="21">
      <t>カミナリ</t>
    </rPh>
    <rPh sb="21" eb="22">
      <t>テン</t>
    </rPh>
    <rPh sb="33" eb="35">
      <t>エンテン</t>
    </rPh>
    <rPh sb="38" eb="40">
      <t>ウテン</t>
    </rPh>
    <rPh sb="43" eb="44">
      <t>ライ</t>
    </rPh>
    <rPh sb="44" eb="45">
      <t>テン</t>
    </rPh>
    <rPh sb="52" eb="54">
      <t>カイジョ</t>
    </rPh>
    <phoneticPr fontId="6"/>
  </si>
  <si>
    <t>自身のSPが0以下かつ「傀儡」状態でない場合にのみ使用可能。自身のHPを0にし、即座にトランスする。この戦闘中、自身が判定を行う場合、ダイス3個を振ってその中から十の位と一の位を選ぶ。さらに、自身がダメージロールを行う場合、7以下の出目は全て8に変更され、10が出る度に1D10を振り足すことができる。</t>
    <rPh sb="25" eb="27">
      <t>シヨウ</t>
    </rPh>
    <rPh sb="27" eb="29">
      <t>カノウ</t>
    </rPh>
    <rPh sb="30" eb="32">
      <t>ジシン</t>
    </rPh>
    <rPh sb="52" eb="55">
      <t>セントウチュウ</t>
    </rPh>
    <rPh sb="56" eb="58">
      <t>ジシン</t>
    </rPh>
    <rPh sb="59" eb="61">
      <t>ハンテイ</t>
    </rPh>
    <rPh sb="62" eb="63">
      <t>オコナ</t>
    </rPh>
    <rPh sb="64" eb="66">
      <t>バアイ</t>
    </rPh>
    <rPh sb="71" eb="72">
      <t>コ</t>
    </rPh>
    <rPh sb="73" eb="74">
      <t>フ</t>
    </rPh>
    <rPh sb="78" eb="79">
      <t>ナカ</t>
    </rPh>
    <rPh sb="81" eb="82">
      <t>ジュウ</t>
    </rPh>
    <rPh sb="83" eb="84">
      <t>クライ</t>
    </rPh>
    <rPh sb="85" eb="86">
      <t>イチ</t>
    </rPh>
    <rPh sb="87" eb="88">
      <t>クライ</t>
    </rPh>
    <rPh sb="89" eb="90">
      <t>エラ</t>
    </rPh>
    <rPh sb="96" eb="98">
      <t>ジシン</t>
    </rPh>
    <rPh sb="107" eb="108">
      <t>オコナ</t>
    </rPh>
    <rPh sb="109" eb="111">
      <t>バアイ</t>
    </rPh>
    <rPh sb="113" eb="115">
      <t>イカ</t>
    </rPh>
    <rPh sb="116" eb="118">
      <t>デメ</t>
    </rPh>
    <rPh sb="119" eb="120">
      <t>スベ</t>
    </rPh>
    <rPh sb="123" eb="125">
      <t>ヘンコウ</t>
    </rPh>
    <rPh sb="131" eb="132">
      <t>デ</t>
    </rPh>
    <rPh sb="133" eb="134">
      <t>タビ</t>
    </rPh>
    <rPh sb="140" eb="141">
      <t>フ</t>
    </rPh>
    <rPh sb="142" eb="143">
      <t>タ</t>
    </rPh>
    <phoneticPr fontId="6"/>
  </si>
  <si>
    <t>自身のSPが0以下かつ「傀儡」状態でない場合にのみ使用可能。自身のHPを0にし、即座にトランスする。対象の「昏倒」および「傀儡」、「死亡」、「魂魄四散」を含む状態異常を全て解除し、HPが1未満であれば1にし、SPが-50未満であれば-50にする(対象の同意は不要)。</t>
    <rPh sb="25" eb="27">
      <t>シヨウ</t>
    </rPh>
    <rPh sb="27" eb="29">
      <t>カノウ</t>
    </rPh>
    <rPh sb="30" eb="32">
      <t>ジシン</t>
    </rPh>
    <rPh sb="50" eb="52">
      <t>タイショウ</t>
    </rPh>
    <rPh sb="54" eb="56">
      <t>コントウ</t>
    </rPh>
    <rPh sb="61" eb="63">
      <t>クグツ</t>
    </rPh>
    <rPh sb="66" eb="68">
      <t>シボウ</t>
    </rPh>
    <rPh sb="71" eb="73">
      <t>コンパク</t>
    </rPh>
    <rPh sb="73" eb="75">
      <t>シサン</t>
    </rPh>
    <rPh sb="77" eb="78">
      <t>フク</t>
    </rPh>
    <rPh sb="79" eb="81">
      <t>ジョウタイ</t>
    </rPh>
    <rPh sb="81" eb="83">
      <t>イジョウ</t>
    </rPh>
    <rPh sb="84" eb="85">
      <t>スベ</t>
    </rPh>
    <rPh sb="86" eb="88">
      <t>カイジョ</t>
    </rPh>
    <rPh sb="94" eb="96">
      <t>ミマン</t>
    </rPh>
    <rPh sb="110" eb="112">
      <t>ミマン</t>
    </rPh>
    <rPh sb="123" eb="125">
      <t>タイショウ</t>
    </rPh>
    <rPh sb="126" eb="128">
      <t>ドウイ</t>
    </rPh>
    <rPh sb="129" eb="131">
      <t>フヨウ</t>
    </rPh>
    <phoneticPr fontId="6"/>
  </si>
  <si>
    <t>自身のSPが0以下かつ「傀儡」状態でない場合にのみ使用可能。自身のHPを0にし、即座にトランスする。この戦闘中、対象が何らかのダメージを受ける場合、そのダメージに+10点する。さらに、対象が何らかのダメージを与える場合、そのダメージを10点軽減する。</t>
    <rPh sb="25" eb="27">
      <t>シヨウ</t>
    </rPh>
    <rPh sb="27" eb="29">
      <t>カノウ</t>
    </rPh>
    <rPh sb="30" eb="32">
      <t>ジシン</t>
    </rPh>
    <rPh sb="52" eb="55">
      <t>セントウチュウ</t>
    </rPh>
    <rPh sb="56" eb="58">
      <t>タイショウ</t>
    </rPh>
    <rPh sb="84" eb="85">
      <t>テン</t>
    </rPh>
    <rPh sb="92" eb="94">
      <t>タイショウ</t>
    </rPh>
    <rPh sb="95" eb="96">
      <t>ナン</t>
    </rPh>
    <rPh sb="104" eb="105">
      <t>アタ</t>
    </rPh>
    <rPh sb="107" eb="109">
      <t>バアイ</t>
    </rPh>
    <rPh sb="119" eb="120">
      <t>テン</t>
    </rPh>
    <rPh sb="120" eb="122">
      <t>ケイゲン</t>
    </rPh>
    <phoneticPr fontId="6"/>
  </si>
  <si>
    <t>自身のSPが0以下かつ「傀儡」状態でない場合にのみ使用可能。自身の命中判定の失敗時か、防衛者のドッジ成功時に使用する。自身のHPを0にし、即座にトランスする。命中しなかった攻撃の対決結果を自身の勝利に変更し、その攻撃で与えるダメージに+[このアーツ使用前の自身のHP](最低値0)する。</t>
    <rPh sb="25" eb="27">
      <t>シヨウ</t>
    </rPh>
    <rPh sb="27" eb="29">
      <t>カノウ</t>
    </rPh>
    <rPh sb="30" eb="32">
      <t>ジシン</t>
    </rPh>
    <rPh sb="33" eb="35">
      <t>メイチュウ</t>
    </rPh>
    <rPh sb="35" eb="37">
      <t>ハンテイ</t>
    </rPh>
    <rPh sb="38" eb="40">
      <t>シッパイ</t>
    </rPh>
    <rPh sb="40" eb="41">
      <t>ジ</t>
    </rPh>
    <rPh sb="43" eb="45">
      <t>ボウエイ</t>
    </rPh>
    <rPh sb="45" eb="46">
      <t>シャ</t>
    </rPh>
    <rPh sb="50" eb="52">
      <t>セイコウ</t>
    </rPh>
    <rPh sb="52" eb="53">
      <t>ジ</t>
    </rPh>
    <rPh sb="54" eb="56">
      <t>シヨウ</t>
    </rPh>
    <rPh sb="59" eb="61">
      <t>ジシン</t>
    </rPh>
    <rPh sb="79" eb="81">
      <t>メイチュウ</t>
    </rPh>
    <rPh sb="86" eb="88">
      <t>コウゲキ</t>
    </rPh>
    <rPh sb="89" eb="91">
      <t>タイケツ</t>
    </rPh>
    <rPh sb="91" eb="93">
      <t>ケッカ</t>
    </rPh>
    <rPh sb="94" eb="96">
      <t>ジシン</t>
    </rPh>
    <rPh sb="97" eb="99">
      <t>ショウリ</t>
    </rPh>
    <rPh sb="100" eb="102">
      <t>ヘンコウ</t>
    </rPh>
    <rPh sb="106" eb="108">
      <t>コウゲキ</t>
    </rPh>
    <rPh sb="109" eb="110">
      <t>アタ</t>
    </rPh>
    <rPh sb="124" eb="126">
      <t>シヨウ</t>
    </rPh>
    <rPh sb="126" eb="127">
      <t>マエ</t>
    </rPh>
    <rPh sb="128" eb="130">
      <t>ジシン</t>
    </rPh>
    <rPh sb="135" eb="137">
      <t>サイテイ</t>
    </rPh>
    <rPh sb="137" eb="138">
      <t>チ</t>
    </rPh>
    <phoneticPr fontId="6"/>
  </si>
  <si>
    <t>自身のSPが0以下かつ「傀儡」状態でない場合にのみ使用可能。自身のHPを0にし、即座にトランスする。その攻撃で与えるダメージに+5D10する。このアーツでダメージを増加させた攻撃のダメージは、アーツの効果で軽減することができない。</t>
    <rPh sb="25" eb="27">
      <t>シヨウ</t>
    </rPh>
    <rPh sb="27" eb="29">
      <t>カノウ</t>
    </rPh>
    <rPh sb="30" eb="32">
      <t>ジシン</t>
    </rPh>
    <rPh sb="52" eb="54">
      <t>コウゲキ</t>
    </rPh>
    <rPh sb="55" eb="56">
      <t>アタ</t>
    </rPh>
    <rPh sb="82" eb="84">
      <t>ゾウカ</t>
    </rPh>
    <rPh sb="87" eb="89">
      <t>コウゲキ</t>
    </rPh>
    <rPh sb="100" eb="102">
      <t>コウカ</t>
    </rPh>
    <rPh sb="103" eb="105">
      <t>ケイゲン</t>
    </rPh>
    <phoneticPr fontId="6"/>
  </si>
  <si>
    <t>自身のSPが0以下かつ「傀儡」状態でない場合にのみ使用可能。自身のHPを0にし、即座にトランスする。対象はこのラウンド中、ダイスロールを行う度、そのうち1個を振り直すことができる。さらに、対象がこのラウンド中に攻撃で与えるダメージに+2D10する。</t>
    <rPh sb="25" eb="27">
      <t>シヨウ</t>
    </rPh>
    <rPh sb="27" eb="29">
      <t>カノウ</t>
    </rPh>
    <rPh sb="30" eb="32">
      <t>ジシン</t>
    </rPh>
    <rPh sb="50" eb="52">
      <t>タイショウ</t>
    </rPh>
    <rPh sb="59" eb="60">
      <t>チュウ</t>
    </rPh>
    <rPh sb="68" eb="69">
      <t>オコナ</t>
    </rPh>
    <rPh sb="70" eb="71">
      <t>タビ</t>
    </rPh>
    <rPh sb="77" eb="78">
      <t>コ</t>
    </rPh>
    <rPh sb="79" eb="80">
      <t>フ</t>
    </rPh>
    <rPh sb="81" eb="82">
      <t>ナオ</t>
    </rPh>
    <rPh sb="94" eb="96">
      <t>タイショウ</t>
    </rPh>
    <rPh sb="103" eb="104">
      <t>チュウ</t>
    </rPh>
    <rPh sb="105" eb="107">
      <t>コウゲキ</t>
    </rPh>
    <rPh sb="108" eb="109">
      <t>アタ</t>
    </rPh>
    <phoneticPr fontId="6"/>
  </si>
  <si>
    <t>自身のSPが0以下かつ「傀儡」状態でない場合にのみ、自身がアクティブキャラクターになった時に使用可能。自身のHPを0にし、即座にトランスする。このラウンド中、自身がアーツの使用を宣言したタイミングごとに、アーツ使用の直後にメジャーアクションが発生する。このメジャーアクションでは〔射撃〕を使用する判定しか行えず、判定率に-20%のペナルティを受ける。</t>
    <rPh sb="26" eb="28">
      <t>ジシン</t>
    </rPh>
    <rPh sb="44" eb="45">
      <t>トキ</t>
    </rPh>
    <rPh sb="46" eb="48">
      <t>シヨウ</t>
    </rPh>
    <rPh sb="48" eb="50">
      <t>カノウ</t>
    </rPh>
    <rPh sb="51" eb="53">
      <t>ジシン</t>
    </rPh>
    <rPh sb="77" eb="78">
      <t>チュウ</t>
    </rPh>
    <rPh sb="79" eb="81">
      <t>ジシン</t>
    </rPh>
    <rPh sb="86" eb="88">
      <t>シヨウ</t>
    </rPh>
    <rPh sb="89" eb="91">
      <t>センゲン</t>
    </rPh>
    <rPh sb="105" eb="107">
      <t>シヨウ</t>
    </rPh>
    <rPh sb="108" eb="110">
      <t>チョクゴ</t>
    </rPh>
    <rPh sb="121" eb="123">
      <t>ハッセイ</t>
    </rPh>
    <rPh sb="140" eb="142">
      <t>シャゲキ</t>
    </rPh>
    <rPh sb="144" eb="146">
      <t>シヨウ</t>
    </rPh>
    <rPh sb="148" eb="150">
      <t>ハンテイ</t>
    </rPh>
    <rPh sb="152" eb="153">
      <t>オコナ</t>
    </rPh>
    <rPh sb="156" eb="158">
      <t>ハンテイ</t>
    </rPh>
    <rPh sb="158" eb="159">
      <t>リツ</t>
    </rPh>
    <rPh sb="171" eb="172">
      <t>ウ</t>
    </rPh>
    <phoneticPr fontId="6"/>
  </si>
  <si>
    <t>自身がトランスした時に使用できる。自身がトランスするダメージを与えた対象に「放心」を与える。またこの戦闘中、1ラウンドに1回だけ、いずれかのキャラクターのメジャーアクション直前に、自身はそのメインフェイズ中、「隠密」状態になることができる。</t>
    <rPh sb="50" eb="53">
      <t>セントウチュウ</t>
    </rPh>
    <rPh sb="90" eb="92">
      <t>ジシン</t>
    </rPh>
    <rPh sb="102" eb="103">
      <t>チュウ</t>
    </rPh>
    <phoneticPr fontId="6"/>
  </si>
  <si>
    <t>君はグラールと呼ばれる異形の者だ。度重なる遺伝子改変の果てに、失敗作として生まれた一族とされる。君は盲目でその手は実験に不向きだが、君には視覚なぞ不要なほど鋭い嗅覚がある。常に自身の行う〔製作〕判定の判定率に-20%のペナルティを受ける。ムーブアクションでこのアーツを使用することで、このメインフェイズ中、「地中」状態になり、戦闘移動を行う(この移動によっては「地中」状態は解除されない)。</t>
    <rPh sb="0" eb="1">
      <t>キミ</t>
    </rPh>
    <rPh sb="7" eb="8">
      <t>ヨ</t>
    </rPh>
    <rPh sb="11" eb="13">
      <t>イギョウ</t>
    </rPh>
    <rPh sb="14" eb="15">
      <t>モノ</t>
    </rPh>
    <rPh sb="17" eb="19">
      <t>タビカサ</t>
    </rPh>
    <rPh sb="21" eb="24">
      <t>イデンシ</t>
    </rPh>
    <rPh sb="24" eb="26">
      <t>カイヘン</t>
    </rPh>
    <rPh sb="27" eb="28">
      <t>ハ</t>
    </rPh>
    <rPh sb="31" eb="33">
      <t>シッパイ</t>
    </rPh>
    <rPh sb="33" eb="34">
      <t>サク</t>
    </rPh>
    <rPh sb="37" eb="38">
      <t>ウ</t>
    </rPh>
    <rPh sb="41" eb="43">
      <t>イチゾク</t>
    </rPh>
    <rPh sb="48" eb="49">
      <t>キミ</t>
    </rPh>
    <rPh sb="50" eb="52">
      <t>モウモク</t>
    </rPh>
    <rPh sb="55" eb="56">
      <t>テ</t>
    </rPh>
    <rPh sb="57" eb="59">
      <t>ジッケン</t>
    </rPh>
    <rPh sb="60" eb="62">
      <t>フム</t>
    </rPh>
    <rPh sb="66" eb="67">
      <t>キミ</t>
    </rPh>
    <rPh sb="69" eb="71">
      <t>シカク</t>
    </rPh>
    <rPh sb="73" eb="75">
      <t>フヨウ</t>
    </rPh>
    <rPh sb="78" eb="79">
      <t>スルド</t>
    </rPh>
    <rPh sb="80" eb="82">
      <t>キュウカク</t>
    </rPh>
    <rPh sb="86" eb="87">
      <t>ツネ</t>
    </rPh>
    <rPh sb="88" eb="90">
      <t>ジシン</t>
    </rPh>
    <rPh sb="91" eb="92">
      <t>オコナ</t>
    </rPh>
    <rPh sb="94" eb="96">
      <t>セイサク</t>
    </rPh>
    <rPh sb="97" eb="99">
      <t>ハンテイ</t>
    </rPh>
    <rPh sb="100" eb="102">
      <t>ハンテイ</t>
    </rPh>
    <rPh sb="102" eb="103">
      <t>リツ</t>
    </rPh>
    <rPh sb="115" eb="116">
      <t>ウ</t>
    </rPh>
    <rPh sb="134" eb="136">
      <t>シヨウ</t>
    </rPh>
    <rPh sb="151" eb="152">
      <t>チュウ</t>
    </rPh>
    <rPh sb="154" eb="156">
      <t>チチュウ</t>
    </rPh>
    <rPh sb="157" eb="159">
      <t>ジョウタイ</t>
    </rPh>
    <rPh sb="163" eb="165">
      <t>セントウ</t>
    </rPh>
    <rPh sb="165" eb="167">
      <t>イドウ</t>
    </rPh>
    <rPh sb="168" eb="169">
      <t>オコナ</t>
    </rPh>
    <rPh sb="173" eb="175">
      <t>イドウ</t>
    </rPh>
    <rPh sb="181" eb="183">
      <t>チチュウ</t>
    </rPh>
    <rPh sb="184" eb="186">
      <t>ジョウタイ</t>
    </rPh>
    <rPh sb="187" eb="189">
      <t>カイジョ</t>
    </rPh>
    <phoneticPr fontId="6"/>
  </si>
  <si>
    <t>このメインフェイズ中、自身のレリックの威力固定値に+[別のダメージ種別の威力固定値]する。</t>
    <rPh sb="9" eb="10">
      <t>チュウ</t>
    </rPh>
    <rPh sb="11" eb="13">
      <t>ジシン</t>
    </rPh>
    <rPh sb="19" eb="21">
      <t>イリョク</t>
    </rPh>
    <rPh sb="21" eb="24">
      <t>コテイチ</t>
    </rPh>
    <rPh sb="27" eb="28">
      <t>ベツ</t>
    </rPh>
    <rPh sb="33" eb="35">
      <t>シュベツ</t>
    </rPh>
    <rPh sb="36" eb="38">
      <t>イリョク</t>
    </rPh>
    <rPh sb="38" eb="41">
      <t>コテイチ</t>
    </rPh>
    <phoneticPr fontId="6"/>
  </si>
  <si>
    <t>このラウンド中、自身の取得している「分類：LV」を含むすべてのアーツのアーツレベルに+2する(最大レベルを超えてもよい。「タイミング：常時」のアーツも再計算する)。</t>
    <rPh sb="6" eb="7">
      <t>チュウ</t>
    </rPh>
    <rPh sb="8" eb="10">
      <t>ジシン</t>
    </rPh>
    <rPh sb="11" eb="13">
      <t>シュトク</t>
    </rPh>
    <rPh sb="18" eb="20">
      <t>ブンルイ</t>
    </rPh>
    <rPh sb="25" eb="26">
      <t>フク</t>
    </rPh>
    <rPh sb="47" eb="49">
      <t>サイダイ</t>
    </rPh>
    <rPh sb="53" eb="54">
      <t>コ</t>
    </rPh>
    <rPh sb="67" eb="69">
      <t>ジョウジ</t>
    </rPh>
    <rPh sb="75" eb="78">
      <t>サイケイサン</t>
    </rPh>
    <phoneticPr fontId="6"/>
  </si>
  <si>
    <t>刻まれし神獣</t>
    <rPh sb="0" eb="1">
      <t>キザ</t>
    </rPh>
    <rPh sb="4" eb="6">
      <t>シンジュウ</t>
    </rPh>
    <phoneticPr fontId="6"/>
  </si>
  <si>
    <t>自身(《刻まれし神獣》を取得していても変更されない)がトランスした際に使用できる。自身がトランスするダメージを与えた対象に「重圧」を与え、即座に自身のルフィアン全てもトランスする。またこの戦闘中、自身と自身のルフィアンが行うあらゆる攻撃で与えるダメージに+2D10点する。</t>
    <rPh sb="0" eb="2">
      <t>ジシン</t>
    </rPh>
    <rPh sb="4" eb="5">
      <t>キザ</t>
    </rPh>
    <rPh sb="8" eb="10">
      <t>シンジュウ</t>
    </rPh>
    <rPh sb="12" eb="14">
      <t>シュトク</t>
    </rPh>
    <rPh sb="19" eb="21">
      <t>ヘンコウ</t>
    </rPh>
    <rPh sb="33" eb="34">
      <t>サイ</t>
    </rPh>
    <rPh sb="35" eb="37">
      <t>シヨウ</t>
    </rPh>
    <rPh sb="41" eb="43">
      <t>ジシン</t>
    </rPh>
    <rPh sb="55" eb="56">
      <t>アタ</t>
    </rPh>
    <rPh sb="58" eb="60">
      <t>タイショウ</t>
    </rPh>
    <rPh sb="62" eb="64">
      <t>ジュウアツ</t>
    </rPh>
    <rPh sb="66" eb="67">
      <t>アタ</t>
    </rPh>
    <rPh sb="94" eb="97">
      <t>セントウチュウ</t>
    </rPh>
    <rPh sb="98" eb="100">
      <t>ジシン</t>
    </rPh>
    <rPh sb="101" eb="103">
      <t>ジシン</t>
    </rPh>
    <rPh sb="110" eb="111">
      <t>オコナ</t>
    </rPh>
    <rPh sb="116" eb="118">
      <t>コウゲキ</t>
    </rPh>
    <rPh sb="132" eb="133">
      <t>テン</t>
    </rPh>
    <phoneticPr fontId="6"/>
  </si>
  <si>
    <t>任意</t>
  </si>
  <si>
    <t>鮫牙</t>
    <rPh sb="0" eb="1">
      <t>サメ</t>
    </rPh>
    <rPh sb="1" eb="2">
      <t>キバ</t>
    </rPh>
    <phoneticPr fontId="6"/>
  </si>
  <si>
    <t>工学、杖</t>
    <rPh sb="0" eb="2">
      <t>コウガク</t>
    </rPh>
    <rPh sb="3" eb="4">
      <t>ツエ</t>
    </rPh>
    <phoneticPr fontId="6"/>
  </si>
  <si>
    <t>-</t>
    <phoneticPr fontId="6"/>
  </si>
  <si>
    <t>幼子の手</t>
    <rPh sb="0" eb="2">
      <t>オサナゴ</t>
    </rPh>
    <rPh sb="3" eb="4">
      <t>テ</t>
    </rPh>
    <phoneticPr fontId="6"/>
  </si>
  <si>
    <t>あえて破損しやすい刃にすることで切れ味を上げ、破損する欠点を換装できる構造にすることで解決した、特別な刀。</t>
    <rPh sb="3" eb="5">
      <t>ハソン</t>
    </rPh>
    <rPh sb="9" eb="10">
      <t>ヤイバ</t>
    </rPh>
    <rPh sb="16" eb="17">
      <t>キ</t>
    </rPh>
    <rPh sb="18" eb="19">
      <t>アジ</t>
    </rPh>
    <rPh sb="20" eb="21">
      <t>ア</t>
    </rPh>
    <rPh sb="23" eb="25">
      <t>ハソン</t>
    </rPh>
    <rPh sb="27" eb="29">
      <t>ケッテン</t>
    </rPh>
    <rPh sb="30" eb="32">
      <t>カンソウ</t>
    </rPh>
    <rPh sb="35" eb="37">
      <t>コウゾウ</t>
    </rPh>
    <rPh sb="43" eb="45">
      <t>カイケツ</t>
    </rPh>
    <rPh sb="48" eb="50">
      <t>トクベツ</t>
    </rPh>
    <rPh sb="51" eb="52">
      <t>カタナ</t>
    </rPh>
    <phoneticPr fontId="6"/>
  </si>
  <si>
    <t>抽出したマナを人工的に結晶化し、結界更新に必要な「マナの手」を生み出す研究の過程で得られた、矮小なマナの結晶。</t>
    <rPh sb="0" eb="2">
      <t>チュウシュツ</t>
    </rPh>
    <rPh sb="7" eb="10">
      <t>ジンコウテキ</t>
    </rPh>
    <rPh sb="11" eb="14">
      <t>ケッショウカ</t>
    </rPh>
    <rPh sb="16" eb="18">
      <t>ケッカイ</t>
    </rPh>
    <rPh sb="18" eb="20">
      <t>コウシン</t>
    </rPh>
    <rPh sb="21" eb="23">
      <t>ヒツヨウ</t>
    </rPh>
    <rPh sb="28" eb="29">
      <t>テ</t>
    </rPh>
    <rPh sb="31" eb="32">
      <t>ウ</t>
    </rPh>
    <rPh sb="33" eb="34">
      <t>ダ</t>
    </rPh>
    <rPh sb="35" eb="37">
      <t>ケンキュウ</t>
    </rPh>
    <rPh sb="38" eb="40">
      <t>カテイ</t>
    </rPh>
    <rPh sb="41" eb="42">
      <t>エ</t>
    </rPh>
    <rPh sb="46" eb="48">
      <t>ワイショウ</t>
    </rPh>
    <rPh sb="52" eb="54">
      <t>ケッショウ</t>
    </rPh>
    <phoneticPr fontId="6"/>
  </si>
  <si>
    <t>[常時]この武器を用いた攻撃が命中しなかった場合、1D10点のHPを失う。</t>
    <rPh sb="1" eb="3">
      <t>ジョウジ</t>
    </rPh>
    <rPh sb="6" eb="8">
      <t>ブキ</t>
    </rPh>
    <rPh sb="9" eb="10">
      <t>モチ</t>
    </rPh>
    <rPh sb="12" eb="14">
      <t>コウゲキ</t>
    </rPh>
    <rPh sb="15" eb="17">
      <t>メイチュウ</t>
    </rPh>
    <rPh sb="22" eb="24">
      <t>バアイ</t>
    </rPh>
    <rPh sb="29" eb="30">
      <t>テン</t>
    </rPh>
    <rPh sb="34" eb="35">
      <t>ウシナ</t>
    </rPh>
    <phoneticPr fontId="6"/>
  </si>
  <si>
    <t>対象の装甲を切り裂くことを念頭に置いた、硬化タングステン鋼製のインプラント武器。</t>
    <rPh sb="0" eb="2">
      <t>タイショウ</t>
    </rPh>
    <rPh sb="3" eb="5">
      <t>ソウコウ</t>
    </rPh>
    <rPh sb="6" eb="7">
      <t>キ</t>
    </rPh>
    <rPh sb="8" eb="9">
      <t>サ</t>
    </rPh>
    <rPh sb="13" eb="15">
      <t>ネントウ</t>
    </rPh>
    <rPh sb="16" eb="17">
      <t>オ</t>
    </rPh>
    <rPh sb="20" eb="22">
      <t>コウカ</t>
    </rPh>
    <rPh sb="28" eb="29">
      <t>ハガネ</t>
    </rPh>
    <rPh sb="29" eb="30">
      <t>セイ</t>
    </rPh>
    <rPh sb="37" eb="39">
      <t>ブキ</t>
    </rPh>
    <phoneticPr fontId="6"/>
  </si>
  <si>
    <t>破城槌</t>
    <rPh sb="0" eb="1">
      <t>ハ</t>
    </rPh>
    <rPh sb="1" eb="2">
      <t>シロ</t>
    </rPh>
    <rPh sb="2" eb="3">
      <t>ツチ</t>
    </rPh>
    <phoneticPr fontId="6"/>
  </si>
  <si>
    <t>搭載、槌</t>
    <rPh sb="0" eb="2">
      <t>トウサイ</t>
    </rPh>
    <rPh sb="3" eb="4">
      <t>ツチ</t>
    </rPh>
    <phoneticPr fontId="6"/>
  </si>
  <si>
    <t>〔白〕〔格〕</t>
    <rPh sb="1" eb="2">
      <t>シロ</t>
    </rPh>
    <rPh sb="4" eb="5">
      <t>カク</t>
    </rPh>
    <phoneticPr fontId="6"/>
  </si>
  <si>
    <t>殴+10</t>
    <rPh sb="0" eb="1">
      <t>ナグ</t>
    </rPh>
    <phoneticPr fontId="6"/>
  </si>
  <si>
    <t>至近</t>
    <rPh sb="0" eb="2">
      <t>シキン</t>
    </rPh>
    <phoneticPr fontId="6"/>
  </si>
  <si>
    <t>力盾</t>
    <rPh sb="0" eb="1">
      <t>チカラ</t>
    </rPh>
    <rPh sb="1" eb="2">
      <t>タテ</t>
    </rPh>
    <phoneticPr fontId="6"/>
  </si>
  <si>
    <t>搭載、盾</t>
    <rPh sb="0" eb="2">
      <t>トウサイ</t>
    </rPh>
    <rPh sb="3" eb="4">
      <t>タテ</t>
    </rPh>
    <phoneticPr fontId="6"/>
  </si>
  <si>
    <t>殴+2</t>
    <rPh sb="0" eb="1">
      <t>ナグ</t>
    </rPh>
    <phoneticPr fontId="6"/>
  </si>
  <si>
    <t>マキナの怪力に合わせて作成された、城壁を壊すための巨大な戦槌。</t>
    <rPh sb="4" eb="6">
      <t>カイリキ</t>
    </rPh>
    <rPh sb="7" eb="8">
      <t>ア</t>
    </rPh>
    <rPh sb="11" eb="13">
      <t>サクセイ</t>
    </rPh>
    <rPh sb="17" eb="19">
      <t>ジョウヘキ</t>
    </rPh>
    <rPh sb="20" eb="21">
      <t>コワ</t>
    </rPh>
    <rPh sb="25" eb="27">
      <t>キョダイ</t>
    </rPh>
    <rPh sb="28" eb="29">
      <t>イクサ</t>
    </rPh>
    <rPh sb="29" eb="30">
      <t>ツチ</t>
    </rPh>
    <phoneticPr fontId="6"/>
  </si>
  <si>
    <t>攻撃を受ける瞬間だけ、魔力回路を作動させて斥力を発生させる装置。</t>
    <rPh sb="0" eb="2">
      <t>コウゲキ</t>
    </rPh>
    <rPh sb="3" eb="4">
      <t>ウ</t>
    </rPh>
    <rPh sb="6" eb="8">
      <t>シュンカン</t>
    </rPh>
    <rPh sb="11" eb="13">
      <t>マリョク</t>
    </rPh>
    <rPh sb="13" eb="15">
      <t>カイロ</t>
    </rPh>
    <rPh sb="16" eb="18">
      <t>サドウ</t>
    </rPh>
    <rPh sb="21" eb="23">
      <t>セキリョク</t>
    </rPh>
    <rPh sb="24" eb="26">
      <t>ハッセイ</t>
    </rPh>
    <rPh sb="29" eb="31">
      <t>ソウチ</t>
    </rPh>
    <phoneticPr fontId="6"/>
  </si>
  <si>
    <t>強化骨格</t>
    <rPh sb="0" eb="2">
      <t>キョウカ</t>
    </rPh>
    <rPh sb="2" eb="4">
      <t>コッカク</t>
    </rPh>
    <phoneticPr fontId="6"/>
  </si>
  <si>
    <t>搭載、肉体</t>
    <rPh sb="0" eb="2">
      <t>トウサイ</t>
    </rPh>
    <rPh sb="3" eb="5">
      <t>ニクタイ</t>
    </rPh>
    <phoneticPr fontId="6"/>
  </si>
  <si>
    <t>〔格〕</t>
    <rPh sb="1" eb="2">
      <t>カク</t>
    </rPh>
    <phoneticPr fontId="6"/>
  </si>
  <si>
    <t>殴+6</t>
    <rPh sb="0" eb="1">
      <t>ナグ</t>
    </rPh>
    <phoneticPr fontId="6"/>
  </si>
  <si>
    <t>全身の骨格を強化繊維に置換し、筋繊維も強化する施術。</t>
    <rPh sb="0" eb="2">
      <t>ゼンシン</t>
    </rPh>
    <rPh sb="3" eb="5">
      <t>コッカク</t>
    </rPh>
    <rPh sb="6" eb="8">
      <t>キョウカ</t>
    </rPh>
    <rPh sb="8" eb="10">
      <t>センイ</t>
    </rPh>
    <rPh sb="11" eb="13">
      <t>チカン</t>
    </rPh>
    <rPh sb="15" eb="16">
      <t>キン</t>
    </rPh>
    <rPh sb="16" eb="18">
      <t>センイ</t>
    </rPh>
    <rPh sb="19" eb="21">
      <t>キョウカ</t>
    </rPh>
    <rPh sb="23" eb="25">
      <t>セジュツ</t>
    </rPh>
    <phoneticPr fontId="6"/>
  </si>
  <si>
    <t>自身が次に行う格闘攻撃に対するリアクションとしてガードが行われた場合、その攻撃でガードを行った対象に与えるダメージに+2D10点する。自身が「材質：金属」の防具を準備している場合は使用不可。</t>
    <rPh sb="0" eb="2">
      <t>ジシン</t>
    </rPh>
    <rPh sb="3" eb="4">
      <t>ツギ</t>
    </rPh>
    <rPh sb="5" eb="6">
      <t>オコナ</t>
    </rPh>
    <rPh sb="7" eb="9">
      <t>カクトウ</t>
    </rPh>
    <rPh sb="9" eb="11">
      <t>コウゲキ</t>
    </rPh>
    <rPh sb="12" eb="13">
      <t>タイ</t>
    </rPh>
    <rPh sb="28" eb="29">
      <t>オコナ</t>
    </rPh>
    <rPh sb="32" eb="34">
      <t>バアイ</t>
    </rPh>
    <rPh sb="37" eb="39">
      <t>コウゲキ</t>
    </rPh>
    <rPh sb="44" eb="45">
      <t>オコナ</t>
    </rPh>
    <rPh sb="47" eb="49">
      <t>タイショウ</t>
    </rPh>
    <rPh sb="50" eb="51">
      <t>アタ</t>
    </rPh>
    <rPh sb="63" eb="64">
      <t>テン</t>
    </rPh>
    <phoneticPr fontId="6"/>
  </si>
  <si>
    <t>攻撃によって自身が受けるダメージを2D10点減少させる。</t>
    <rPh sb="0" eb="2">
      <t>コウゲキ</t>
    </rPh>
    <rPh sb="6" eb="8">
      <t>ジシン</t>
    </rPh>
    <rPh sb="9" eb="10">
      <t>ウ</t>
    </rPh>
    <rPh sb="21" eb="22">
      <t>テン</t>
    </rPh>
    <rPh sb="22" eb="24">
      <t>ゲンショウ</t>
    </rPh>
    <phoneticPr fontId="6"/>
  </si>
  <si>
    <t>自身が「傀儡」状態でない場合、自身の格闘攻撃が命中したメインフェイズ終了時に使用できる。即座にメインフェイズを行う。追加のメインフェイズ終了時、自身は6D10点のHPを失う(この効果でHPが0以下になる場合、トランスは可能)。</t>
    <rPh sb="0" eb="2">
      <t>ジシン</t>
    </rPh>
    <rPh sb="4" eb="6">
      <t>クグツ</t>
    </rPh>
    <rPh sb="7" eb="9">
      <t>ジョウタイ</t>
    </rPh>
    <rPh sb="12" eb="14">
      <t>バアイ</t>
    </rPh>
    <rPh sb="15" eb="17">
      <t>ジシン</t>
    </rPh>
    <rPh sb="18" eb="20">
      <t>カクトウ</t>
    </rPh>
    <rPh sb="20" eb="22">
      <t>コウゲキ</t>
    </rPh>
    <rPh sb="23" eb="25">
      <t>メイチュウ</t>
    </rPh>
    <rPh sb="34" eb="37">
      <t>シュウリョウジ</t>
    </rPh>
    <rPh sb="38" eb="40">
      <t>シヨウ</t>
    </rPh>
    <rPh sb="44" eb="46">
      <t>ソクザ</t>
    </rPh>
    <rPh sb="55" eb="56">
      <t>オコナ</t>
    </rPh>
    <rPh sb="58" eb="60">
      <t>ツイカ</t>
    </rPh>
    <rPh sb="68" eb="71">
      <t>シュウリョウジ</t>
    </rPh>
    <rPh sb="72" eb="74">
      <t>ジシン</t>
    </rPh>
    <rPh sb="79" eb="80">
      <t>テン</t>
    </rPh>
    <rPh sb="84" eb="85">
      <t>ウシナ</t>
    </rPh>
    <rPh sb="89" eb="91">
      <t>コウカ</t>
    </rPh>
    <rPh sb="96" eb="98">
      <t>イカ</t>
    </rPh>
    <rPh sb="101" eb="103">
      <t>バアイ</t>
    </rPh>
    <rPh sb="109" eb="111">
      <t>カノウ</t>
    </rPh>
    <phoneticPr fontId="6"/>
  </si>
  <si>
    <t>取得には《道の修練》3レベル以上が必要。《道の修練》の効果に「自身の「徒手空拳」または「分類：肉体」のレリックの防御値を+[LV×2]する。」を追加する。</t>
    <rPh sb="0" eb="2">
      <t>シュトク</t>
    </rPh>
    <rPh sb="5" eb="6">
      <t>ミチ</t>
    </rPh>
    <rPh sb="7" eb="9">
      <t>シュウレン</t>
    </rPh>
    <rPh sb="14" eb="16">
      <t>イジョウ</t>
    </rPh>
    <rPh sb="17" eb="19">
      <t>ヒツヨウ</t>
    </rPh>
    <rPh sb="21" eb="22">
      <t>ミチ</t>
    </rPh>
    <rPh sb="23" eb="25">
      <t>シュウレン</t>
    </rPh>
    <rPh sb="27" eb="29">
      <t>コウカ</t>
    </rPh>
    <rPh sb="31" eb="33">
      <t>ジシン</t>
    </rPh>
    <rPh sb="56" eb="58">
      <t>ボウギョ</t>
    </rPh>
    <rPh sb="58" eb="59">
      <t>チ</t>
    </rPh>
    <rPh sb="72" eb="74">
      <t>ツイカ</t>
    </rPh>
    <phoneticPr fontId="6"/>
  </si>
  <si>
    <t>自身は「部位：両手」の武器を「部位：片手」として準備できる。</t>
    <rPh sb="0" eb="2">
      <t>ジシン</t>
    </rPh>
    <rPh sb="4" eb="6">
      <t>ブイ</t>
    </rPh>
    <rPh sb="7" eb="9">
      <t>リョウテ</t>
    </rPh>
    <rPh sb="11" eb="13">
      <t>ブキ</t>
    </rPh>
    <rPh sb="15" eb="17">
      <t>ブイ</t>
    </rPh>
    <rPh sb="18" eb="20">
      <t>カタテ</t>
    </rPh>
    <rPh sb="24" eb="26">
      <t>ジュンビ</t>
    </rPh>
    <phoneticPr fontId="6"/>
  </si>
  <si>
    <t>自身の準備している防具の合計重量を-4する。</t>
    <rPh sb="0" eb="2">
      <t>ジシン</t>
    </rPh>
    <rPh sb="9" eb="11">
      <t>ボウグ</t>
    </rPh>
    <rPh sb="12" eb="14">
      <t>ゴウケイ</t>
    </rPh>
    <rPh sb="14" eb="16">
      <t>ジュウリョウ</t>
    </rPh>
    <phoneticPr fontId="6"/>
  </si>
  <si>
    <t>自身の準備している防具を全て「破壊」する。この戦闘中、《インプラント・アーマー》の効果ではAPが減少せず、自身のあらゆる攻撃によって与えるダメージに+[防具を破壊したことによって減少した「重量」+《インプラント・アーマー》のアーツレベル]する。</t>
    <rPh sb="0" eb="2">
      <t>ジシン</t>
    </rPh>
    <rPh sb="9" eb="11">
      <t>ボウグ</t>
    </rPh>
    <rPh sb="12" eb="13">
      <t>スベ</t>
    </rPh>
    <rPh sb="15" eb="17">
      <t>ハカイ</t>
    </rPh>
    <rPh sb="41" eb="43">
      <t>コウカ</t>
    </rPh>
    <rPh sb="48" eb="50">
      <t>ゲンショウ</t>
    </rPh>
    <rPh sb="53" eb="55">
      <t>ジシン</t>
    </rPh>
    <rPh sb="60" eb="62">
      <t>コウゲキ</t>
    </rPh>
    <rPh sb="66" eb="67">
      <t>アタ</t>
    </rPh>
    <rPh sb="76" eb="78">
      <t>ボウグ</t>
    </rPh>
    <rPh sb="79" eb="81">
      <t>ハカイ</t>
    </rPh>
    <rPh sb="89" eb="91">
      <t>ゲンショウ</t>
    </rPh>
    <rPh sb="94" eb="96">
      <t>ジュウリョウ</t>
    </rPh>
    <phoneticPr fontId="6"/>
  </si>
  <si>
    <t>自身の準備している防具の合計重量を-[LV×2]する。</t>
  </si>
  <si>
    <t>このクリーチャーは口を利くものと発話によって意思疎通を行うことができる(流暢である必要はない)。また、通常のキャラクターと同様に「部位：頭または胴、篭手、靴、装飾」があるかのように防具を準備することができる。</t>
    <rPh sb="9" eb="10">
      <t>クチ</t>
    </rPh>
    <rPh sb="11" eb="12">
      <t>キ</t>
    </rPh>
    <rPh sb="16" eb="18">
      <t>ハツワ</t>
    </rPh>
    <rPh sb="22" eb="24">
      <t>イシ</t>
    </rPh>
    <rPh sb="24" eb="26">
      <t>ソツウ</t>
    </rPh>
    <rPh sb="27" eb="28">
      <t>オコナ</t>
    </rPh>
    <rPh sb="36" eb="38">
      <t>リュウチョウ</t>
    </rPh>
    <rPh sb="41" eb="43">
      <t>ヒツヨウ</t>
    </rPh>
    <rPh sb="51" eb="53">
      <t>ツウジョウ</t>
    </rPh>
    <rPh sb="61" eb="63">
      <t>ドウヨウ</t>
    </rPh>
    <rPh sb="65" eb="67">
      <t>ブイ</t>
    </rPh>
    <rPh sb="68" eb="69">
      <t>アタマ</t>
    </rPh>
    <rPh sb="72" eb="73">
      <t>ドウ</t>
    </rPh>
    <rPh sb="74" eb="76">
      <t>コテ</t>
    </rPh>
    <rPh sb="77" eb="78">
      <t>クツ</t>
    </rPh>
    <rPh sb="79" eb="81">
      <t>ソウショク</t>
    </rPh>
    <rPh sb="90" eb="92">
      <t>ボウグ</t>
    </rPh>
    <phoneticPr fontId="6"/>
  </si>
  <si>
    <t>自身のルフィアン1体選択し、自身の準備しているアイテム扱いにする(アイテム扱いとなったルフィアンは行動できない)。この戦闘中、自身はあらゆる判定のスペシャル率に+20%のボーナスを受ける。このアーツの効果は、クリンナップフェイズを消費することで解除できる。</t>
    <rPh sb="27" eb="28">
      <t>アツカ</t>
    </rPh>
    <rPh sb="37" eb="38">
      <t>アツカ</t>
    </rPh>
    <rPh sb="63" eb="65">
      <t>ジシン</t>
    </rPh>
    <rPh sb="70" eb="72">
      <t>ハンテイ</t>
    </rPh>
    <rPh sb="78" eb="79">
      <t>リツ</t>
    </rPh>
    <rPh sb="90" eb="91">
      <t>ウ</t>
    </rPh>
    <rPh sb="100" eb="102">
      <t>コウカ</t>
    </rPh>
    <rPh sb="115" eb="117">
      <t>ショウヒ</t>
    </rPh>
    <rPh sb="122" eb="124">
      <t>カイジョ</t>
    </rPh>
    <phoneticPr fontId="6"/>
  </si>
  <si>
    <t>自身のルフィアン1体を対象とする。そのルフィアンは自身の準備しているアイテムとして扱い、自身があらゆる攻撃で与えるダメージに+[そのルフィアンが取得している通常武器1個のダメージ固定値]する。このアーツの効果中、自身は攻撃する度にダメージ属性をそのルフィアンが取得している通常武器のものに変更してもよい。このアーツの効果はクリンナップフェイズを消費して解除できる(アイテム扱いとなったルフィアンは行動できない)。</t>
    <rPh sb="41" eb="42">
      <t>アツカ</t>
    </rPh>
    <rPh sb="51" eb="53">
      <t>コウゲキ</t>
    </rPh>
    <rPh sb="54" eb="55">
      <t>アタ</t>
    </rPh>
    <rPh sb="72" eb="74">
      <t>シュトク</t>
    </rPh>
    <rPh sb="78" eb="80">
      <t>ツウジョウ</t>
    </rPh>
    <rPh sb="80" eb="82">
      <t>ブキ</t>
    </rPh>
    <rPh sb="83" eb="84">
      <t>コ</t>
    </rPh>
    <rPh sb="89" eb="92">
      <t>コテイチ</t>
    </rPh>
    <rPh sb="102" eb="104">
      <t>コウカ</t>
    </rPh>
    <rPh sb="104" eb="105">
      <t>チュウ</t>
    </rPh>
    <rPh sb="106" eb="108">
      <t>ジシン</t>
    </rPh>
    <rPh sb="109" eb="111">
      <t>コウゲキ</t>
    </rPh>
    <rPh sb="113" eb="114">
      <t>タビ</t>
    </rPh>
    <rPh sb="119" eb="121">
      <t>ゾクセイ</t>
    </rPh>
    <rPh sb="130" eb="132">
      <t>シュトク</t>
    </rPh>
    <rPh sb="136" eb="138">
      <t>ツウジョウ</t>
    </rPh>
    <rPh sb="138" eb="140">
      <t>ブキ</t>
    </rPh>
    <rPh sb="144" eb="146">
      <t>ヘンコウ</t>
    </rPh>
    <rPh sb="186" eb="187">
      <t>アツカ</t>
    </rPh>
    <phoneticPr fontId="6"/>
  </si>
  <si>
    <t>暗夜蝶</t>
    <rPh sb="0" eb="2">
      <t>アンヤ</t>
    </rPh>
    <rPh sb="2" eb="3">
      <t>チョウ</t>
    </rPh>
    <phoneticPr fontId="6"/>
  </si>
  <si>
    <t>搭載、暗器、投擲</t>
    <rPh sb="0" eb="2">
      <t>トウサイ</t>
    </rPh>
    <rPh sb="3" eb="5">
      <t>アンキ</t>
    </rPh>
    <rPh sb="6" eb="8">
      <t>トウテキ</t>
    </rPh>
    <phoneticPr fontId="6"/>
  </si>
  <si>
    <t>〔射〕〔隠〕</t>
    <rPh sb="1" eb="2">
      <t>シャ</t>
    </rPh>
    <rPh sb="4" eb="5">
      <t>ナバリ</t>
    </rPh>
    <phoneticPr fontId="6"/>
  </si>
  <si>
    <t>搭載、銃</t>
    <rPh sb="0" eb="2">
      <t>トウサイ</t>
    </rPh>
    <rPh sb="3" eb="4">
      <t>ジュウ</t>
    </rPh>
    <phoneticPr fontId="6"/>
  </si>
  <si>
    <t>刺+8</t>
    <rPh sb="0" eb="1">
      <t>サ</t>
    </rPh>
    <phoneticPr fontId="6"/>
  </si>
  <si>
    <t>至近～中</t>
    <rPh sb="0" eb="2">
      <t>シキン</t>
    </rPh>
    <rPh sb="3" eb="4">
      <t>チュウ</t>
    </rPh>
    <phoneticPr fontId="6"/>
  </si>
  <si>
    <t>(注釈)投擲による射撃攻撃もできる。</t>
    <rPh sb="1" eb="3">
      <t>チュウシャク</t>
    </rPh>
    <rPh sb="4" eb="6">
      <t>トウテキ</t>
    </rPh>
    <rPh sb="9" eb="11">
      <t>シャゲキ</t>
    </rPh>
    <rPh sb="11" eb="13">
      <t>コウゲキ</t>
    </rPh>
    <phoneticPr fontId="6"/>
  </si>
  <si>
    <t>武器を使用せず、自身の肉体で戦闘を行う場合のデータ。</t>
    <rPh sb="0" eb="2">
      <t>ブキ</t>
    </rPh>
    <rPh sb="3" eb="5">
      <t>シヨウ</t>
    </rPh>
    <rPh sb="8" eb="10">
      <t>ジシン</t>
    </rPh>
    <rPh sb="11" eb="13">
      <t>ニクタイ</t>
    </rPh>
    <rPh sb="14" eb="16">
      <t>セントウ</t>
    </rPh>
    <rPh sb="17" eb="18">
      <t>オコナ</t>
    </rPh>
    <rPh sb="19" eb="21">
      <t>バアイ</t>
    </rPh>
    <phoneticPr fontId="6"/>
  </si>
  <si>
    <t>(注釈)両手でも片手でも扱える。</t>
    <rPh sb="1" eb="3">
      <t>チュウシャク</t>
    </rPh>
    <rPh sb="4" eb="6">
      <t>リョウテ</t>
    </rPh>
    <rPh sb="8" eb="10">
      <t>カタテ</t>
    </rPh>
    <rPh sb="12" eb="13">
      <t>アツカ</t>
    </rPh>
    <phoneticPr fontId="6"/>
  </si>
  <si>
    <t>[常時]この武器は1つだけ準備できる。[ムーブ+マイナー]「対象：範囲(強制)」に変更する。</t>
    <rPh sb="1" eb="3">
      <t>ジョウジ</t>
    </rPh>
    <rPh sb="6" eb="8">
      <t>ブキ</t>
    </rPh>
    <rPh sb="13" eb="15">
      <t>ジュンビ</t>
    </rPh>
    <rPh sb="30" eb="32">
      <t>タイショウ</t>
    </rPh>
    <rPh sb="33" eb="35">
      <t>ハンイ</t>
    </rPh>
    <rPh sb="36" eb="38">
      <t>キョウセイ</t>
    </rPh>
    <rPh sb="41" eb="43">
      <t>ヘンコウ</t>
    </rPh>
    <phoneticPr fontId="6"/>
  </si>
  <si>
    <t>[常時]この武器を用いて〔独魔〕判定で「射程：近」の白兵攻撃が行える。</t>
    <rPh sb="1" eb="3">
      <t>ジョウジ</t>
    </rPh>
    <rPh sb="6" eb="8">
      <t>ブキ</t>
    </rPh>
    <rPh sb="9" eb="10">
      <t>モチ</t>
    </rPh>
    <rPh sb="13" eb="14">
      <t>ドク</t>
    </rPh>
    <rPh sb="14" eb="15">
      <t>マ</t>
    </rPh>
    <rPh sb="16" eb="18">
      <t>ハンテイ</t>
    </rPh>
    <rPh sb="20" eb="22">
      <t>シャテイ</t>
    </rPh>
    <rPh sb="23" eb="24">
      <t>キン</t>
    </rPh>
    <rPh sb="26" eb="28">
      <t>ハクヘイ</t>
    </rPh>
    <rPh sb="28" eb="30">
      <t>コウゲキ</t>
    </rPh>
    <rPh sb="31" eb="32">
      <t>オコナ</t>
    </rPh>
    <phoneticPr fontId="6"/>
  </si>
  <si>
    <t>「分類：銃」の武器を使用する場合、準備やマイナーアクションを必要とする再び攻撃に使用するための動作を「タイミング：オート」で行うことができる。さらに、その武器を用いた攻撃のダメージに+3する。</t>
    <rPh sb="1" eb="3">
      <t>ブンルイ</t>
    </rPh>
    <rPh sb="4" eb="5">
      <t>ジュウ</t>
    </rPh>
    <rPh sb="7" eb="9">
      <t>ブキ</t>
    </rPh>
    <rPh sb="10" eb="12">
      <t>シヨウ</t>
    </rPh>
    <rPh sb="14" eb="16">
      <t>バアイ</t>
    </rPh>
    <rPh sb="17" eb="19">
      <t>ジュンビ</t>
    </rPh>
    <rPh sb="30" eb="32">
      <t>ヒツヨウ</t>
    </rPh>
    <rPh sb="35" eb="36">
      <t>フタタ</t>
    </rPh>
    <rPh sb="37" eb="39">
      <t>コウゲキ</t>
    </rPh>
    <rPh sb="40" eb="42">
      <t>シヨウ</t>
    </rPh>
    <rPh sb="47" eb="49">
      <t>ドウサ</t>
    </rPh>
    <rPh sb="62" eb="63">
      <t>オコナ</t>
    </rPh>
    <rPh sb="77" eb="79">
      <t>ブキ</t>
    </rPh>
    <rPh sb="80" eb="81">
      <t>モチ</t>
    </rPh>
    <rPh sb="83" eb="85">
      <t>コウゲキ</t>
    </rPh>
    <phoneticPr fontId="6"/>
  </si>
  <si>
    <t>「分類：銃」の武器を使用する場合、マイナーアクションを必要とする再び攻撃に使用するための動作を「タイミング：オート」で行うことができる。さらに、その武器を用いた攻撃のダメージに+4する。</t>
    <rPh sb="1" eb="3">
      <t>ブンルイ</t>
    </rPh>
    <rPh sb="4" eb="5">
      <t>ジュウ</t>
    </rPh>
    <rPh sb="7" eb="9">
      <t>ブキ</t>
    </rPh>
    <rPh sb="10" eb="12">
      <t>シヨウ</t>
    </rPh>
    <rPh sb="14" eb="16">
      <t>バアイ</t>
    </rPh>
    <rPh sb="27" eb="29">
      <t>ヒツヨウ</t>
    </rPh>
    <rPh sb="32" eb="33">
      <t>フタタ</t>
    </rPh>
    <rPh sb="34" eb="36">
      <t>コウゲキ</t>
    </rPh>
    <rPh sb="37" eb="39">
      <t>シヨウ</t>
    </rPh>
    <rPh sb="44" eb="46">
      <t>ドウサ</t>
    </rPh>
    <rPh sb="59" eb="60">
      <t>オコナ</t>
    </rPh>
    <rPh sb="74" eb="76">
      <t>ブキ</t>
    </rPh>
    <rPh sb="77" eb="78">
      <t>モチ</t>
    </rPh>
    <rPh sb="80" eb="82">
      <t>コウゲキ</t>
    </rPh>
    <phoneticPr fontId="6"/>
  </si>
  <si>
    <t>(注釈)「ダガーナイフ」を投擲武器として用いる際のデータ。</t>
    <rPh sb="13" eb="15">
      <t>トウテキ</t>
    </rPh>
    <rPh sb="15" eb="17">
      <t>ブキ</t>
    </rPh>
    <rPh sb="20" eb="21">
      <t>モチ</t>
    </rPh>
    <rPh sb="23" eb="24">
      <t>サイ</t>
    </rPh>
    <phoneticPr fontId="6"/>
  </si>
  <si>
    <t>(注釈)「ダーク」を投擲武器として用いる際のデータ。</t>
    <rPh sb="10" eb="12">
      <t>トウテキ</t>
    </rPh>
    <rPh sb="12" eb="14">
      <t>ブキ</t>
    </rPh>
    <rPh sb="17" eb="18">
      <t>モチ</t>
    </rPh>
    <rPh sb="20" eb="21">
      <t>サイ</t>
    </rPh>
    <phoneticPr fontId="6"/>
  </si>
  <si>
    <t>[オート]この武器を準備する。</t>
    <rPh sb="7" eb="9">
      <t>ブキ</t>
    </rPh>
    <phoneticPr fontId="6"/>
  </si>
  <si>
    <t>(注釈)「バスタードソード」を両手で用いる際のデータ。</t>
    <rPh sb="15" eb="17">
      <t>リョウテ</t>
    </rPh>
    <rPh sb="18" eb="19">
      <t>モチ</t>
    </rPh>
    <rPh sb="21" eb="22">
      <t>サイ</t>
    </rPh>
    <phoneticPr fontId="6"/>
  </si>
  <si>
    <t>[常時]両手に「威力：斬+6」かつ「防御値：2」、「部位：片手」の通常武器を1つずつ持っているとして扱える。</t>
    <rPh sb="1" eb="3">
      <t>ジョウジ</t>
    </rPh>
    <rPh sb="4" eb="6">
      <t>リョウテ</t>
    </rPh>
    <rPh sb="8" eb="10">
      <t>イリョク</t>
    </rPh>
    <rPh sb="11" eb="12">
      <t>ザン</t>
    </rPh>
    <rPh sb="18" eb="20">
      <t>ボウギョ</t>
    </rPh>
    <rPh sb="20" eb="21">
      <t>チ</t>
    </rPh>
    <rPh sb="26" eb="28">
      <t>ブイ</t>
    </rPh>
    <rPh sb="29" eb="31">
      <t>カタテ</t>
    </rPh>
    <rPh sb="33" eb="35">
      <t>ツウジョウ</t>
    </rPh>
    <rPh sb="35" eb="37">
      <t>ブキ</t>
    </rPh>
    <rPh sb="42" eb="43">
      <t>モ</t>
    </rPh>
    <rPh sb="50" eb="51">
      <t>アツカ</t>
    </rPh>
    <phoneticPr fontId="6"/>
  </si>
  <si>
    <t>(注釈)「トマホーク」を投擲武器として用いる場合のデータ。</t>
    <rPh sb="12" eb="14">
      <t>トウテキ</t>
    </rPh>
    <rPh sb="14" eb="16">
      <t>ブキ</t>
    </rPh>
    <rPh sb="19" eb="20">
      <t>ヨウ</t>
    </rPh>
    <rPh sb="22" eb="24">
      <t>バアイ</t>
    </rPh>
    <phoneticPr fontId="6"/>
  </si>
  <si>
    <t>(注釈)「コッシャンスピア」を投擲武器として用いる場合のデータ。[常時]自身の【肉体】が60以上なら、この武器は「射程：近～中」になる。</t>
    <rPh sb="15" eb="17">
      <t>トウテキ</t>
    </rPh>
    <rPh sb="17" eb="19">
      <t>ブキ</t>
    </rPh>
    <rPh sb="22" eb="23">
      <t>モチ</t>
    </rPh>
    <rPh sb="25" eb="27">
      <t>バアイ</t>
    </rPh>
    <rPh sb="33" eb="35">
      <t>ジョウジ</t>
    </rPh>
    <rPh sb="36" eb="38">
      <t>ジシン</t>
    </rPh>
    <rPh sb="40" eb="42">
      <t>ニクタイ</t>
    </rPh>
    <rPh sb="46" eb="48">
      <t>イジョウ</t>
    </rPh>
    <rPh sb="53" eb="55">
      <t>ブキ</t>
    </rPh>
    <rPh sb="57" eb="59">
      <t>シャテイ</t>
    </rPh>
    <rPh sb="60" eb="61">
      <t>キン</t>
    </rPh>
    <rPh sb="62" eb="63">
      <t>チュウ</t>
    </rPh>
    <phoneticPr fontId="6"/>
  </si>
  <si>
    <t>(注釈)ジャベリンと同一の武器。白兵攻撃なら「コッシャンスピア」、射撃攻撃なら「ジャベリン」を参照する。</t>
    <rPh sb="1" eb="3">
      <t>チュウシャク</t>
    </rPh>
    <rPh sb="10" eb="12">
      <t>ドウイツ</t>
    </rPh>
    <rPh sb="13" eb="15">
      <t>ブキ</t>
    </rPh>
    <rPh sb="16" eb="18">
      <t>ハクヘイ</t>
    </rPh>
    <rPh sb="18" eb="20">
      <t>コウゲキ</t>
    </rPh>
    <rPh sb="33" eb="35">
      <t>シャゲキ</t>
    </rPh>
    <rPh sb="35" eb="37">
      <t>コウゲキ</t>
    </rPh>
    <rPh sb="47" eb="49">
      <t>サンショウ</t>
    </rPh>
    <phoneticPr fontId="6"/>
  </si>
  <si>
    <t>コッシャンスピア(白兵)</t>
    <rPh sb="9" eb="11">
      <t>ハクヘイ</t>
    </rPh>
    <phoneticPr fontId="6"/>
  </si>
  <si>
    <t>[ムーブ]この武器を「威力：斬+8」に変更したり、元に戻したりできる。</t>
    <rPh sb="7" eb="9">
      <t>ブキ</t>
    </rPh>
    <rPh sb="11" eb="13">
      <t>イリョク</t>
    </rPh>
    <rPh sb="14" eb="15">
      <t>ザン</t>
    </rPh>
    <rPh sb="19" eb="21">
      <t>ヘンコウ</t>
    </rPh>
    <rPh sb="25" eb="26">
      <t>モト</t>
    </rPh>
    <rPh sb="27" eb="28">
      <t>モド</t>
    </rPh>
    <phoneticPr fontId="6"/>
  </si>
  <si>
    <t>[常時]この武器は1つだけ準備できる。</t>
    <rPh sb="1" eb="3">
      <t>ジョウジ</t>
    </rPh>
    <rPh sb="6" eb="8">
      <t>ブキ</t>
    </rPh>
    <rPh sb="13" eb="15">
      <t>ジュンビ</t>
    </rPh>
    <phoneticPr fontId="6"/>
  </si>
  <si>
    <t>(注釈)テネブリス専用。[ポストダメージ]この武器を用いたリアクションにスペシャルで成功した時に使用。攻撃に用いた武器を「捕縛」する。</t>
    <rPh sb="9" eb="11">
      <t>センヨウ</t>
    </rPh>
    <rPh sb="23" eb="25">
      <t>ブキ</t>
    </rPh>
    <rPh sb="26" eb="27">
      <t>モチ</t>
    </rPh>
    <rPh sb="42" eb="44">
      <t>セイコウ</t>
    </rPh>
    <rPh sb="46" eb="47">
      <t>トキ</t>
    </rPh>
    <rPh sb="48" eb="50">
      <t>シヨウ</t>
    </rPh>
    <rPh sb="51" eb="53">
      <t>コウゲキ</t>
    </rPh>
    <rPh sb="54" eb="55">
      <t>モチ</t>
    </rPh>
    <rPh sb="57" eb="59">
      <t>ブキ</t>
    </rPh>
    <rPh sb="61" eb="63">
      <t>ホバク</t>
    </rPh>
    <phoneticPr fontId="6"/>
  </si>
  <si>
    <t>(注釈)ソフィア専用。[常時]この武器の準備にはメジャーアクションが必要(アイテムではオートアクションに変更できない)。この武器を準備中、自身は「戦闘移動」および「離脱移動」、「全力移動」ができない。</t>
    <rPh sb="8" eb="10">
      <t>センヨウ</t>
    </rPh>
    <rPh sb="12" eb="14">
      <t>ジョウジ</t>
    </rPh>
    <rPh sb="17" eb="19">
      <t>ブキ</t>
    </rPh>
    <rPh sb="20" eb="22">
      <t>ジュンビ</t>
    </rPh>
    <rPh sb="34" eb="36">
      <t>ヒツヨウ</t>
    </rPh>
    <rPh sb="52" eb="54">
      <t>ヘンコウ</t>
    </rPh>
    <rPh sb="62" eb="64">
      <t>ブキ</t>
    </rPh>
    <rPh sb="65" eb="67">
      <t>ジュンビ</t>
    </rPh>
    <rPh sb="67" eb="68">
      <t>チュウ</t>
    </rPh>
    <rPh sb="69" eb="71">
      <t>ジシン</t>
    </rPh>
    <rPh sb="73" eb="75">
      <t>セントウ</t>
    </rPh>
    <rPh sb="75" eb="77">
      <t>イドウ</t>
    </rPh>
    <rPh sb="82" eb="84">
      <t>リダツ</t>
    </rPh>
    <rPh sb="84" eb="86">
      <t>イドウ</t>
    </rPh>
    <rPh sb="89" eb="91">
      <t>ゼンリョク</t>
    </rPh>
    <rPh sb="91" eb="93">
      <t>イドウ</t>
    </rPh>
    <phoneticPr fontId="6"/>
  </si>
  <si>
    <t>[常時]その戦闘でこの武器を用いた最初の物理攻撃に対するリアクションの判定のファンブル率に+20%のペナルティを与える。</t>
    <rPh sb="1" eb="3">
      <t>ジョウジ</t>
    </rPh>
    <rPh sb="6" eb="8">
      <t>セントウ</t>
    </rPh>
    <rPh sb="11" eb="13">
      <t>ブキ</t>
    </rPh>
    <rPh sb="14" eb="15">
      <t>モチ</t>
    </rPh>
    <rPh sb="17" eb="19">
      <t>サイショ</t>
    </rPh>
    <rPh sb="20" eb="22">
      <t>ブツリ</t>
    </rPh>
    <rPh sb="22" eb="24">
      <t>コウゲキ</t>
    </rPh>
    <rPh sb="25" eb="26">
      <t>タイ</t>
    </rPh>
    <rPh sb="35" eb="37">
      <t>ハンテイ</t>
    </rPh>
    <rPh sb="43" eb="44">
      <t>リツ</t>
    </rPh>
    <rPh sb="56" eb="57">
      <t>アタ</t>
    </rPh>
    <phoneticPr fontId="6"/>
  </si>
  <si>
    <t>(注釈)投擲による射撃攻撃も行える。[常時]この武器は取得時に5個セットで取得する。</t>
    <rPh sb="19" eb="21">
      <t>ジョウジ</t>
    </rPh>
    <rPh sb="24" eb="26">
      <t>ブキ</t>
    </rPh>
    <rPh sb="27" eb="29">
      <t>シュトク</t>
    </rPh>
    <rPh sb="29" eb="30">
      <t>ジ</t>
    </rPh>
    <rPh sb="32" eb="33">
      <t>コ</t>
    </rPh>
    <rPh sb="37" eb="39">
      <t>シュトク</t>
    </rPh>
    <phoneticPr fontId="6"/>
  </si>
  <si>
    <t>(注釈)「苦無」を投擲武器として用いる際のデータ。</t>
    <rPh sb="1" eb="3">
      <t>チュウシャク</t>
    </rPh>
    <rPh sb="5" eb="6">
      <t>クル</t>
    </rPh>
    <rPh sb="6" eb="7">
      <t>ナ</t>
    </rPh>
    <rPh sb="9" eb="11">
      <t>トウテキ</t>
    </rPh>
    <rPh sb="11" eb="13">
      <t>ブキ</t>
    </rPh>
    <rPh sb="16" eb="17">
      <t>モチ</t>
    </rPh>
    <rPh sb="19" eb="20">
      <t>サイ</t>
    </rPh>
    <phoneticPr fontId="6"/>
  </si>
  <si>
    <t>[常時]この武器は取得時に5個セットで取得する。[ムーブ]この武器を「威力：斬+6」に変更する。</t>
    <rPh sb="31" eb="33">
      <t>ブキ</t>
    </rPh>
    <rPh sb="35" eb="37">
      <t>イリョク</t>
    </rPh>
    <rPh sb="38" eb="39">
      <t>ザン</t>
    </rPh>
    <rPh sb="43" eb="45">
      <t>ヘンコウ</t>
    </rPh>
    <phoneticPr fontId="6"/>
  </si>
  <si>
    <t>[常時]この武器は取得時に5個セットで取得する。この武器を用いた射撃攻撃の命中判定の判定率に+20%のボーナスを与える。</t>
    <rPh sb="1" eb="3">
      <t>ジョウジ</t>
    </rPh>
    <rPh sb="6" eb="8">
      <t>ブキ</t>
    </rPh>
    <rPh sb="9" eb="11">
      <t>シュトク</t>
    </rPh>
    <rPh sb="11" eb="12">
      <t>ジ</t>
    </rPh>
    <rPh sb="14" eb="15">
      <t>コ</t>
    </rPh>
    <rPh sb="19" eb="21">
      <t>シュトク</t>
    </rPh>
    <rPh sb="26" eb="28">
      <t>ブキ</t>
    </rPh>
    <rPh sb="29" eb="30">
      <t>モチ</t>
    </rPh>
    <rPh sb="32" eb="34">
      <t>シャゲキ</t>
    </rPh>
    <rPh sb="34" eb="36">
      <t>コウゲキ</t>
    </rPh>
    <rPh sb="37" eb="39">
      <t>メイチュウ</t>
    </rPh>
    <rPh sb="39" eb="41">
      <t>ハンテイ</t>
    </rPh>
    <rPh sb="42" eb="44">
      <t>ハンテイ</t>
    </rPh>
    <rPh sb="44" eb="45">
      <t>リツ</t>
    </rPh>
    <rPh sb="56" eb="57">
      <t>アタ</t>
    </rPh>
    <phoneticPr fontId="6"/>
  </si>
  <si>
    <t>[ムーブ]次に行うこの武器を用いた白兵攻撃を「射程：近」に変更し、命中したなら対象を自身と同じエンゲージに移動させる(この攻撃ではダメージを与えられない)。</t>
    <rPh sb="5" eb="6">
      <t>ツギ</t>
    </rPh>
    <rPh sb="7" eb="8">
      <t>オコナ</t>
    </rPh>
    <rPh sb="11" eb="13">
      <t>ブキ</t>
    </rPh>
    <rPh sb="14" eb="15">
      <t>モチ</t>
    </rPh>
    <rPh sb="17" eb="19">
      <t>ハクヘイ</t>
    </rPh>
    <rPh sb="19" eb="21">
      <t>コウゲキ</t>
    </rPh>
    <rPh sb="23" eb="25">
      <t>シャテイ</t>
    </rPh>
    <rPh sb="26" eb="27">
      <t>キン</t>
    </rPh>
    <rPh sb="29" eb="31">
      <t>ヘンコウ</t>
    </rPh>
    <rPh sb="33" eb="35">
      <t>メイチュウ</t>
    </rPh>
    <rPh sb="39" eb="41">
      <t>タイショウ</t>
    </rPh>
    <rPh sb="42" eb="44">
      <t>ジシン</t>
    </rPh>
    <rPh sb="45" eb="46">
      <t>オナ</t>
    </rPh>
    <rPh sb="53" eb="55">
      <t>イドウ</t>
    </rPh>
    <rPh sb="61" eb="63">
      <t>コウゲキ</t>
    </rPh>
    <rPh sb="70" eb="71">
      <t>アタ</t>
    </rPh>
    <phoneticPr fontId="6"/>
  </si>
  <si>
    <t>(注釈)全てのキャラクターはこの武器を自動的に取得している。[オート]この武器を準備する。</t>
    <rPh sb="1" eb="3">
      <t>チュウシャク</t>
    </rPh>
    <rPh sb="4" eb="5">
      <t>スベ</t>
    </rPh>
    <rPh sb="16" eb="18">
      <t>ブキ</t>
    </rPh>
    <rPh sb="19" eb="22">
      <t>ジドウテキ</t>
    </rPh>
    <rPh sb="23" eb="25">
      <t>シュトク</t>
    </rPh>
    <rPh sb="37" eb="39">
      <t>ブキ</t>
    </rPh>
    <phoneticPr fontId="6"/>
  </si>
  <si>
    <t>[常時]この武器は取得時に5個セットで取得する。この武器を用いた攻撃は「対象：範囲(強制)」になる。</t>
    <rPh sb="1" eb="3">
      <t>ジョウジ</t>
    </rPh>
    <rPh sb="6" eb="8">
      <t>ブキ</t>
    </rPh>
    <rPh sb="9" eb="11">
      <t>シュトク</t>
    </rPh>
    <rPh sb="11" eb="12">
      <t>ジ</t>
    </rPh>
    <rPh sb="14" eb="15">
      <t>コ</t>
    </rPh>
    <rPh sb="19" eb="21">
      <t>シュトク</t>
    </rPh>
    <rPh sb="26" eb="28">
      <t>ブキ</t>
    </rPh>
    <rPh sb="29" eb="30">
      <t>モチ</t>
    </rPh>
    <rPh sb="32" eb="34">
      <t>コウゲキ</t>
    </rPh>
    <rPh sb="36" eb="38">
      <t>タイショウ</t>
    </rPh>
    <rPh sb="39" eb="41">
      <t>ハンイ</t>
    </rPh>
    <rPh sb="42" eb="44">
      <t>キョウセイ</t>
    </rPh>
    <phoneticPr fontId="6"/>
  </si>
  <si>
    <t>[常時]この武器を用いた攻撃の命中判定にクリティカルで成功したなら、対象の装甲値が最大値の半分減少しているとしてダメージを計算する(スペシャル時の斬属性効果と併せて、装甲値は0になる)。</t>
    <rPh sb="1" eb="3">
      <t>ジョウジ</t>
    </rPh>
    <rPh sb="6" eb="8">
      <t>ブキ</t>
    </rPh>
    <rPh sb="9" eb="10">
      <t>モチ</t>
    </rPh>
    <rPh sb="12" eb="14">
      <t>コウゲキ</t>
    </rPh>
    <rPh sb="15" eb="17">
      <t>メイチュウ</t>
    </rPh>
    <rPh sb="17" eb="19">
      <t>ハンテイ</t>
    </rPh>
    <rPh sb="27" eb="29">
      <t>セイコウ</t>
    </rPh>
    <rPh sb="34" eb="36">
      <t>タイショウ</t>
    </rPh>
    <rPh sb="37" eb="39">
      <t>ソウコウ</t>
    </rPh>
    <rPh sb="39" eb="40">
      <t>チ</t>
    </rPh>
    <rPh sb="41" eb="44">
      <t>サイダイチ</t>
    </rPh>
    <rPh sb="45" eb="47">
      <t>ハンブン</t>
    </rPh>
    <rPh sb="47" eb="49">
      <t>ゲンショウ</t>
    </rPh>
    <rPh sb="61" eb="63">
      <t>ケイサン</t>
    </rPh>
    <rPh sb="71" eb="72">
      <t>ジ</t>
    </rPh>
    <rPh sb="73" eb="74">
      <t>ザン</t>
    </rPh>
    <rPh sb="74" eb="76">
      <t>ゾクセイ</t>
    </rPh>
    <rPh sb="76" eb="78">
      <t>コウカ</t>
    </rPh>
    <rPh sb="79" eb="80">
      <t>アワ</t>
    </rPh>
    <rPh sb="83" eb="85">
      <t>ソウコウ</t>
    </rPh>
    <rPh sb="85" eb="86">
      <t>チ</t>
    </rPh>
    <phoneticPr fontId="6"/>
  </si>
  <si>
    <t>[常時]この武器を用いて〔擬魔〕で「射程：近」の白兵攻撃が行える。</t>
    <rPh sb="1" eb="3">
      <t>ジョウジ</t>
    </rPh>
    <rPh sb="6" eb="8">
      <t>ブキ</t>
    </rPh>
    <rPh sb="9" eb="10">
      <t>モチ</t>
    </rPh>
    <rPh sb="13" eb="14">
      <t>ギ</t>
    </rPh>
    <rPh sb="14" eb="15">
      <t>マ</t>
    </rPh>
    <rPh sb="18" eb="20">
      <t>シャテイ</t>
    </rPh>
    <rPh sb="21" eb="22">
      <t>キン</t>
    </rPh>
    <rPh sb="24" eb="26">
      <t>ハクヘイ</t>
    </rPh>
    <rPh sb="26" eb="28">
      <t>コウゲキ</t>
    </rPh>
    <rPh sb="29" eb="30">
      <t>オコナ</t>
    </rPh>
    <phoneticPr fontId="6"/>
  </si>
  <si>
    <t>[常時]この武器を用いた攻撃は「対象：範囲(強制)」になる。</t>
    <rPh sb="1" eb="3">
      <t>ジョウジ</t>
    </rPh>
    <rPh sb="6" eb="8">
      <t>ブキ</t>
    </rPh>
    <rPh sb="9" eb="10">
      <t>モチ</t>
    </rPh>
    <rPh sb="12" eb="14">
      <t>コウゲキ</t>
    </rPh>
    <rPh sb="16" eb="18">
      <t>タイショウ</t>
    </rPh>
    <rPh sb="19" eb="21">
      <t>ハンイ</t>
    </rPh>
    <rPh sb="22" eb="24">
      <t>キョウセイ</t>
    </rPh>
    <phoneticPr fontId="6"/>
  </si>
  <si>
    <t>[常時]この武器を用いた攻撃で1点でもダメージを与えた場合、対象に「放心」と「硬直」を与える。</t>
    <rPh sb="1" eb="3">
      <t>ジョウジ</t>
    </rPh>
    <rPh sb="6" eb="8">
      <t>ブキ</t>
    </rPh>
    <rPh sb="9" eb="10">
      <t>モチ</t>
    </rPh>
    <rPh sb="12" eb="14">
      <t>コウゲキ</t>
    </rPh>
    <rPh sb="16" eb="17">
      <t>テン</t>
    </rPh>
    <rPh sb="24" eb="25">
      <t>アタ</t>
    </rPh>
    <rPh sb="27" eb="29">
      <t>バアイ</t>
    </rPh>
    <rPh sb="30" eb="32">
      <t>タイショウ</t>
    </rPh>
    <rPh sb="34" eb="36">
      <t>ホウシン</t>
    </rPh>
    <rPh sb="39" eb="41">
      <t>コウチョク</t>
    </rPh>
    <rPh sb="43" eb="44">
      <t>アタ</t>
    </rPh>
    <phoneticPr fontId="6"/>
  </si>
  <si>
    <t>[オート]この武器を準備する。</t>
    <phoneticPr fontId="6"/>
  </si>
  <si>
    <t>[常時]この武器を用いた攻撃は「対象：シーン(強制)」になり、この攻撃でダメージを与えたなら、「汚染」か「浄化」から有効な方が3レベルで自動的に与えられる。</t>
    <rPh sb="1" eb="3">
      <t>ジョウジ</t>
    </rPh>
    <rPh sb="6" eb="8">
      <t>ブキ</t>
    </rPh>
    <rPh sb="9" eb="10">
      <t>モチ</t>
    </rPh>
    <rPh sb="12" eb="14">
      <t>コウゲキ</t>
    </rPh>
    <rPh sb="33" eb="35">
      <t>コウゲキ</t>
    </rPh>
    <rPh sb="41" eb="42">
      <t>アタ</t>
    </rPh>
    <rPh sb="48" eb="50">
      <t>オセン</t>
    </rPh>
    <rPh sb="53" eb="55">
      <t>ジョウカ</t>
    </rPh>
    <rPh sb="58" eb="60">
      <t>ユウコウ</t>
    </rPh>
    <rPh sb="61" eb="62">
      <t>ホウ</t>
    </rPh>
    <rPh sb="68" eb="71">
      <t>ジドウテキ</t>
    </rPh>
    <rPh sb="72" eb="73">
      <t>アタ</t>
    </rPh>
    <phoneticPr fontId="6"/>
  </si>
  <si>
    <t>[常時]この武器を用いた攻撃は「対象：範囲(強制)」になり、この攻撃が命中したなら、対象に「邪毒」を2レベルで与える。</t>
    <rPh sb="1" eb="3">
      <t>ジョウジ</t>
    </rPh>
    <rPh sb="6" eb="8">
      <t>ブキ</t>
    </rPh>
    <rPh sb="9" eb="10">
      <t>モチ</t>
    </rPh>
    <rPh sb="12" eb="14">
      <t>コウゲキ</t>
    </rPh>
    <rPh sb="16" eb="18">
      <t>タイショウ</t>
    </rPh>
    <rPh sb="19" eb="21">
      <t>ハンイ</t>
    </rPh>
    <rPh sb="22" eb="24">
      <t>キョウセイ</t>
    </rPh>
    <rPh sb="32" eb="34">
      <t>コウゲキ</t>
    </rPh>
    <rPh sb="35" eb="37">
      <t>メイチュウ</t>
    </rPh>
    <rPh sb="42" eb="44">
      <t>タイショウ</t>
    </rPh>
    <rPh sb="46" eb="47">
      <t>ジャ</t>
    </rPh>
    <rPh sb="47" eb="48">
      <t>ドク</t>
    </rPh>
    <rPh sb="55" eb="56">
      <t>アタ</t>
    </rPh>
    <phoneticPr fontId="6"/>
  </si>
  <si>
    <t>[常時]この武器は攻撃に使用後、再び攻撃に使用するためにマイナーアクションを必要とする。</t>
    <rPh sb="1" eb="3">
      <t>ジョウジ</t>
    </rPh>
    <rPh sb="6" eb="8">
      <t>ブキ</t>
    </rPh>
    <rPh sb="9" eb="11">
      <t>コウゲキ</t>
    </rPh>
    <rPh sb="12" eb="14">
      <t>シヨウ</t>
    </rPh>
    <rPh sb="14" eb="15">
      <t>ゴ</t>
    </rPh>
    <rPh sb="16" eb="17">
      <t>フタタ</t>
    </rPh>
    <rPh sb="18" eb="20">
      <t>コウゲキ</t>
    </rPh>
    <rPh sb="21" eb="23">
      <t>シヨウ</t>
    </rPh>
    <rPh sb="38" eb="40">
      <t>ヒツヨウ</t>
    </rPh>
    <phoneticPr fontId="6"/>
  </si>
  <si>
    <t>[常時]この武器を用いた攻撃は「対象：範囲(強制)」になる。この武器は攻撃に使用後、再び攻撃に使用するためにマイナーアクションを必要とする。</t>
    <rPh sb="1" eb="3">
      <t>ジョウジ</t>
    </rPh>
    <rPh sb="6" eb="8">
      <t>ブキ</t>
    </rPh>
    <rPh sb="9" eb="10">
      <t>モチ</t>
    </rPh>
    <rPh sb="12" eb="14">
      <t>コウゲキ</t>
    </rPh>
    <rPh sb="16" eb="18">
      <t>タイショウ</t>
    </rPh>
    <rPh sb="19" eb="21">
      <t>ハンイ</t>
    </rPh>
    <rPh sb="22" eb="24">
      <t>キョウセイ</t>
    </rPh>
    <rPh sb="32" eb="34">
      <t>ブキ</t>
    </rPh>
    <rPh sb="35" eb="37">
      <t>コウゲキ</t>
    </rPh>
    <rPh sb="38" eb="40">
      <t>シヨウ</t>
    </rPh>
    <phoneticPr fontId="6"/>
  </si>
  <si>
    <t>[常時]この武器を使用した攻撃の命中判定にクリティカルで成功した時、この攻撃で与えるダメージに+1D10点する。この武器は攻撃に使用後、再び攻撃に使用するためにマイナーアクションを必要とする。</t>
    <rPh sb="1" eb="3">
      <t>ジョウジ</t>
    </rPh>
    <rPh sb="6" eb="8">
      <t>ブキ</t>
    </rPh>
    <rPh sb="9" eb="11">
      <t>シヨウ</t>
    </rPh>
    <rPh sb="13" eb="15">
      <t>コウゲキ</t>
    </rPh>
    <rPh sb="16" eb="18">
      <t>メイチュウ</t>
    </rPh>
    <rPh sb="18" eb="20">
      <t>ハンテイ</t>
    </rPh>
    <rPh sb="28" eb="30">
      <t>セイコウ</t>
    </rPh>
    <rPh sb="32" eb="33">
      <t>ジ</t>
    </rPh>
    <rPh sb="36" eb="38">
      <t>コウゲキ</t>
    </rPh>
    <rPh sb="39" eb="40">
      <t>アタ</t>
    </rPh>
    <rPh sb="52" eb="53">
      <t>テン</t>
    </rPh>
    <rPh sb="58" eb="60">
      <t>ブキ</t>
    </rPh>
    <rPh sb="61" eb="63">
      <t>コウゲキ</t>
    </rPh>
    <rPh sb="64" eb="66">
      <t>シヨウ</t>
    </rPh>
    <phoneticPr fontId="6"/>
  </si>
  <si>
    <t>[常時]この武器は至近にも射撃攻撃ができる。この武器を用いて至近に射撃攻撃を行う場合、「威力：無+4」に変更する。この武器は攻撃に使用後、再び攻撃に使用するためにマイナーアクションを必要とする。</t>
    <rPh sb="1" eb="3">
      <t>ジョウジ</t>
    </rPh>
    <rPh sb="6" eb="8">
      <t>ブキ</t>
    </rPh>
    <rPh sb="9" eb="11">
      <t>シキン</t>
    </rPh>
    <rPh sb="13" eb="15">
      <t>シャゲキ</t>
    </rPh>
    <rPh sb="15" eb="17">
      <t>コウゲキ</t>
    </rPh>
    <rPh sb="24" eb="26">
      <t>ブキ</t>
    </rPh>
    <rPh sb="27" eb="28">
      <t>モチ</t>
    </rPh>
    <rPh sb="30" eb="32">
      <t>シキン</t>
    </rPh>
    <rPh sb="33" eb="35">
      <t>シャゲキ</t>
    </rPh>
    <rPh sb="35" eb="37">
      <t>コウゲキ</t>
    </rPh>
    <rPh sb="38" eb="39">
      <t>オコナ</t>
    </rPh>
    <rPh sb="40" eb="42">
      <t>バアイ</t>
    </rPh>
    <rPh sb="44" eb="46">
      <t>イリョク</t>
    </rPh>
    <rPh sb="47" eb="48">
      <t>ム</t>
    </rPh>
    <rPh sb="52" eb="54">
      <t>ヘンコウ</t>
    </rPh>
    <rPh sb="59" eb="61">
      <t>ブキ</t>
    </rPh>
    <rPh sb="65" eb="67">
      <t>シヨウ</t>
    </rPh>
    <rPh sb="69" eb="70">
      <t>フタタ</t>
    </rPh>
    <rPh sb="71" eb="73">
      <t>コウゲキ</t>
    </rPh>
    <rPh sb="74" eb="76">
      <t>シヨウ</t>
    </rPh>
    <phoneticPr fontId="6"/>
  </si>
  <si>
    <t>[常時]この武器を準備する場合、「部位：装飾」以外の防具を準備できない。自身の装甲値全てに+[自身の【知性】÷10(端数切り上げ)]点する。</t>
    <rPh sb="1" eb="3">
      <t>ジョウジ</t>
    </rPh>
    <rPh sb="6" eb="8">
      <t>ブキ</t>
    </rPh>
    <rPh sb="9" eb="11">
      <t>ジュンビ</t>
    </rPh>
    <rPh sb="13" eb="15">
      <t>バアイ</t>
    </rPh>
    <rPh sb="17" eb="19">
      <t>ブイ</t>
    </rPh>
    <rPh sb="20" eb="22">
      <t>ソウショク</t>
    </rPh>
    <rPh sb="23" eb="25">
      <t>イガイ</t>
    </rPh>
    <rPh sb="26" eb="28">
      <t>ボウグ</t>
    </rPh>
    <rPh sb="29" eb="31">
      <t>ジュンビ</t>
    </rPh>
    <rPh sb="36" eb="38">
      <t>ジシン</t>
    </rPh>
    <rPh sb="39" eb="41">
      <t>ソウコウ</t>
    </rPh>
    <rPh sb="41" eb="42">
      <t>チ</t>
    </rPh>
    <rPh sb="42" eb="43">
      <t>スベ</t>
    </rPh>
    <rPh sb="47" eb="49">
      <t>ジシン</t>
    </rPh>
    <rPh sb="51" eb="53">
      <t>チセイ</t>
    </rPh>
    <rPh sb="58" eb="60">
      <t>ハスウ</t>
    </rPh>
    <rPh sb="60" eb="61">
      <t>キ</t>
    </rPh>
    <rPh sb="62" eb="63">
      <t>ア</t>
    </rPh>
    <rPh sb="66" eb="67">
      <t>テン</t>
    </rPh>
    <phoneticPr fontId="6"/>
  </si>
  <si>
    <t>[オート]この武器を準備する。[常時]この武器は「徒手空拳」としても扱う。</t>
    <rPh sb="16" eb="18">
      <t>ジョウジ</t>
    </rPh>
    <phoneticPr fontId="6"/>
  </si>
  <si>
    <t>[オート]この武器を準備する。[常時]この武器は「徒手空拳」としても扱う。</t>
    <phoneticPr fontId="6"/>
  </si>
  <si>
    <t>[オート]この武器を準備する。[常時]この武器を用いた物理攻撃が命中した場合、対象の武器1つを「捕縛」する。</t>
    <rPh sb="16" eb="18">
      <t>ジョウジ</t>
    </rPh>
    <rPh sb="21" eb="23">
      <t>ブキ</t>
    </rPh>
    <rPh sb="24" eb="25">
      <t>モチ</t>
    </rPh>
    <rPh sb="27" eb="29">
      <t>ブツリ</t>
    </rPh>
    <rPh sb="29" eb="31">
      <t>コウゲキ</t>
    </rPh>
    <rPh sb="32" eb="34">
      <t>メイチュウ</t>
    </rPh>
    <rPh sb="36" eb="38">
      <t>バアイ</t>
    </rPh>
    <rPh sb="39" eb="41">
      <t>タイショウ</t>
    </rPh>
    <rPh sb="42" eb="44">
      <t>ブキ</t>
    </rPh>
    <rPh sb="48" eb="50">
      <t>ホバク</t>
    </rPh>
    <phoneticPr fontId="6"/>
  </si>
  <si>
    <t>[オート]この武器を準備する。[常時]この武器を用いた物理攻撃が命中した場合、自身のHPを1D10点回復する。</t>
    <rPh sb="16" eb="18">
      <t>ジョウジ</t>
    </rPh>
    <rPh sb="21" eb="23">
      <t>ブキ</t>
    </rPh>
    <rPh sb="24" eb="25">
      <t>モチ</t>
    </rPh>
    <rPh sb="27" eb="29">
      <t>ブツリ</t>
    </rPh>
    <rPh sb="29" eb="31">
      <t>コウゲキ</t>
    </rPh>
    <rPh sb="32" eb="34">
      <t>メイチュウ</t>
    </rPh>
    <rPh sb="36" eb="38">
      <t>バアイ</t>
    </rPh>
    <rPh sb="39" eb="41">
      <t>ジシン</t>
    </rPh>
    <rPh sb="49" eb="50">
      <t>テン</t>
    </rPh>
    <rPh sb="50" eb="52">
      <t>カイフク</t>
    </rPh>
    <phoneticPr fontId="6"/>
  </si>
  <si>
    <t>[オート]この武器を準備する。[常時]この武器を用いた物理攻撃が命中した場合、対象に「邪毒」を与える。</t>
    <rPh sb="16" eb="18">
      <t>ジョウジ</t>
    </rPh>
    <rPh sb="21" eb="23">
      <t>ブキ</t>
    </rPh>
    <rPh sb="24" eb="25">
      <t>モチ</t>
    </rPh>
    <rPh sb="27" eb="29">
      <t>ブツリ</t>
    </rPh>
    <rPh sb="29" eb="31">
      <t>コウゲキ</t>
    </rPh>
    <rPh sb="32" eb="34">
      <t>メイチュウ</t>
    </rPh>
    <rPh sb="36" eb="38">
      <t>バアイ</t>
    </rPh>
    <rPh sb="39" eb="41">
      <t>タイショウ</t>
    </rPh>
    <rPh sb="43" eb="44">
      <t>ジャ</t>
    </rPh>
    <rPh sb="44" eb="45">
      <t>ドク</t>
    </rPh>
    <rPh sb="47" eb="48">
      <t>アタ</t>
    </rPh>
    <phoneticPr fontId="6"/>
  </si>
  <si>
    <t>[オート]この武器を準備する。[常時]この武器を用いた物理攻撃が命中した場合、戦闘中、対象のAPに-3する(最低値1)。</t>
    <rPh sb="16" eb="18">
      <t>ジョウジ</t>
    </rPh>
    <rPh sb="27" eb="29">
      <t>ブツリ</t>
    </rPh>
    <rPh sb="29" eb="31">
      <t>コウゲキ</t>
    </rPh>
    <rPh sb="32" eb="34">
      <t>メイチュウ</t>
    </rPh>
    <rPh sb="36" eb="38">
      <t>バアイ</t>
    </rPh>
    <rPh sb="39" eb="42">
      <t>セントウチュウ</t>
    </rPh>
    <rPh sb="43" eb="45">
      <t>タイショウ</t>
    </rPh>
    <rPh sb="54" eb="56">
      <t>サイテイ</t>
    </rPh>
    <rPh sb="56" eb="57">
      <t>チ</t>
    </rPh>
    <phoneticPr fontId="6"/>
  </si>
  <si>
    <t>(注釈)投擲による射撃攻撃も行える。[常時]自身の【肉体】が80以上なら、この武器は「威力：斬+18」になる。</t>
    <rPh sb="1" eb="3">
      <t>チュウシャク</t>
    </rPh>
    <rPh sb="4" eb="6">
      <t>トウテキ</t>
    </rPh>
    <rPh sb="9" eb="11">
      <t>シャゲキ</t>
    </rPh>
    <rPh sb="11" eb="13">
      <t>コウゲキ</t>
    </rPh>
    <rPh sb="14" eb="15">
      <t>オコナ</t>
    </rPh>
    <rPh sb="22" eb="24">
      <t>ジシン</t>
    </rPh>
    <rPh sb="26" eb="28">
      <t>ニクタイ</t>
    </rPh>
    <rPh sb="32" eb="34">
      <t>イジョウ</t>
    </rPh>
    <rPh sb="39" eb="41">
      <t>ブキ</t>
    </rPh>
    <rPh sb="43" eb="45">
      <t>イリョク</t>
    </rPh>
    <rPh sb="46" eb="47">
      <t>ザン</t>
    </rPh>
    <phoneticPr fontId="6"/>
  </si>
  <si>
    <t>(注釈)「ブリューナク」を投擲武器として使用する場合のデータ。[常時]自身の【敏捷】が80以上なら、この武器は「射程：近～遠」になる。この武器は投擲しても失われない。</t>
    <rPh sb="1" eb="3">
      <t>チュウシャク</t>
    </rPh>
    <rPh sb="13" eb="15">
      <t>トウテキ</t>
    </rPh>
    <rPh sb="15" eb="17">
      <t>ブキ</t>
    </rPh>
    <rPh sb="20" eb="22">
      <t>シヨウ</t>
    </rPh>
    <rPh sb="24" eb="26">
      <t>バアイ</t>
    </rPh>
    <rPh sb="35" eb="37">
      <t>ジシン</t>
    </rPh>
    <rPh sb="39" eb="41">
      <t>ビンショウ</t>
    </rPh>
    <rPh sb="45" eb="47">
      <t>イジョウ</t>
    </rPh>
    <rPh sb="52" eb="54">
      <t>ブキ</t>
    </rPh>
    <rPh sb="56" eb="58">
      <t>シャテイ</t>
    </rPh>
    <rPh sb="59" eb="60">
      <t>コン</t>
    </rPh>
    <rPh sb="61" eb="62">
      <t>エン</t>
    </rPh>
    <rPh sb="69" eb="71">
      <t>ブキ</t>
    </rPh>
    <rPh sb="72" eb="74">
      <t>トウテキ</t>
    </rPh>
    <rPh sb="77" eb="78">
      <t>ウシナ</t>
    </rPh>
    <phoneticPr fontId="6"/>
  </si>
  <si>
    <t>[常時]この武器を攻撃またはガード、レジストに1度でも用いた場合、この武器のデータを「クラウ・ソラス(破損)」に変更する。</t>
    <rPh sb="1" eb="3">
      <t>ジョウジ</t>
    </rPh>
    <rPh sb="6" eb="8">
      <t>ブキ</t>
    </rPh>
    <rPh sb="9" eb="11">
      <t>コウゲキ</t>
    </rPh>
    <rPh sb="24" eb="25">
      <t>ド</t>
    </rPh>
    <rPh sb="27" eb="28">
      <t>モチ</t>
    </rPh>
    <rPh sb="30" eb="32">
      <t>バアイ</t>
    </rPh>
    <rPh sb="35" eb="37">
      <t>ブキ</t>
    </rPh>
    <rPh sb="51" eb="53">
      <t>ハソン</t>
    </rPh>
    <rPh sb="56" eb="58">
      <t>ヘンコウ</t>
    </rPh>
    <phoneticPr fontId="6"/>
  </si>
  <si>
    <t>[オート]E代償を支払うことで、この武器のデータを「クラウ・ソラス」に変更できる。</t>
    <rPh sb="6" eb="8">
      <t>ダイショウ</t>
    </rPh>
    <rPh sb="9" eb="11">
      <t>シハラ</t>
    </rPh>
    <rPh sb="18" eb="20">
      <t>ブキ</t>
    </rPh>
    <rPh sb="35" eb="37">
      <t>ヘンコウ</t>
    </rPh>
    <phoneticPr fontId="6"/>
  </si>
  <si>
    <t>[マイナー]この武器の威力と防御値、および魔力と抵抗値を入れ替える。</t>
    <rPh sb="8" eb="10">
      <t>ブキ</t>
    </rPh>
    <rPh sb="11" eb="13">
      <t>イリョク</t>
    </rPh>
    <rPh sb="14" eb="16">
      <t>ボウギョ</t>
    </rPh>
    <rPh sb="16" eb="17">
      <t>チ</t>
    </rPh>
    <rPh sb="21" eb="23">
      <t>マリョク</t>
    </rPh>
    <rPh sb="24" eb="27">
      <t>テイコウチ</t>
    </rPh>
    <rPh sb="28" eb="29">
      <t>イ</t>
    </rPh>
    <rPh sb="30" eb="31">
      <t>カ</t>
    </rPh>
    <phoneticPr fontId="6"/>
  </si>
  <si>
    <t>[常時]この武器は準備できず、「徒手空拳」としても扱う。[セットアップ]E代償を支払うことで、この武器はこの戦闘中、オートで準備可能になる。</t>
    <rPh sb="1" eb="3">
      <t>ジョウジ</t>
    </rPh>
    <rPh sb="6" eb="8">
      <t>ブキ</t>
    </rPh>
    <rPh sb="9" eb="11">
      <t>ジュンビ</t>
    </rPh>
    <rPh sb="37" eb="39">
      <t>ダイショウ</t>
    </rPh>
    <rPh sb="40" eb="42">
      <t>シハラ</t>
    </rPh>
    <rPh sb="49" eb="51">
      <t>ブキ</t>
    </rPh>
    <rPh sb="54" eb="57">
      <t>セントウチュウ</t>
    </rPh>
    <rPh sb="62" eb="64">
      <t>ジュンビ</t>
    </rPh>
    <rPh sb="64" eb="66">
      <t>カノウ</t>
    </rPh>
    <phoneticPr fontId="6"/>
  </si>
  <si>
    <t>[セットアップ]HPを3点失うことで、この戦闘中、この武器の威力に+1D10する(累積可)。</t>
    <rPh sb="12" eb="13">
      <t>テン</t>
    </rPh>
    <rPh sb="13" eb="14">
      <t>ウシナ</t>
    </rPh>
    <rPh sb="21" eb="24">
      <t>セントウチュウ</t>
    </rPh>
    <rPh sb="27" eb="29">
      <t>ブキ</t>
    </rPh>
    <rPh sb="30" eb="32">
      <t>イリョク</t>
    </rPh>
    <rPh sb="41" eb="43">
      <t>ルイセキ</t>
    </rPh>
    <rPh sb="43" eb="44">
      <t>カ</t>
    </rPh>
    <phoneticPr fontId="6"/>
  </si>
  <si>
    <t>[ムーブ]この武器を用いて次に行う攻撃を「対象：範囲(選択)」に変更する。</t>
    <rPh sb="7" eb="9">
      <t>ブキ</t>
    </rPh>
    <rPh sb="10" eb="11">
      <t>モチ</t>
    </rPh>
    <rPh sb="13" eb="14">
      <t>ツギ</t>
    </rPh>
    <rPh sb="15" eb="16">
      <t>オコナ</t>
    </rPh>
    <rPh sb="17" eb="19">
      <t>コウゲキ</t>
    </rPh>
    <rPh sb="21" eb="23">
      <t>タイショウ</t>
    </rPh>
    <rPh sb="24" eb="26">
      <t>ハンイ</t>
    </rPh>
    <rPh sb="27" eb="29">
      <t>センタク</t>
    </rPh>
    <rPh sb="32" eb="34">
      <t>ヘンコウ</t>
    </rPh>
    <phoneticPr fontId="6"/>
  </si>
  <si>
    <t>[常時]この武器を用いた攻撃でダメージを与えた場合、「気絶」および「昏倒」、「死亡」、「傀儡」、「魂魄四散」以外の任意の状態異常1つを与える(レベルが必要なら3になる)。</t>
    <rPh sb="1" eb="3">
      <t>ジョウジ</t>
    </rPh>
    <rPh sb="6" eb="8">
      <t>ブキ</t>
    </rPh>
    <rPh sb="9" eb="10">
      <t>モチ</t>
    </rPh>
    <rPh sb="12" eb="14">
      <t>コウゲキ</t>
    </rPh>
    <rPh sb="20" eb="21">
      <t>アタ</t>
    </rPh>
    <rPh sb="23" eb="25">
      <t>バアイ</t>
    </rPh>
    <rPh sb="27" eb="29">
      <t>キゼツ</t>
    </rPh>
    <rPh sb="34" eb="36">
      <t>コントウ</t>
    </rPh>
    <rPh sb="39" eb="41">
      <t>シボウ</t>
    </rPh>
    <rPh sb="44" eb="46">
      <t>クグツ</t>
    </rPh>
    <rPh sb="49" eb="51">
      <t>コンパク</t>
    </rPh>
    <rPh sb="51" eb="53">
      <t>シサン</t>
    </rPh>
    <rPh sb="54" eb="56">
      <t>イガイ</t>
    </rPh>
    <rPh sb="57" eb="59">
      <t>ニンイ</t>
    </rPh>
    <rPh sb="60" eb="62">
      <t>ジョウタイ</t>
    </rPh>
    <rPh sb="62" eb="64">
      <t>イジョウ</t>
    </rPh>
    <rPh sb="67" eb="68">
      <t>アタ</t>
    </rPh>
    <rPh sb="75" eb="77">
      <t>ヒツヨウ</t>
    </rPh>
    <phoneticPr fontId="6"/>
  </si>
  <si>
    <t>[マイナー]この戦闘中、至近の範囲(選択)の対象が与えるダメージに+1D10する。</t>
    <rPh sb="8" eb="11">
      <t>セントウチュウ</t>
    </rPh>
    <rPh sb="12" eb="14">
      <t>シキン</t>
    </rPh>
    <rPh sb="15" eb="17">
      <t>ハンイ</t>
    </rPh>
    <rPh sb="18" eb="20">
      <t>センタク</t>
    </rPh>
    <rPh sb="22" eb="24">
      <t>タイショウ</t>
    </rPh>
    <rPh sb="25" eb="26">
      <t>アタ</t>
    </rPh>
    <phoneticPr fontId="6"/>
  </si>
  <si>
    <t>[常時]この武器を用いた攻撃に対してガードを行った対象に与えるダメージに+1D10点する。</t>
    <rPh sb="1" eb="3">
      <t>ジョウジ</t>
    </rPh>
    <rPh sb="6" eb="8">
      <t>ブキ</t>
    </rPh>
    <rPh sb="9" eb="10">
      <t>モチ</t>
    </rPh>
    <rPh sb="12" eb="14">
      <t>コウゲキ</t>
    </rPh>
    <rPh sb="15" eb="16">
      <t>タイ</t>
    </rPh>
    <rPh sb="22" eb="23">
      <t>オコナ</t>
    </rPh>
    <rPh sb="25" eb="27">
      <t>タイショウ</t>
    </rPh>
    <rPh sb="28" eb="29">
      <t>アタ</t>
    </rPh>
    <rPh sb="41" eb="42">
      <t>テン</t>
    </rPh>
    <phoneticPr fontId="6"/>
  </si>
  <si>
    <t>[常時]この武器を用いたガードまたはレジストの判定にスペシャルで成功した場合、ダメージ計算中のみ防御値または抵抗値に+1D10点する。</t>
    <rPh sb="1" eb="3">
      <t>ジョウジ</t>
    </rPh>
    <rPh sb="6" eb="8">
      <t>ブキ</t>
    </rPh>
    <rPh sb="9" eb="10">
      <t>モチ</t>
    </rPh>
    <rPh sb="23" eb="25">
      <t>ハンテイ</t>
    </rPh>
    <rPh sb="32" eb="34">
      <t>セイコウ</t>
    </rPh>
    <rPh sb="36" eb="38">
      <t>バアイ</t>
    </rPh>
    <rPh sb="43" eb="45">
      <t>ケイサン</t>
    </rPh>
    <rPh sb="45" eb="46">
      <t>チュウ</t>
    </rPh>
    <rPh sb="48" eb="50">
      <t>ボウギョ</t>
    </rPh>
    <rPh sb="50" eb="51">
      <t>チ</t>
    </rPh>
    <rPh sb="54" eb="57">
      <t>テイコウチ</t>
    </rPh>
    <rPh sb="63" eb="64">
      <t>テン</t>
    </rPh>
    <phoneticPr fontId="6"/>
  </si>
  <si>
    <t>[常時]この武器は「徒手空拳」としても扱う。この武器を準備する場合、「部位：装飾」以外の防具を準備することはできない。装甲値は全て[自身の【肉体】÷10(端数切り上げ)]となる。</t>
    <rPh sb="1" eb="3">
      <t>ジョウジ</t>
    </rPh>
    <rPh sb="24" eb="26">
      <t>ブキ</t>
    </rPh>
    <rPh sb="27" eb="29">
      <t>ジュンビ</t>
    </rPh>
    <rPh sb="31" eb="33">
      <t>バアイ</t>
    </rPh>
    <rPh sb="35" eb="37">
      <t>ブイ</t>
    </rPh>
    <rPh sb="38" eb="40">
      <t>ソウショク</t>
    </rPh>
    <rPh sb="41" eb="43">
      <t>イガイ</t>
    </rPh>
    <rPh sb="44" eb="46">
      <t>ボウグ</t>
    </rPh>
    <rPh sb="47" eb="49">
      <t>ジュンビ</t>
    </rPh>
    <rPh sb="59" eb="61">
      <t>ソウコウ</t>
    </rPh>
    <rPh sb="61" eb="62">
      <t>チ</t>
    </rPh>
    <rPh sb="63" eb="64">
      <t>スベ</t>
    </rPh>
    <rPh sb="66" eb="68">
      <t>ジシン</t>
    </rPh>
    <rPh sb="70" eb="72">
      <t>ニクタイ</t>
    </rPh>
    <rPh sb="77" eb="79">
      <t>ハスウ</t>
    </rPh>
    <rPh sb="79" eb="80">
      <t>キ</t>
    </rPh>
    <rPh sb="81" eb="82">
      <t>ア</t>
    </rPh>
    <phoneticPr fontId="6"/>
  </si>
  <si>
    <t>[常時]この武器を用いて〔自我〕判定で白兵攻撃が行える。この攻撃が命中したなら、このラウンド中、対象が行うリアクションの判定率に-20%のペナルティを与える。</t>
    <rPh sb="1" eb="3">
      <t>ジョウジ</t>
    </rPh>
    <rPh sb="6" eb="8">
      <t>ブキ</t>
    </rPh>
    <rPh sb="9" eb="10">
      <t>モチ</t>
    </rPh>
    <rPh sb="13" eb="15">
      <t>ジガ</t>
    </rPh>
    <rPh sb="16" eb="18">
      <t>ハンテイ</t>
    </rPh>
    <rPh sb="19" eb="21">
      <t>ハクヘイ</t>
    </rPh>
    <rPh sb="21" eb="23">
      <t>コウゲキ</t>
    </rPh>
    <rPh sb="24" eb="25">
      <t>オコナ</t>
    </rPh>
    <rPh sb="30" eb="32">
      <t>コウゲキ</t>
    </rPh>
    <rPh sb="33" eb="35">
      <t>メイチュウ</t>
    </rPh>
    <rPh sb="46" eb="47">
      <t>チュウ</t>
    </rPh>
    <rPh sb="48" eb="50">
      <t>タイショウ</t>
    </rPh>
    <rPh sb="51" eb="52">
      <t>オコナ</t>
    </rPh>
    <rPh sb="60" eb="62">
      <t>ハンテイ</t>
    </rPh>
    <rPh sb="62" eb="63">
      <t>リツ</t>
    </rPh>
    <rPh sb="75" eb="76">
      <t>アタ</t>
    </rPh>
    <phoneticPr fontId="6"/>
  </si>
  <si>
    <t>(注釈)テネブリス専用。[常時]君とその仲間は瘴気によって、または瘴気の欠乏によってダメージを受けない(アーツによるものを除く)。[プレダメージ]「対象：範囲(選択)」かつ「射程：至近」へのテネブリスのアーツによるダメージを2D10点軽減する(制限：R1)。</t>
    <rPh sb="1" eb="3">
      <t>チュウシャク</t>
    </rPh>
    <rPh sb="9" eb="11">
      <t>センヨウ</t>
    </rPh>
    <rPh sb="13" eb="15">
      <t>ジョウジ</t>
    </rPh>
    <rPh sb="16" eb="17">
      <t>キミ</t>
    </rPh>
    <rPh sb="20" eb="22">
      <t>ナカマ</t>
    </rPh>
    <rPh sb="23" eb="25">
      <t>ショウキ</t>
    </rPh>
    <rPh sb="33" eb="35">
      <t>ショウキ</t>
    </rPh>
    <rPh sb="36" eb="38">
      <t>ケツボウ</t>
    </rPh>
    <rPh sb="47" eb="48">
      <t>ウ</t>
    </rPh>
    <rPh sb="61" eb="62">
      <t>ノゾ</t>
    </rPh>
    <rPh sb="74" eb="76">
      <t>タイショウ</t>
    </rPh>
    <rPh sb="77" eb="79">
      <t>ハンイ</t>
    </rPh>
    <rPh sb="80" eb="82">
      <t>センタク</t>
    </rPh>
    <rPh sb="87" eb="89">
      <t>シャテイ</t>
    </rPh>
    <rPh sb="90" eb="92">
      <t>シキン</t>
    </rPh>
    <rPh sb="116" eb="117">
      <t>テン</t>
    </rPh>
    <rPh sb="117" eb="119">
      <t>ケイゲン</t>
    </rPh>
    <rPh sb="122" eb="124">
      <t>セイゲン</t>
    </rPh>
    <phoneticPr fontId="6"/>
  </si>
  <si>
    <t>〔白〕〔隠〕</t>
    <rPh sb="1" eb="2">
      <t>シロ</t>
    </rPh>
    <rPh sb="4" eb="5">
      <t>カク</t>
    </rPh>
    <phoneticPr fontId="6"/>
  </si>
  <si>
    <t>刺+10</t>
    <rPh sb="0" eb="1">
      <t>サ</t>
    </rPh>
    <phoneticPr fontId="6"/>
  </si>
  <si>
    <t>-</t>
    <phoneticPr fontId="6"/>
  </si>
  <si>
    <t>至近</t>
    <rPh sb="0" eb="2">
      <t>シキン</t>
    </rPh>
    <phoneticPr fontId="6"/>
  </si>
  <si>
    <t>[常時]この武器を使用した攻撃では対象が「隠密」状態であっても攻撃対象に選択でき、「ノクス」クラスを持つ対象に与えるダメージに+2D10点する。</t>
    <rPh sb="9" eb="11">
      <t>シヨウ</t>
    </rPh>
    <rPh sb="13" eb="15">
      <t>コウゲキ</t>
    </rPh>
    <rPh sb="17" eb="19">
      <t>タイショウ</t>
    </rPh>
    <rPh sb="21" eb="23">
      <t>オンミツ</t>
    </rPh>
    <rPh sb="24" eb="26">
      <t>ジョウタイ</t>
    </rPh>
    <rPh sb="31" eb="33">
      <t>コウゲキ</t>
    </rPh>
    <rPh sb="33" eb="35">
      <t>タイショウ</t>
    </rPh>
    <rPh sb="36" eb="38">
      <t>センタク</t>
    </rPh>
    <rPh sb="50" eb="51">
      <t>モ</t>
    </rPh>
    <rPh sb="52" eb="54">
      <t>タイショウ</t>
    </rPh>
    <rPh sb="55" eb="56">
      <t>アタ</t>
    </rPh>
    <rPh sb="68" eb="69">
      <t>テン</t>
    </rPh>
    <phoneticPr fontId="6"/>
  </si>
  <si>
    <t>[ムーブかマイナー]SPを2点支払うことで、この武器を用いて自身が次に行う魔法攻撃のダメージに+3する。</t>
    <rPh sb="14" eb="15">
      <t>テン</t>
    </rPh>
    <rPh sb="15" eb="17">
      <t>シハラ</t>
    </rPh>
    <rPh sb="24" eb="26">
      <t>ブキ</t>
    </rPh>
    <rPh sb="27" eb="28">
      <t>モチ</t>
    </rPh>
    <rPh sb="30" eb="32">
      <t>ジシン</t>
    </rPh>
    <rPh sb="33" eb="34">
      <t>ツギ</t>
    </rPh>
    <rPh sb="35" eb="36">
      <t>オコナ</t>
    </rPh>
    <rPh sb="37" eb="39">
      <t>マホウ</t>
    </rPh>
    <rPh sb="39" eb="41">
      <t>コウゲキ</t>
    </rPh>
    <phoneticPr fontId="6"/>
  </si>
  <si>
    <t>[常時]この武器を用いて〔擬魔〕判定で「魔力：癒+3」の魔法攻撃が行え、この攻撃は「対象：範囲(選択)」になる。[イニシアチブ]至近の単体の状態異常1個を解除する(制限：A3)。</t>
    <rPh sb="1" eb="3">
      <t>ジョウジ</t>
    </rPh>
    <rPh sb="6" eb="8">
      <t>ブキ</t>
    </rPh>
    <rPh sb="9" eb="10">
      <t>モチ</t>
    </rPh>
    <rPh sb="13" eb="14">
      <t>ギ</t>
    </rPh>
    <rPh sb="14" eb="15">
      <t>マ</t>
    </rPh>
    <rPh sb="16" eb="18">
      <t>ハンテイ</t>
    </rPh>
    <rPh sb="20" eb="22">
      <t>マリョク</t>
    </rPh>
    <rPh sb="23" eb="24">
      <t>イヤ</t>
    </rPh>
    <rPh sb="28" eb="30">
      <t>マホウ</t>
    </rPh>
    <rPh sb="30" eb="32">
      <t>コウゲキ</t>
    </rPh>
    <rPh sb="33" eb="34">
      <t>オコナ</t>
    </rPh>
    <rPh sb="38" eb="40">
      <t>コウゲキ</t>
    </rPh>
    <rPh sb="42" eb="44">
      <t>タイショウ</t>
    </rPh>
    <rPh sb="45" eb="47">
      <t>ハンイ</t>
    </rPh>
    <rPh sb="48" eb="50">
      <t>センタク</t>
    </rPh>
    <rPh sb="64" eb="66">
      <t>シキン</t>
    </rPh>
    <rPh sb="67" eb="69">
      <t>タンタイ</t>
    </rPh>
    <rPh sb="70" eb="72">
      <t>ジョウタイ</t>
    </rPh>
    <rPh sb="72" eb="74">
      <t>イジョウ</t>
    </rPh>
    <rPh sb="75" eb="76">
      <t>コ</t>
    </rPh>
    <rPh sb="77" eb="79">
      <t>カイジョ</t>
    </rPh>
    <rPh sb="82" eb="84">
      <t>セイゲン</t>
    </rPh>
    <phoneticPr fontId="6"/>
  </si>
  <si>
    <t>争いを嫌った少女が、最期の時までみなが笑って暮らせる日々を祈って遺した、翡翠のペンダント。</t>
    <rPh sb="0" eb="1">
      <t>アラソ</t>
    </rPh>
    <rPh sb="3" eb="4">
      <t>キラ</t>
    </rPh>
    <rPh sb="6" eb="8">
      <t>ショウジョ</t>
    </rPh>
    <rPh sb="10" eb="12">
      <t>サイゴ</t>
    </rPh>
    <rPh sb="13" eb="14">
      <t>トキ</t>
    </rPh>
    <rPh sb="19" eb="20">
      <t>ワラ</t>
    </rPh>
    <rPh sb="22" eb="23">
      <t>ク</t>
    </rPh>
    <rPh sb="26" eb="28">
      <t>ヒビ</t>
    </rPh>
    <rPh sb="29" eb="30">
      <t>イノ</t>
    </rPh>
    <rPh sb="32" eb="33">
      <t>ノコ</t>
    </rPh>
    <rPh sb="36" eb="38">
      <t>ヒスイ</t>
    </rPh>
    <phoneticPr fontId="6"/>
  </si>
  <si>
    <t>〔射〕</t>
    <rPh sb="1" eb="2">
      <t>シャ</t>
    </rPh>
    <phoneticPr fontId="6"/>
  </si>
  <si>
    <t>近～超遠</t>
    <rPh sb="0" eb="1">
      <t>キン</t>
    </rPh>
    <rPh sb="2" eb="3">
      <t>チョウ</t>
    </rPh>
    <rPh sb="3" eb="4">
      <t>エン</t>
    </rPh>
    <phoneticPr fontId="6"/>
  </si>
  <si>
    <t>両手</t>
    <rPh sb="0" eb="2">
      <t>リョウテ</t>
    </rPh>
    <phoneticPr fontId="6"/>
  </si>
  <si>
    <t>刺+11</t>
    <rPh sb="0" eb="1">
      <t>サ</t>
    </rPh>
    <phoneticPr fontId="6"/>
  </si>
  <si>
    <t>七天の呪紋</t>
    <rPh sb="0" eb="1">
      <t>シチ</t>
    </rPh>
    <rPh sb="1" eb="2">
      <t>テン</t>
    </rPh>
    <rPh sb="3" eb="4">
      <t>ジュ</t>
    </rPh>
    <rPh sb="4" eb="5">
      <t>モン</t>
    </rPh>
    <phoneticPr fontId="6"/>
  </si>
  <si>
    <t>〔格〕</t>
    <rPh sb="1" eb="2">
      <t>カク</t>
    </rPh>
    <phoneticPr fontId="6"/>
  </si>
  <si>
    <t>祈り子の首飾り</t>
    <rPh sb="0" eb="1">
      <t>イノ</t>
    </rPh>
    <rPh sb="2" eb="3">
      <t>コ</t>
    </rPh>
    <rPh sb="4" eb="6">
      <t>クビカザ</t>
    </rPh>
    <phoneticPr fontId="6"/>
  </si>
  <si>
    <t>殴+8</t>
    <rPh sb="0" eb="1">
      <t>ナグ</t>
    </rPh>
    <phoneticPr fontId="6"/>
  </si>
  <si>
    <t>[常時]この武器を用いて攻撃またはリアクションを行う度、自身のHPを4点回復する。</t>
    <rPh sb="1" eb="3">
      <t>ジョウジ</t>
    </rPh>
    <rPh sb="6" eb="8">
      <t>ブキ</t>
    </rPh>
    <rPh sb="9" eb="10">
      <t>モチ</t>
    </rPh>
    <rPh sb="12" eb="14">
      <t>コウゲキ</t>
    </rPh>
    <rPh sb="24" eb="25">
      <t>オコナ</t>
    </rPh>
    <rPh sb="26" eb="27">
      <t>タビ</t>
    </rPh>
    <rPh sb="28" eb="30">
      <t>ジシン</t>
    </rPh>
    <rPh sb="35" eb="36">
      <t>テン</t>
    </rPh>
    <rPh sb="36" eb="38">
      <t>カイフク</t>
    </rPh>
    <phoneticPr fontId="6"/>
  </si>
  <si>
    <t>命ぜられるまま抜け忍狩りをし続けた果てに、目的も望みも、名前さえも忘れた者が、最期に遺した短剣。</t>
    <rPh sb="0" eb="1">
      <t>メイ</t>
    </rPh>
    <rPh sb="7" eb="8">
      <t>ヌ</t>
    </rPh>
    <rPh sb="9" eb="10">
      <t>ニン</t>
    </rPh>
    <rPh sb="10" eb="11">
      <t>ガ</t>
    </rPh>
    <rPh sb="14" eb="15">
      <t>ツヅ</t>
    </rPh>
    <rPh sb="17" eb="18">
      <t>ハ</t>
    </rPh>
    <rPh sb="21" eb="23">
      <t>モクテキ</t>
    </rPh>
    <rPh sb="24" eb="25">
      <t>ノゾ</t>
    </rPh>
    <rPh sb="28" eb="30">
      <t>ナマエ</t>
    </rPh>
    <rPh sb="33" eb="34">
      <t>ワス</t>
    </rPh>
    <rPh sb="36" eb="37">
      <t>モノ</t>
    </rPh>
    <rPh sb="39" eb="41">
      <t>サイゴ</t>
    </rPh>
    <rPh sb="42" eb="43">
      <t>ノコ</t>
    </rPh>
    <rPh sb="45" eb="47">
      <t>タンケン</t>
    </rPh>
    <phoneticPr fontId="6"/>
  </si>
  <si>
    <t>怪力ゆえに疎まれた戦士の弓。強すぎる弦ゆえ的が遠いほど狙いは正確になるが、孤独でなければ真価を発揮しないという。</t>
    <rPh sb="0" eb="2">
      <t>カイリキ</t>
    </rPh>
    <rPh sb="5" eb="6">
      <t>ウト</t>
    </rPh>
    <rPh sb="9" eb="11">
      <t>センシ</t>
    </rPh>
    <rPh sb="12" eb="13">
      <t>ユミ</t>
    </rPh>
    <rPh sb="14" eb="15">
      <t>ツヨ</t>
    </rPh>
    <rPh sb="18" eb="19">
      <t>ゲン</t>
    </rPh>
    <rPh sb="21" eb="22">
      <t>マト</t>
    </rPh>
    <rPh sb="23" eb="24">
      <t>トオ</t>
    </rPh>
    <rPh sb="27" eb="28">
      <t>ネラ</t>
    </rPh>
    <rPh sb="30" eb="32">
      <t>セイカク</t>
    </rPh>
    <rPh sb="37" eb="39">
      <t>コドク</t>
    </rPh>
    <rPh sb="44" eb="46">
      <t>シンカ</t>
    </rPh>
    <rPh sb="47" eb="49">
      <t>ハッキ</t>
    </rPh>
    <phoneticPr fontId="6"/>
  </si>
  <si>
    <t>[常時]この武器を用いた攻撃で与えるダメージに+[攻撃対象との距離段階×3]点し、自身の至近に味方がいれば与えるダメージに-10点する。</t>
    <rPh sb="1" eb="3">
      <t>ジョウジ</t>
    </rPh>
    <rPh sb="6" eb="8">
      <t>ブキ</t>
    </rPh>
    <rPh sb="9" eb="10">
      <t>モチ</t>
    </rPh>
    <rPh sb="12" eb="14">
      <t>コウゲキ</t>
    </rPh>
    <rPh sb="15" eb="16">
      <t>アタ</t>
    </rPh>
    <rPh sb="25" eb="27">
      <t>コウゲキ</t>
    </rPh>
    <rPh sb="27" eb="29">
      <t>タイショウ</t>
    </rPh>
    <rPh sb="31" eb="33">
      <t>キョリ</t>
    </rPh>
    <rPh sb="33" eb="35">
      <t>ダンカイ</t>
    </rPh>
    <rPh sb="38" eb="39">
      <t>テン</t>
    </rPh>
    <rPh sb="41" eb="43">
      <t>ジシン</t>
    </rPh>
    <rPh sb="44" eb="46">
      <t>シキン</t>
    </rPh>
    <rPh sb="47" eb="49">
      <t>ミカタ</t>
    </rPh>
    <rPh sb="53" eb="54">
      <t>アタ</t>
    </rPh>
    <rPh sb="64" eb="65">
      <t>テン</t>
    </rPh>
    <phoneticPr fontId="6"/>
  </si>
  <si>
    <t>道を究めた果てに死を失い、生前の因果に救われて死んだ遺痕者の腕に刻まれていた刺青。腕から腕へ乗り移り、チャクラを操る力を与える。</t>
    <rPh sb="0" eb="1">
      <t>ミチ</t>
    </rPh>
    <rPh sb="2" eb="3">
      <t>キワ</t>
    </rPh>
    <rPh sb="5" eb="6">
      <t>ハ</t>
    </rPh>
    <rPh sb="8" eb="9">
      <t>シ</t>
    </rPh>
    <rPh sb="10" eb="11">
      <t>ウシナ</t>
    </rPh>
    <rPh sb="13" eb="15">
      <t>セイゼン</t>
    </rPh>
    <rPh sb="16" eb="18">
      <t>インガ</t>
    </rPh>
    <rPh sb="19" eb="20">
      <t>スク</t>
    </rPh>
    <rPh sb="23" eb="24">
      <t>シ</t>
    </rPh>
    <rPh sb="26" eb="29">
      <t>イコンシャ</t>
    </rPh>
    <rPh sb="30" eb="31">
      <t>ウデ</t>
    </rPh>
    <rPh sb="32" eb="33">
      <t>キザ</t>
    </rPh>
    <rPh sb="38" eb="40">
      <t>イレズミ</t>
    </rPh>
    <rPh sb="41" eb="42">
      <t>ウデ</t>
    </rPh>
    <rPh sb="44" eb="45">
      <t>ウデ</t>
    </rPh>
    <rPh sb="46" eb="47">
      <t>ノ</t>
    </rPh>
    <rPh sb="48" eb="49">
      <t>ウツ</t>
    </rPh>
    <rPh sb="56" eb="57">
      <t>アヤツ</t>
    </rPh>
    <rPh sb="58" eb="59">
      <t>チカラ</t>
    </rPh>
    <rPh sb="60" eb="61">
      <t>アタ</t>
    </rPh>
    <phoneticPr fontId="6"/>
  </si>
  <si>
    <t>使い捨てられた縄標</t>
    <rPh sb="0" eb="1">
      <t>ツカ</t>
    </rPh>
    <rPh sb="2" eb="3">
      <t>ス</t>
    </rPh>
    <rPh sb="7" eb="8">
      <t>ナワ</t>
    </rPh>
    <rPh sb="8" eb="9">
      <t>ヒョウ</t>
    </rPh>
    <phoneticPr fontId="6"/>
  </si>
  <si>
    <t>刺+9</t>
    <rPh sb="0" eb="1">
      <t>サ</t>
    </rPh>
    <phoneticPr fontId="6"/>
  </si>
  <si>
    <t>至近～近</t>
    <rPh sb="0" eb="2">
      <t>シキン</t>
    </rPh>
    <rPh sb="3" eb="4">
      <t>キン</t>
    </rPh>
    <phoneticPr fontId="6"/>
  </si>
  <si>
    <t>宵月草</t>
    <rPh sb="0" eb="2">
      <t>ヨイヅキ</t>
    </rPh>
    <rPh sb="2" eb="3">
      <t>クサ</t>
    </rPh>
    <phoneticPr fontId="6"/>
  </si>
  <si>
    <t>自身</t>
    <rPh sb="0" eb="2">
      <t>ジシン</t>
    </rPh>
    <phoneticPr fontId="6"/>
  </si>
  <si>
    <t>単体</t>
    <rPh sb="0" eb="2">
      <t>タンタイ</t>
    </rPh>
    <phoneticPr fontId="6"/>
  </si>
  <si>
    <t>月夜の雫</t>
    <rPh sb="0" eb="2">
      <t>ツキヨ</t>
    </rPh>
    <rPh sb="3" eb="4">
      <t>シズク</t>
    </rPh>
    <phoneticPr fontId="6"/>
  </si>
  <si>
    <t>アーツかアイテムの効果によってHPを回復する時に使用できる。そのHP回復量に+1D10点する。</t>
    <rPh sb="9" eb="11">
      <t>コウカ</t>
    </rPh>
    <rPh sb="18" eb="20">
      <t>カイフク</t>
    </rPh>
    <rPh sb="22" eb="23">
      <t>トキ</t>
    </rPh>
    <rPh sb="24" eb="26">
      <t>シヨウ</t>
    </rPh>
    <rPh sb="34" eb="36">
      <t>カイフク</t>
    </rPh>
    <rPh sb="36" eb="37">
      <t>リョウ</t>
    </rPh>
    <rPh sb="43" eb="44">
      <t>テン</t>
    </rPh>
    <phoneticPr fontId="6"/>
  </si>
  <si>
    <t>対象のHPを2D10点回復する。</t>
    <rPh sb="0" eb="2">
      <t>タイショウ</t>
    </rPh>
    <rPh sb="10" eb="11">
      <t>テン</t>
    </rPh>
    <rPh sb="11" eb="13">
      <t>カイフク</t>
    </rPh>
    <phoneticPr fontId="6"/>
  </si>
  <si>
    <t>次に行う物理攻撃で1点でもダメージを与えた場合、「邪毒」を与える。他のアーツなどの効果で同時に、または既に「邪毒」が与えられている場合、その「邪毒」のレベルに+1する。</t>
    <rPh sb="0" eb="1">
      <t>ツギ</t>
    </rPh>
    <rPh sb="2" eb="3">
      <t>オコナ</t>
    </rPh>
    <rPh sb="4" eb="6">
      <t>ブツリ</t>
    </rPh>
    <rPh sb="6" eb="8">
      <t>コウゲキ</t>
    </rPh>
    <rPh sb="10" eb="11">
      <t>テン</t>
    </rPh>
    <rPh sb="18" eb="19">
      <t>アタ</t>
    </rPh>
    <rPh sb="21" eb="23">
      <t>バアイ</t>
    </rPh>
    <rPh sb="25" eb="26">
      <t>ジャ</t>
    </rPh>
    <rPh sb="26" eb="27">
      <t>ドク</t>
    </rPh>
    <rPh sb="29" eb="30">
      <t>アタ</t>
    </rPh>
    <rPh sb="33" eb="34">
      <t>ホカ</t>
    </rPh>
    <rPh sb="41" eb="43">
      <t>コウカ</t>
    </rPh>
    <rPh sb="44" eb="46">
      <t>ドウジ</t>
    </rPh>
    <rPh sb="51" eb="52">
      <t>スデ</t>
    </rPh>
    <rPh sb="54" eb="55">
      <t>ジャ</t>
    </rPh>
    <rPh sb="55" eb="56">
      <t>ドク</t>
    </rPh>
    <rPh sb="58" eb="59">
      <t>アタ</t>
    </rPh>
    <rPh sb="65" eb="67">
      <t>バアイ</t>
    </rPh>
    <rPh sb="71" eb="72">
      <t>ジャ</t>
    </rPh>
    <rPh sb="72" eb="73">
      <t>ドク</t>
    </rPh>
    <phoneticPr fontId="6"/>
  </si>
  <si>
    <t>バンケット</t>
    <phoneticPr fontId="6"/>
  </si>
  <si>
    <t>範囲(選択)</t>
    <rPh sb="0" eb="2">
      <t>ハンイ</t>
    </rPh>
    <rPh sb="3" eb="5">
      <t>センタク</t>
    </rPh>
    <phoneticPr fontId="6"/>
  </si>
  <si>
    <t>500F</t>
    <phoneticPr fontId="6"/>
  </si>
  <si>
    <t>対象のHPを3D10点回復する。戦闘中は使用できない。</t>
    <rPh sb="0" eb="2">
      <t>タイショウ</t>
    </rPh>
    <rPh sb="10" eb="11">
      <t>テン</t>
    </rPh>
    <rPh sb="11" eb="13">
      <t>カイフク</t>
    </rPh>
    <rPh sb="16" eb="19">
      <t>セントウチュウ</t>
    </rPh>
    <rPh sb="20" eb="22">
      <t>シヨウ</t>
    </rPh>
    <phoneticPr fontId="6"/>
  </si>
  <si>
    <t>気付薬</t>
    <rPh sb="0" eb="2">
      <t>キツケ</t>
    </rPh>
    <rPh sb="2" eb="3">
      <t>ヤク</t>
    </rPh>
    <phoneticPr fontId="6"/>
  </si>
  <si>
    <t>対象の「気絶」または「昏倒」を1つ回復する。HPが0以下なら、1まで回復する。</t>
    <rPh sb="0" eb="2">
      <t>タイショウ</t>
    </rPh>
    <rPh sb="4" eb="6">
      <t>キゼツ</t>
    </rPh>
    <rPh sb="11" eb="13">
      <t>コントウ</t>
    </rPh>
    <rPh sb="17" eb="19">
      <t>カイフク</t>
    </rPh>
    <rPh sb="26" eb="28">
      <t>イカ</t>
    </rPh>
    <rPh sb="34" eb="36">
      <t>カイフク</t>
    </rPh>
    <phoneticPr fontId="7"/>
  </si>
  <si>
    <t>対象の3レベル以下の「邪毒」を1つ解除する。</t>
    <rPh sb="0" eb="2">
      <t>タイショウ</t>
    </rPh>
    <rPh sb="7" eb="9">
      <t>イカ</t>
    </rPh>
    <rPh sb="11" eb="12">
      <t>ジャ</t>
    </rPh>
    <rPh sb="12" eb="13">
      <t>ドク</t>
    </rPh>
    <rPh sb="17" eb="19">
      <t>カイジョ</t>
    </rPh>
    <phoneticPr fontId="7"/>
  </si>
  <si>
    <t>対象の3レベル以下の「汚染」または「浄化」を1つ解除する。</t>
    <rPh sb="0" eb="2">
      <t>タイショウ</t>
    </rPh>
    <rPh sb="7" eb="9">
      <t>イカ</t>
    </rPh>
    <rPh sb="11" eb="13">
      <t>オセン</t>
    </rPh>
    <rPh sb="18" eb="20">
      <t>ジョウカ</t>
    </rPh>
    <rPh sb="24" eb="26">
      <t>カイジョ</t>
    </rPh>
    <phoneticPr fontId="7"/>
  </si>
  <si>
    <t>対象の「硬直」または「憤怒」、「悲哀」、「憎悪」を1つ解除する。</t>
    <rPh sb="0" eb="2">
      <t>タイショウ</t>
    </rPh>
    <rPh sb="4" eb="6">
      <t>コウチョク</t>
    </rPh>
    <rPh sb="11" eb="13">
      <t>フンヌ</t>
    </rPh>
    <rPh sb="16" eb="18">
      <t>ヒアイ</t>
    </rPh>
    <rPh sb="21" eb="23">
      <t>ゾウオ</t>
    </rPh>
    <rPh sb="27" eb="29">
      <t>カイジョ</t>
    </rPh>
    <phoneticPr fontId="7"/>
  </si>
  <si>
    <t>興奮薬</t>
    <rPh sb="0" eb="2">
      <t>コウフン</t>
    </rPh>
    <rPh sb="2" eb="3">
      <t>ヤク</t>
    </rPh>
    <phoneticPr fontId="6"/>
  </si>
  <si>
    <t>ムーブかマイナー</t>
    <phoneticPr fontId="6"/>
  </si>
  <si>
    <t>自身が次に行う白兵攻撃で与えるダメージに+2点する。</t>
    <rPh sb="0" eb="2">
      <t>ジシン</t>
    </rPh>
    <rPh sb="3" eb="4">
      <t>ツギ</t>
    </rPh>
    <rPh sb="5" eb="6">
      <t>オコナ</t>
    </rPh>
    <rPh sb="7" eb="9">
      <t>ハクヘイ</t>
    </rPh>
    <rPh sb="9" eb="11">
      <t>コウゲキ</t>
    </rPh>
    <rPh sb="12" eb="13">
      <t>アタ</t>
    </rPh>
    <rPh sb="22" eb="23">
      <t>テン</t>
    </rPh>
    <phoneticPr fontId="6"/>
  </si>
  <si>
    <t>励起符</t>
    <rPh sb="0" eb="2">
      <t>レイキ</t>
    </rPh>
    <rPh sb="2" eb="3">
      <t>フ</t>
    </rPh>
    <phoneticPr fontId="6"/>
  </si>
  <si>
    <t>自身が次に行う魔法攻撃で与えるダメージに+2点する。</t>
    <rPh sb="0" eb="2">
      <t>ジシン</t>
    </rPh>
    <rPh sb="3" eb="4">
      <t>ツギ</t>
    </rPh>
    <rPh sb="5" eb="6">
      <t>オコナ</t>
    </rPh>
    <rPh sb="7" eb="9">
      <t>マホウ</t>
    </rPh>
    <rPh sb="9" eb="11">
      <t>コウゲキ</t>
    </rPh>
    <rPh sb="12" eb="13">
      <t>アタ</t>
    </rPh>
    <rPh sb="22" eb="23">
      <t>テン</t>
    </rPh>
    <phoneticPr fontId="6"/>
  </si>
  <si>
    <t>次に行う「癒」属性攻撃で与えるダメージに+1D10点する。</t>
    <rPh sb="0" eb="1">
      <t>ツギ</t>
    </rPh>
    <rPh sb="2" eb="3">
      <t>オコナ</t>
    </rPh>
    <rPh sb="5" eb="6">
      <t>ユ</t>
    </rPh>
    <rPh sb="7" eb="9">
      <t>ゾクセイ</t>
    </rPh>
    <rPh sb="9" eb="11">
      <t>コウゲキ</t>
    </rPh>
    <rPh sb="12" eb="13">
      <t>アタ</t>
    </rPh>
    <rPh sb="25" eb="26">
      <t>テン</t>
    </rPh>
    <phoneticPr fontId="7"/>
  </si>
  <si>
    <t>突然変異種の月齢草。体力を癒す力はないが、穢れを払う力を持つ。</t>
    <rPh sb="0" eb="2">
      <t>トツゼン</t>
    </rPh>
    <rPh sb="2" eb="4">
      <t>ヘンイ</t>
    </rPh>
    <rPh sb="4" eb="5">
      <t>シュ</t>
    </rPh>
    <rPh sb="6" eb="8">
      <t>ゲツレイ</t>
    </rPh>
    <rPh sb="8" eb="9">
      <t>ソウ</t>
    </rPh>
    <rPh sb="10" eb="12">
      <t>タイリョク</t>
    </rPh>
    <rPh sb="13" eb="14">
      <t>イヤ</t>
    </rPh>
    <rPh sb="15" eb="16">
      <t>チカラ</t>
    </rPh>
    <rPh sb="21" eb="22">
      <t>ケガ</t>
    </rPh>
    <rPh sb="24" eb="25">
      <t>ハラ</t>
    </rPh>
    <rPh sb="26" eb="27">
      <t>チカラ</t>
    </rPh>
    <rPh sb="28" eb="29">
      <t>モ</t>
    </rPh>
    <phoneticPr fontId="6"/>
  </si>
  <si>
    <t>月齢草の突然変異種のひとつ。ごく限られた季節の月明かりでしか育たない。自然治癒力を大きく促進する力を持つ。</t>
    <rPh sb="0" eb="2">
      <t>ゲツレイ</t>
    </rPh>
    <rPh sb="2" eb="3">
      <t>クサ</t>
    </rPh>
    <rPh sb="4" eb="6">
      <t>トツゼン</t>
    </rPh>
    <rPh sb="6" eb="8">
      <t>ヘンイ</t>
    </rPh>
    <rPh sb="8" eb="9">
      <t>シュ</t>
    </rPh>
    <rPh sb="16" eb="17">
      <t>カギ</t>
    </rPh>
    <rPh sb="20" eb="22">
      <t>キセツ</t>
    </rPh>
    <rPh sb="23" eb="25">
      <t>ツキア</t>
    </rPh>
    <rPh sb="30" eb="31">
      <t>ソダ</t>
    </rPh>
    <rPh sb="35" eb="37">
      <t>シゼン</t>
    </rPh>
    <rPh sb="37" eb="40">
      <t>チユリョク</t>
    </rPh>
    <rPh sb="41" eb="42">
      <t>オオ</t>
    </rPh>
    <rPh sb="44" eb="46">
      <t>ソクシン</t>
    </rPh>
    <rPh sb="48" eb="49">
      <t>チカラ</t>
    </rPh>
    <rPh sb="50" eb="51">
      <t>モ</t>
    </rPh>
    <phoneticPr fontId="6"/>
  </si>
  <si>
    <t>月齢草の夜露を集めて自然乾燥で濃縮した甘露。口に含むことで傷の痛みを抑え、気力を回復する。</t>
    <rPh sb="0" eb="2">
      <t>ゲツレイ</t>
    </rPh>
    <rPh sb="2" eb="3">
      <t>クサ</t>
    </rPh>
    <rPh sb="4" eb="6">
      <t>ヨツユ</t>
    </rPh>
    <rPh sb="7" eb="8">
      <t>アツ</t>
    </rPh>
    <rPh sb="10" eb="12">
      <t>シゼン</t>
    </rPh>
    <rPh sb="12" eb="14">
      <t>カンソウ</t>
    </rPh>
    <rPh sb="15" eb="17">
      <t>ノウシュク</t>
    </rPh>
    <rPh sb="19" eb="21">
      <t>カンロ</t>
    </rPh>
    <rPh sb="22" eb="23">
      <t>クチ</t>
    </rPh>
    <rPh sb="24" eb="25">
      <t>フク</t>
    </rPh>
    <rPh sb="29" eb="30">
      <t>キズ</t>
    </rPh>
    <rPh sb="31" eb="32">
      <t>イタ</t>
    </rPh>
    <rPh sb="34" eb="35">
      <t>オサ</t>
    </rPh>
    <rPh sb="37" eb="39">
      <t>キリョク</t>
    </rPh>
    <rPh sb="40" eb="42">
      <t>カイフク</t>
    </rPh>
    <phoneticPr fontId="6"/>
  </si>
  <si>
    <t>豪勢な宴会用の食事をニンス族の技術で圧縮し、ひとつのカゴに詰めたもの。</t>
    <rPh sb="0" eb="2">
      <t>ゴウセイ</t>
    </rPh>
    <rPh sb="3" eb="6">
      <t>エンカイヨウ</t>
    </rPh>
    <rPh sb="7" eb="9">
      <t>ショクジ</t>
    </rPh>
    <rPh sb="13" eb="14">
      <t>ゾク</t>
    </rPh>
    <rPh sb="15" eb="17">
      <t>ギジュツ</t>
    </rPh>
    <rPh sb="18" eb="20">
      <t>アッシュク</t>
    </rPh>
    <rPh sb="29" eb="30">
      <t>ツ</t>
    </rPh>
    <phoneticPr fontId="6"/>
  </si>
  <si>
    <t>対象の「放心」または「憎悪」、「気絶」を1つ回復する。</t>
    <rPh sb="0" eb="2">
      <t>タイショウ</t>
    </rPh>
    <rPh sb="4" eb="6">
      <t>ホウシン</t>
    </rPh>
    <rPh sb="11" eb="13">
      <t>ゾウオ</t>
    </rPh>
    <rPh sb="16" eb="18">
      <t>キゼツ</t>
    </rPh>
    <rPh sb="22" eb="24">
      <t>カイフク</t>
    </rPh>
    <phoneticPr fontId="7"/>
  </si>
  <si>
    <t>ミントなど強い匂いのハーブの精油。余りにもにおうので意識を一瞬空白にしてしまう。</t>
    <rPh sb="5" eb="6">
      <t>ツヨ</t>
    </rPh>
    <rPh sb="7" eb="8">
      <t>ニオ</t>
    </rPh>
    <rPh sb="14" eb="16">
      <t>セイユ</t>
    </rPh>
    <rPh sb="17" eb="18">
      <t>アマ</t>
    </rPh>
    <rPh sb="26" eb="28">
      <t>イシキ</t>
    </rPh>
    <rPh sb="29" eb="31">
      <t>イッシュン</t>
    </rPh>
    <rPh sb="31" eb="33">
      <t>クウハク</t>
    </rPh>
    <phoneticPr fontId="6"/>
  </si>
  <si>
    <t>口に含んでおいて奥歯で噛み潰すことで、一時的に筋力や瞬発力を高める麻薬を練りいれた丸薬。</t>
    <rPh sb="0" eb="1">
      <t>クチ</t>
    </rPh>
    <rPh sb="2" eb="3">
      <t>フク</t>
    </rPh>
    <rPh sb="8" eb="10">
      <t>オクバ</t>
    </rPh>
    <rPh sb="11" eb="12">
      <t>カ</t>
    </rPh>
    <rPh sb="13" eb="14">
      <t>ツブ</t>
    </rPh>
    <rPh sb="19" eb="22">
      <t>イチジテキ</t>
    </rPh>
    <rPh sb="23" eb="25">
      <t>キンリョク</t>
    </rPh>
    <rPh sb="26" eb="29">
      <t>シュンパツリョク</t>
    </rPh>
    <rPh sb="30" eb="31">
      <t>タカ</t>
    </rPh>
    <rPh sb="33" eb="35">
      <t>マヤク</t>
    </rPh>
    <rPh sb="36" eb="37">
      <t>ネ</t>
    </rPh>
    <rPh sb="41" eb="43">
      <t>ガンヤク</t>
    </rPh>
    <phoneticPr fontId="6"/>
  </si>
  <si>
    <t>開封すると一時的に血中のマナを励起し、魔法の成功率・純度を高める禁忌の札。使用後はマナが枯渇するため、麻薬のように強い倦怠感を伴う。</t>
    <rPh sb="0" eb="2">
      <t>カイフウ</t>
    </rPh>
    <rPh sb="5" eb="8">
      <t>イチジテキ</t>
    </rPh>
    <rPh sb="9" eb="11">
      <t>ケッチュウ</t>
    </rPh>
    <rPh sb="15" eb="17">
      <t>レイキ</t>
    </rPh>
    <rPh sb="19" eb="21">
      <t>マホウ</t>
    </rPh>
    <rPh sb="22" eb="25">
      <t>セイコウリツ</t>
    </rPh>
    <rPh sb="26" eb="28">
      <t>ジュンド</t>
    </rPh>
    <rPh sb="29" eb="30">
      <t>タカ</t>
    </rPh>
    <rPh sb="32" eb="34">
      <t>キンキ</t>
    </rPh>
    <rPh sb="35" eb="36">
      <t>フダ</t>
    </rPh>
    <rPh sb="37" eb="40">
      <t>シヨウゴ</t>
    </rPh>
    <rPh sb="44" eb="46">
      <t>コカツ</t>
    </rPh>
    <rPh sb="51" eb="53">
      <t>マヤク</t>
    </rPh>
    <rPh sb="57" eb="58">
      <t>ツヨ</t>
    </rPh>
    <rPh sb="59" eb="62">
      <t>ケンタイカン</t>
    </rPh>
    <rPh sb="63" eb="64">
      <t>トモナ</t>
    </rPh>
    <phoneticPr fontId="6"/>
  </si>
  <si>
    <t>自身がカバーリングを行ったメインフェイズ終了時に使用できる。自身は即座にメジャーアクションを1回行う(「行動済」でも行え、「未行動」でも「行動済」にならない)。このメジャーアクションでは〔手当〕判定のみが行える。</t>
    <rPh sb="0" eb="2">
      <t>ジシン</t>
    </rPh>
    <rPh sb="10" eb="11">
      <t>オコナ</t>
    </rPh>
    <rPh sb="20" eb="23">
      <t>シュウリョウジ</t>
    </rPh>
    <rPh sb="24" eb="26">
      <t>シヨウ</t>
    </rPh>
    <rPh sb="30" eb="32">
      <t>ジシン</t>
    </rPh>
    <rPh sb="33" eb="35">
      <t>ソクザ</t>
    </rPh>
    <rPh sb="47" eb="48">
      <t>カイ</t>
    </rPh>
    <rPh sb="48" eb="49">
      <t>オコナ</t>
    </rPh>
    <rPh sb="52" eb="54">
      <t>コウドウ</t>
    </rPh>
    <rPh sb="54" eb="55">
      <t>ズミ</t>
    </rPh>
    <rPh sb="58" eb="59">
      <t>オコナ</t>
    </rPh>
    <rPh sb="62" eb="63">
      <t>ミ</t>
    </rPh>
    <rPh sb="63" eb="65">
      <t>コウドウ</t>
    </rPh>
    <rPh sb="69" eb="71">
      <t>コウドウ</t>
    </rPh>
    <rPh sb="71" eb="72">
      <t>ズミ</t>
    </rPh>
    <rPh sb="94" eb="96">
      <t>テアテ</t>
    </rPh>
    <rPh sb="97" eb="99">
      <t>ハンテイ</t>
    </rPh>
    <rPh sb="102" eb="103">
      <t>オコナ</t>
    </rPh>
    <phoneticPr fontId="6"/>
  </si>
  <si>
    <t>自身の攻撃で1体以上のキャラクターのHPを0以下にしたメインフェイズ終了時に使用できる。自身は即座にメジャーアクションを1回行う(「行動済」でも行え、「未行動」でも「行動済」にならない)。このメジャーアクションでは物理攻撃のみが行え、命中判定の判定率に-20%のペナルティを受ける。</t>
    <rPh sb="0" eb="2">
      <t>ジシン</t>
    </rPh>
    <rPh sb="3" eb="5">
      <t>コウゲキ</t>
    </rPh>
    <rPh sb="7" eb="8">
      <t>タイ</t>
    </rPh>
    <rPh sb="8" eb="10">
      <t>イジョウ</t>
    </rPh>
    <rPh sb="22" eb="24">
      <t>イカ</t>
    </rPh>
    <rPh sb="34" eb="37">
      <t>シュウリョウジ</t>
    </rPh>
    <rPh sb="38" eb="40">
      <t>シヨウ</t>
    </rPh>
    <rPh sb="44" eb="46">
      <t>ジシン</t>
    </rPh>
    <rPh sb="47" eb="49">
      <t>ソクザ</t>
    </rPh>
    <rPh sb="61" eb="62">
      <t>カイ</t>
    </rPh>
    <rPh sb="62" eb="63">
      <t>オコナ</t>
    </rPh>
    <rPh sb="107" eb="109">
      <t>ブツリ</t>
    </rPh>
    <rPh sb="109" eb="111">
      <t>コウゲキ</t>
    </rPh>
    <rPh sb="117" eb="119">
      <t>メイチュウ</t>
    </rPh>
    <rPh sb="119" eb="121">
      <t>ハンテイ</t>
    </rPh>
    <rPh sb="122" eb="124">
      <t>ハンテイ</t>
    </rPh>
    <rPh sb="124" eb="125">
      <t>リツ</t>
    </rPh>
    <rPh sb="137" eb="138">
      <t>ウ</t>
    </rPh>
    <phoneticPr fontId="6"/>
  </si>
  <si>
    <t>テネブリス専用。[常時]〔瘴気〕判定のスペシャル率に+10%のボーナスを与える。また、自身は瘴気欠乏によるペナルティを受けない。</t>
    <rPh sb="5" eb="7">
      <t>センヨウ</t>
    </rPh>
    <rPh sb="13" eb="15">
      <t>ショウキ</t>
    </rPh>
    <rPh sb="16" eb="18">
      <t>ハンテイ</t>
    </rPh>
    <rPh sb="24" eb="25">
      <t>リツ</t>
    </rPh>
    <rPh sb="36" eb="37">
      <t>アタ</t>
    </rPh>
    <rPh sb="43" eb="45">
      <t>ジシン</t>
    </rPh>
    <phoneticPr fontId="7"/>
  </si>
  <si>
    <t>-</t>
    <phoneticPr fontId="6"/>
  </si>
  <si>
    <t>[常時]自身のアーツのS代償を1点減少させる(アーツ1個の最低値は1)。</t>
    <rPh sb="4" eb="6">
      <t>ジシン</t>
    </rPh>
    <rPh sb="12" eb="14">
      <t>ダイショウ</t>
    </rPh>
    <rPh sb="16" eb="17">
      <t>テン</t>
    </rPh>
    <rPh sb="17" eb="19">
      <t>ゲンショウ</t>
    </rPh>
    <rPh sb="27" eb="28">
      <t>コ</t>
    </rPh>
    <rPh sb="29" eb="31">
      <t>サイテイ</t>
    </rPh>
    <rPh sb="31" eb="32">
      <t>チ</t>
    </rPh>
    <phoneticPr fontId="7"/>
  </si>
  <si>
    <t>フルワイ専用。[常時]自身の「フルワイ」または「テネブリス」のアーツのS代償を1点減少させる(アーツ1個の最低値は1)。</t>
    <rPh sb="4" eb="6">
      <t>センヨウ</t>
    </rPh>
    <rPh sb="11" eb="13">
      <t>ジシン</t>
    </rPh>
    <rPh sb="36" eb="38">
      <t>ダイショウ</t>
    </rPh>
    <rPh sb="40" eb="41">
      <t>テン</t>
    </rPh>
    <rPh sb="41" eb="43">
      <t>ゲンショウ</t>
    </rPh>
    <rPh sb="51" eb="52">
      <t>コ</t>
    </rPh>
    <rPh sb="53" eb="55">
      <t>サイテイ</t>
    </rPh>
    <rPh sb="55" eb="56">
      <t>チ</t>
    </rPh>
    <phoneticPr fontId="7"/>
  </si>
  <si>
    <t>免償の指輪</t>
    <rPh sb="0" eb="2">
      <t>メンショウ</t>
    </rPh>
    <rPh sb="3" eb="5">
      <t>ユビワ</t>
    </rPh>
    <phoneticPr fontId="6"/>
  </si>
  <si>
    <t>真教に帰依し、それまで犯してきた罪を償うことを誓った証として賜った黄銅の指輪。</t>
    <rPh sb="0" eb="2">
      <t>シンキョウ</t>
    </rPh>
    <rPh sb="3" eb="5">
      <t>キエ</t>
    </rPh>
    <rPh sb="11" eb="12">
      <t>オカ</t>
    </rPh>
    <rPh sb="16" eb="17">
      <t>ツミ</t>
    </rPh>
    <rPh sb="18" eb="19">
      <t>ツグナ</t>
    </rPh>
    <rPh sb="23" eb="24">
      <t>チカ</t>
    </rPh>
    <rPh sb="26" eb="27">
      <t>アカシ</t>
    </rPh>
    <rPh sb="30" eb="31">
      <t>タマワ</t>
    </rPh>
    <rPh sb="33" eb="35">
      <t>オウドウ</t>
    </rPh>
    <rPh sb="36" eb="38">
      <t>ユビワ</t>
    </rPh>
    <phoneticPr fontId="6"/>
  </si>
  <si>
    <t>-</t>
    <phoneticPr fontId="6"/>
  </si>
  <si>
    <t>[マイナー]SP1点を支払う。自身が次に行う魔法攻撃で与えるダメージに+3する。</t>
    <rPh sb="9" eb="10">
      <t>テン</t>
    </rPh>
    <rPh sb="11" eb="13">
      <t>シハラ</t>
    </rPh>
    <rPh sb="15" eb="17">
      <t>ジシン</t>
    </rPh>
    <rPh sb="18" eb="19">
      <t>ツギ</t>
    </rPh>
    <rPh sb="20" eb="21">
      <t>オコナ</t>
    </rPh>
    <rPh sb="22" eb="24">
      <t>マホウ</t>
    </rPh>
    <rPh sb="24" eb="26">
      <t>コウゲキ</t>
    </rPh>
    <rPh sb="27" eb="28">
      <t>アタ</t>
    </rPh>
    <phoneticPr fontId="7"/>
  </si>
  <si>
    <t>[プレダメージ]1アクト1回、自分が受けるダメージを3D10点軽減する。自身はSPを10点失う。</t>
    <rPh sb="13" eb="14">
      <t>カイ</t>
    </rPh>
    <rPh sb="15" eb="17">
      <t>ジブン</t>
    </rPh>
    <rPh sb="18" eb="19">
      <t>ウ</t>
    </rPh>
    <rPh sb="30" eb="31">
      <t>テン</t>
    </rPh>
    <rPh sb="31" eb="33">
      <t>ケイゲン</t>
    </rPh>
    <rPh sb="36" eb="38">
      <t>ジシン</t>
    </rPh>
    <rPh sb="44" eb="45">
      <t>テン</t>
    </rPh>
    <rPh sb="45" eb="46">
      <t>ウシナ</t>
    </rPh>
    <phoneticPr fontId="7"/>
  </si>
  <si>
    <t>[常時]〔白兵〕攻撃のダメージロールに+3する。最大SPを-2する。</t>
    <rPh sb="5" eb="7">
      <t>ハクヘイ</t>
    </rPh>
    <rPh sb="8" eb="10">
      <t>コウゲキ</t>
    </rPh>
    <rPh sb="24" eb="26">
      <t>サイダイ</t>
    </rPh>
    <phoneticPr fontId="7"/>
  </si>
  <si>
    <t>鱗</t>
    <rPh sb="0" eb="1">
      <t>ウロコ</t>
    </rPh>
    <phoneticPr fontId="6"/>
  </si>
  <si>
    <t>太古の首飾り</t>
    <rPh sb="0" eb="2">
      <t>タイコ</t>
    </rPh>
    <rPh sb="3" eb="5">
      <t>クビカザ</t>
    </rPh>
    <phoneticPr fontId="6"/>
  </si>
  <si>
    <t>巨大な魚の手のひら大の鱗を宝石代わりにあしらったペンダント。</t>
    <rPh sb="0" eb="2">
      <t>キョダイ</t>
    </rPh>
    <rPh sb="3" eb="4">
      <t>サカナ</t>
    </rPh>
    <rPh sb="5" eb="6">
      <t>テ</t>
    </rPh>
    <rPh sb="9" eb="10">
      <t>ダイ</t>
    </rPh>
    <rPh sb="11" eb="12">
      <t>ウロコ</t>
    </rPh>
    <rPh sb="13" eb="15">
      <t>ホウセキ</t>
    </rPh>
    <rPh sb="15" eb="16">
      <t>ガ</t>
    </rPh>
    <phoneticPr fontId="6"/>
  </si>
  <si>
    <t>姿盗みのリュート</t>
    <rPh sb="0" eb="1">
      <t>スガタ</t>
    </rPh>
    <rPh sb="1" eb="2">
      <t>ヌス</t>
    </rPh>
    <phoneticPr fontId="6"/>
  </si>
  <si>
    <t>「姿盗み(ドッペルゲンガー)」が持つという伝承のある、どんな種族の音楽にも合わせられるという魔法のリュート。</t>
    <rPh sb="1" eb="2">
      <t>スガタ</t>
    </rPh>
    <rPh sb="2" eb="3">
      <t>ヌス</t>
    </rPh>
    <rPh sb="16" eb="17">
      <t>モ</t>
    </rPh>
    <rPh sb="21" eb="23">
      <t>デンショウ</t>
    </rPh>
    <rPh sb="30" eb="32">
      <t>シュゾク</t>
    </rPh>
    <rPh sb="33" eb="35">
      <t>オンガク</t>
    </rPh>
    <rPh sb="37" eb="38">
      <t>ア</t>
    </rPh>
    <rPh sb="46" eb="48">
      <t>マホウ</t>
    </rPh>
    <phoneticPr fontId="6"/>
  </si>
  <si>
    <t>ハット</t>
    <phoneticPr fontId="7"/>
  </si>
  <si>
    <t>レザーキャップ</t>
    <phoneticPr fontId="6"/>
  </si>
  <si>
    <t>革でできた帽子。いくばくかは兜のように頭を守ってくれる。</t>
    <rPh sb="0" eb="1">
      <t>カワ</t>
    </rPh>
    <rPh sb="5" eb="7">
      <t>ボウシ</t>
    </rPh>
    <rPh sb="14" eb="15">
      <t>カブト</t>
    </rPh>
    <rPh sb="19" eb="20">
      <t>アタマ</t>
    </rPh>
    <rPh sb="21" eb="22">
      <t>マモ</t>
    </rPh>
    <phoneticPr fontId="6"/>
  </si>
  <si>
    <t>三角帽子</t>
    <rPh sb="0" eb="2">
      <t>サンカク</t>
    </rPh>
    <rPh sb="2" eb="4">
      <t>ボウシ</t>
    </rPh>
    <phoneticPr fontId="6"/>
  </si>
  <si>
    <t>布</t>
    <rPh sb="0" eb="1">
      <t>ヌノ</t>
    </rPh>
    <phoneticPr fontId="6"/>
  </si>
  <si>
    <t>[常時]自身が魔法攻撃で与えるダメージに+2する。</t>
    <rPh sb="1" eb="3">
      <t>ジョウジ</t>
    </rPh>
    <rPh sb="4" eb="6">
      <t>ジシン</t>
    </rPh>
    <rPh sb="7" eb="9">
      <t>マホウ</t>
    </rPh>
    <rPh sb="9" eb="11">
      <t>コウゲキ</t>
    </rPh>
    <rPh sb="12" eb="13">
      <t>アタ</t>
    </rPh>
    <phoneticPr fontId="6"/>
  </si>
  <si>
    <t>[常時]自身が癒属性攻撃で与えるダメージに+3する。</t>
    <rPh sb="4" eb="6">
      <t>ジシン</t>
    </rPh>
    <rPh sb="7" eb="8">
      <t>ユ</t>
    </rPh>
    <rPh sb="8" eb="10">
      <t>ゾクセイ</t>
    </rPh>
    <rPh sb="10" eb="12">
      <t>コウゲキ</t>
    </rPh>
    <rPh sb="13" eb="14">
      <t>アタ</t>
    </rPh>
    <phoneticPr fontId="7"/>
  </si>
  <si>
    <t>グレス専用。[常時]自身は戦闘移動で2段階まで移動できるようになる。</t>
    <rPh sb="3" eb="5">
      <t>センヨウ</t>
    </rPh>
    <rPh sb="10" eb="12">
      <t>ジシン</t>
    </rPh>
    <rPh sb="13" eb="15">
      <t>セントウ</t>
    </rPh>
    <rPh sb="15" eb="17">
      <t>イドウ</t>
    </rPh>
    <rPh sb="19" eb="21">
      <t>ダンカイ</t>
    </rPh>
    <rPh sb="23" eb="25">
      <t>イドウ</t>
    </rPh>
    <phoneticPr fontId="7"/>
  </si>
  <si>
    <t>ワルム専用。[常時]自身が行う【希望】判定の判定率に+10%のボーナスを与える。</t>
    <rPh sb="3" eb="5">
      <t>センヨウ</t>
    </rPh>
    <rPh sb="10" eb="12">
      <t>ジシン</t>
    </rPh>
    <rPh sb="13" eb="14">
      <t>オコナ</t>
    </rPh>
    <rPh sb="16" eb="18">
      <t>キボウ</t>
    </rPh>
    <rPh sb="19" eb="21">
      <t>ハンテイ</t>
    </rPh>
    <rPh sb="22" eb="24">
      <t>ハンテイ</t>
    </rPh>
    <rPh sb="24" eb="25">
      <t>リツ</t>
    </rPh>
    <rPh sb="36" eb="37">
      <t>アタ</t>
    </rPh>
    <phoneticPr fontId="7"/>
  </si>
  <si>
    <t>トリコーンやとんがり帽子とも。いわゆる魔女がかぶる帽子とされるもの。体外のマナに干渉し、魔法の威力を高める。</t>
    <rPh sb="10" eb="12">
      <t>ボウシ</t>
    </rPh>
    <rPh sb="19" eb="21">
      <t>マジョ</t>
    </rPh>
    <rPh sb="25" eb="27">
      <t>ボウシ</t>
    </rPh>
    <rPh sb="34" eb="36">
      <t>タイガイ</t>
    </rPh>
    <rPh sb="40" eb="42">
      <t>カンショウ</t>
    </rPh>
    <rPh sb="44" eb="46">
      <t>マホウ</t>
    </rPh>
    <rPh sb="47" eb="49">
      <t>イリョク</t>
    </rPh>
    <rPh sb="50" eb="51">
      <t>タカ</t>
    </rPh>
    <phoneticPr fontId="6"/>
  </si>
  <si>
    <t>デュルフ専用。[常時]殴属性のダメージを受けた時、この防具は「破壊」される。その攻撃では装備者は状態異常を受けない。</t>
    <rPh sb="4" eb="6">
      <t>センヨウ</t>
    </rPh>
    <rPh sb="11" eb="12">
      <t>ナグ</t>
    </rPh>
    <rPh sb="12" eb="14">
      <t>ゾクセイ</t>
    </rPh>
    <rPh sb="20" eb="21">
      <t>ウ</t>
    </rPh>
    <rPh sb="23" eb="24">
      <t>トキ</t>
    </rPh>
    <rPh sb="27" eb="29">
      <t>ボウグ</t>
    </rPh>
    <rPh sb="31" eb="33">
      <t>ハカイ</t>
    </rPh>
    <rPh sb="40" eb="42">
      <t>コウゲキ</t>
    </rPh>
    <rPh sb="44" eb="46">
      <t>ソウビ</t>
    </rPh>
    <rPh sb="46" eb="47">
      <t>シャ</t>
    </rPh>
    <rPh sb="48" eb="50">
      <t>ジョウタイ</t>
    </rPh>
    <rPh sb="50" eb="52">
      <t>イジョウ</t>
    </rPh>
    <rPh sb="53" eb="54">
      <t>ウ</t>
    </rPh>
    <phoneticPr fontId="6"/>
  </si>
  <si>
    <t>スケイルグリーヴ</t>
    <phoneticPr fontId="7"/>
  </si>
  <si>
    <t>フルグリーヴ</t>
    <phoneticPr fontId="6"/>
  </si>
  <si>
    <t>[常時]自身は自身以外のアーツの効果によって移動させられない。</t>
    <rPh sb="4" eb="6">
      <t>ジシン</t>
    </rPh>
    <rPh sb="7" eb="9">
      <t>ジシン</t>
    </rPh>
    <rPh sb="9" eb="11">
      <t>イガイ</t>
    </rPh>
    <rPh sb="16" eb="18">
      <t>コウカ</t>
    </rPh>
    <rPh sb="22" eb="24">
      <t>イドウ</t>
    </rPh>
    <phoneticPr fontId="7"/>
  </si>
  <si>
    <t>脚を裏側まで覆うようになった、より強固な脛当て。</t>
    <rPh sb="0" eb="1">
      <t>アシ</t>
    </rPh>
    <rPh sb="2" eb="4">
      <t>ウラガワ</t>
    </rPh>
    <rPh sb="6" eb="7">
      <t>オオ</t>
    </rPh>
    <rPh sb="17" eb="19">
      <t>キョウコ</t>
    </rPh>
    <rPh sb="20" eb="21">
      <t>スネ</t>
    </rPh>
    <rPh sb="21" eb="22">
      <t>ア</t>
    </rPh>
    <phoneticPr fontId="6"/>
  </si>
  <si>
    <t>金属</t>
    <rPh sb="0" eb="2">
      <t>キンゾク</t>
    </rPh>
    <phoneticPr fontId="6"/>
  </si>
  <si>
    <t>革</t>
    <rPh sb="0" eb="1">
      <t>カワ</t>
    </rPh>
    <phoneticPr fontId="6"/>
  </si>
  <si>
    <t>モカシン</t>
    <phoneticPr fontId="6"/>
  </si>
  <si>
    <t>動物の鱗を用いて作った脛当て。衝撃には強いが刺突には弱い。</t>
    <rPh sb="0" eb="2">
      <t>ドウブツ</t>
    </rPh>
    <rPh sb="3" eb="4">
      <t>ウロコ</t>
    </rPh>
    <rPh sb="5" eb="6">
      <t>モチ</t>
    </rPh>
    <rPh sb="8" eb="9">
      <t>ツク</t>
    </rPh>
    <rPh sb="11" eb="13">
      <t>スネア</t>
    </rPh>
    <rPh sb="15" eb="17">
      <t>ショウゲキ</t>
    </rPh>
    <rPh sb="19" eb="20">
      <t>ツヨ</t>
    </rPh>
    <rPh sb="22" eb="24">
      <t>シトツ</t>
    </rPh>
    <rPh sb="26" eb="27">
      <t>ヨワ</t>
    </rPh>
    <phoneticPr fontId="6"/>
  </si>
  <si>
    <t>[ムーブ]離脱移動を行う。敵とエンゲージしていてもマイナーアクションを失わない(制限：A1)。</t>
    <rPh sb="5" eb="7">
      <t>リダツ</t>
    </rPh>
    <rPh sb="7" eb="9">
      <t>イドウ</t>
    </rPh>
    <rPh sb="10" eb="11">
      <t>オコナ</t>
    </rPh>
    <rPh sb="13" eb="14">
      <t>テキ</t>
    </rPh>
    <rPh sb="35" eb="36">
      <t>ウシナ</t>
    </rPh>
    <rPh sb="40" eb="42">
      <t>セイゲン</t>
    </rPh>
    <phoneticPr fontId="6"/>
  </si>
  <si>
    <t>天馬の靴</t>
    <rPh sb="0" eb="2">
      <t>テンマ</t>
    </rPh>
    <rPh sb="3" eb="4">
      <t>クツ</t>
    </rPh>
    <phoneticPr fontId="6"/>
  </si>
  <si>
    <t>[常時]自身の防具の重量合計を3点軽減する(最低値0)。</t>
    <rPh sb="1" eb="3">
      <t>ジョウジ</t>
    </rPh>
    <rPh sb="4" eb="6">
      <t>ジシン</t>
    </rPh>
    <rPh sb="7" eb="9">
      <t>ボウグ</t>
    </rPh>
    <rPh sb="10" eb="12">
      <t>ジュウリョウ</t>
    </rPh>
    <rPh sb="12" eb="14">
      <t>ゴウケイ</t>
    </rPh>
    <rPh sb="16" eb="17">
      <t>テン</t>
    </rPh>
    <rPh sb="17" eb="19">
      <t>ケイゲン</t>
    </rPh>
    <rPh sb="22" eb="24">
      <t>サイテイ</t>
    </rPh>
    <rPh sb="24" eb="25">
      <t>チ</t>
    </rPh>
    <phoneticPr fontId="6"/>
  </si>
  <si>
    <t>黒猫の足</t>
    <rPh sb="0" eb="2">
      <t>クロネコ</t>
    </rPh>
    <rPh sb="3" eb="4">
      <t>アシ</t>
    </rPh>
    <phoneticPr fontId="6"/>
  </si>
  <si>
    <t>革</t>
    <rPh sb="0" eb="1">
      <t>カワ</t>
    </rPh>
    <phoneticPr fontId="6"/>
  </si>
  <si>
    <t>求道者の手袋</t>
    <rPh sb="0" eb="3">
      <t>グドウシャ</t>
    </rPh>
    <rPh sb="4" eb="6">
      <t>テブクロ</t>
    </rPh>
    <phoneticPr fontId="6"/>
  </si>
  <si>
    <t>布</t>
    <rPh sb="0" eb="1">
      <t>ヌノ</t>
    </rPh>
    <phoneticPr fontId="6"/>
  </si>
  <si>
    <t>ポルーチ</t>
    <phoneticPr fontId="6"/>
  </si>
  <si>
    <t>[常時]〔制作〕判定のスペシャル率に+10%のボーナスを与える。</t>
    <rPh sb="1" eb="3">
      <t>ジョウジ</t>
    </rPh>
    <rPh sb="5" eb="7">
      <t>セイサク</t>
    </rPh>
    <rPh sb="8" eb="10">
      <t>ハンテイ</t>
    </rPh>
    <rPh sb="16" eb="17">
      <t>リツ</t>
    </rPh>
    <rPh sb="28" eb="29">
      <t>アタ</t>
    </rPh>
    <phoneticPr fontId="6"/>
  </si>
  <si>
    <t>[常時]「テネブリス」または《魔物体質》を持つ対象から受けるダメージを3点軽減する。</t>
    <rPh sb="1" eb="3">
      <t>ジョウジ</t>
    </rPh>
    <rPh sb="15" eb="17">
      <t>マモノ</t>
    </rPh>
    <rPh sb="17" eb="19">
      <t>タイシツ</t>
    </rPh>
    <rPh sb="21" eb="22">
      <t>モ</t>
    </rPh>
    <rPh sb="23" eb="25">
      <t>タイショウ</t>
    </rPh>
    <rPh sb="27" eb="28">
      <t>ウ</t>
    </rPh>
    <rPh sb="36" eb="37">
      <t>テン</t>
    </rPh>
    <rPh sb="37" eb="39">
      <t>ケイゲン</t>
    </rPh>
    <phoneticPr fontId="6"/>
  </si>
  <si>
    <t>照らす者の篭手</t>
    <rPh sb="0" eb="1">
      <t>テ</t>
    </rPh>
    <rPh sb="3" eb="4">
      <t>モノ</t>
    </rPh>
    <rPh sb="5" eb="7">
      <t>コテ</t>
    </rPh>
    <phoneticPr fontId="6"/>
  </si>
  <si>
    <t>金属</t>
    <rPh sb="0" eb="2">
      <t>キンゾク</t>
    </rPh>
    <phoneticPr fontId="6"/>
  </si>
  <si>
    <t>カンデラ専用。[常時]〔擬魔〕判定の判定率に+10%のボーナスを与える。自身の防具の重量合計を1点軽減する(最低値0)。</t>
    <rPh sb="4" eb="6">
      <t>センヨウ</t>
    </rPh>
    <rPh sb="8" eb="10">
      <t>ジョウジ</t>
    </rPh>
    <rPh sb="12" eb="13">
      <t>ギ</t>
    </rPh>
    <rPh sb="13" eb="14">
      <t>マ</t>
    </rPh>
    <rPh sb="15" eb="17">
      <t>ハンテイ</t>
    </rPh>
    <rPh sb="18" eb="20">
      <t>ハンテイ</t>
    </rPh>
    <rPh sb="20" eb="21">
      <t>リツ</t>
    </rPh>
    <rPh sb="32" eb="33">
      <t>アタ</t>
    </rPh>
    <phoneticPr fontId="6"/>
  </si>
  <si>
    <t>チュニック</t>
    <phoneticPr fontId="6"/>
  </si>
  <si>
    <t>[常時]炎や熱、氷や冷気によるダメージを2点軽減する。</t>
    <rPh sb="1" eb="3">
      <t>ジョウジ</t>
    </rPh>
    <rPh sb="4" eb="5">
      <t>ホノオ</t>
    </rPh>
    <rPh sb="6" eb="7">
      <t>ネツ</t>
    </rPh>
    <rPh sb="8" eb="9">
      <t>コオリ</t>
    </rPh>
    <rPh sb="10" eb="12">
      <t>レイキ</t>
    </rPh>
    <rPh sb="21" eb="22">
      <t>テン</t>
    </rPh>
    <rPh sb="22" eb="24">
      <t>ケイゲン</t>
    </rPh>
    <phoneticPr fontId="6"/>
  </si>
  <si>
    <t>[常時]魔法攻撃によって受けるダメージを3点軽減する。</t>
    <rPh sb="1" eb="3">
      <t>ジョウジ</t>
    </rPh>
    <rPh sb="4" eb="6">
      <t>マホウ</t>
    </rPh>
    <rPh sb="6" eb="8">
      <t>コウゲキ</t>
    </rPh>
    <rPh sb="12" eb="13">
      <t>ウ</t>
    </rPh>
    <rPh sb="21" eb="22">
      <t>テン</t>
    </rPh>
    <rPh sb="22" eb="24">
      <t>ケイゲン</t>
    </rPh>
    <phoneticPr fontId="7"/>
  </si>
  <si>
    <t>マオ専用。[プレダメージ]この防具を破壊して、受けるダメージを2D10点軽減する。</t>
    <rPh sb="2" eb="4">
      <t>センヨウ</t>
    </rPh>
    <rPh sb="18" eb="20">
      <t>ハカイ</t>
    </rPh>
    <rPh sb="35" eb="36">
      <t>テン</t>
    </rPh>
    <rPh sb="36" eb="38">
      <t>ケイゲン</t>
    </rPh>
    <phoneticPr fontId="7"/>
  </si>
  <si>
    <t>女性専用。[常時]〔交渉〕判定の判定率に+10%のボーナスを与える。</t>
    <rPh sb="0" eb="2">
      <t>ジョセイ</t>
    </rPh>
    <rPh sb="2" eb="4">
      <t>センヨウ</t>
    </rPh>
    <rPh sb="10" eb="12">
      <t>コウショウ</t>
    </rPh>
    <rPh sb="13" eb="15">
      <t>ハンテイ</t>
    </rPh>
    <rPh sb="16" eb="18">
      <t>ハンテイ</t>
    </rPh>
    <rPh sb="18" eb="19">
      <t>リツ</t>
    </rPh>
    <rPh sb="30" eb="31">
      <t>アタ</t>
    </rPh>
    <phoneticPr fontId="7"/>
  </si>
  <si>
    <t>[常時]「衰弱」を受けない。自身の防具の重量合計を1点軽減する(最低値0)。</t>
    <rPh sb="1" eb="3">
      <t>ジョウジ</t>
    </rPh>
    <rPh sb="5" eb="7">
      <t>スイジャク</t>
    </rPh>
    <rPh sb="9" eb="10">
      <t>ウ</t>
    </rPh>
    <phoneticPr fontId="7"/>
  </si>
  <si>
    <t>普段着としてよく見かける、丈の長めの上着。</t>
    <rPh sb="0" eb="3">
      <t>フダンギ</t>
    </rPh>
    <rPh sb="8" eb="9">
      <t>ミ</t>
    </rPh>
    <rPh sb="13" eb="14">
      <t>タケ</t>
    </rPh>
    <rPh sb="15" eb="16">
      <t>ナガ</t>
    </rPh>
    <rPh sb="18" eb="20">
      <t>ウワギ</t>
    </rPh>
    <phoneticPr fontId="6"/>
  </si>
  <si>
    <t>召使いや給仕の衣服として、家の主人にとって魅力的に映らないよう地味で肌を覆い隠すように考案された服。</t>
    <rPh sb="0" eb="2">
      <t>メシツカイ</t>
    </rPh>
    <rPh sb="4" eb="6">
      <t>キュウジ</t>
    </rPh>
    <rPh sb="7" eb="9">
      <t>イフク</t>
    </rPh>
    <rPh sb="13" eb="14">
      <t>イエ</t>
    </rPh>
    <rPh sb="15" eb="17">
      <t>シュジン</t>
    </rPh>
    <rPh sb="16" eb="17">
      <t>ジヌシ</t>
    </rPh>
    <rPh sb="21" eb="24">
      <t>ミリョクテキ</t>
    </rPh>
    <rPh sb="25" eb="26">
      <t>ウツ</t>
    </rPh>
    <rPh sb="31" eb="33">
      <t>ジミ</t>
    </rPh>
    <rPh sb="34" eb="35">
      <t>ハダ</t>
    </rPh>
    <rPh sb="36" eb="37">
      <t>オオ</t>
    </rPh>
    <rPh sb="38" eb="39">
      <t>カク</t>
    </rPh>
    <rPh sb="43" eb="45">
      <t>コウアン</t>
    </rPh>
    <rPh sb="48" eb="49">
      <t>フク</t>
    </rPh>
    <phoneticPr fontId="6"/>
  </si>
  <si>
    <t>鱗</t>
    <rPh sb="0" eb="1">
      <t>ウロコ</t>
    </rPh>
    <phoneticPr fontId="6"/>
  </si>
  <si>
    <t>スケイルサイド</t>
    <phoneticPr fontId="6"/>
  </si>
  <si>
    <t>なめした鱗で斬撃にも衝撃にも強くなったアイアンサイド。半面、刺突には弱い。</t>
    <rPh sb="4" eb="5">
      <t>ウロコ</t>
    </rPh>
    <rPh sb="6" eb="8">
      <t>ザンゲキ</t>
    </rPh>
    <rPh sb="10" eb="12">
      <t>ショウゲキ</t>
    </rPh>
    <rPh sb="14" eb="15">
      <t>ツヨ</t>
    </rPh>
    <rPh sb="27" eb="29">
      <t>ハンメン</t>
    </rPh>
    <rPh sb="30" eb="32">
      <t>シトツ</t>
    </rPh>
    <rPh sb="34" eb="35">
      <t>ヨワ</t>
    </rPh>
    <phoneticPr fontId="6"/>
  </si>
  <si>
    <t>白鴉のサンダル</t>
    <rPh sb="0" eb="1">
      <t>シロ</t>
    </rPh>
    <rPh sb="1" eb="2">
      <t>カラス</t>
    </rPh>
    <phoneticPr fontId="6"/>
  </si>
  <si>
    <t>[常時]「硬直」を受けない。</t>
    <rPh sb="1" eb="3">
      <t>ジョウジ</t>
    </rPh>
    <rPh sb="5" eb="7">
      <t>コウチョク</t>
    </rPh>
    <rPh sb="9" eb="10">
      <t>ウ</t>
    </rPh>
    <phoneticPr fontId="6"/>
  </si>
  <si>
    <t>レザーミトン</t>
    <phoneticPr fontId="6"/>
  </si>
  <si>
    <t>誰かに貰った貝殻、預かったロケット、渡すはずだった指輪など。希望や、時に絶望を思いださせるもの。</t>
    <rPh sb="0" eb="1">
      <t>ダレ</t>
    </rPh>
    <rPh sb="3" eb="4">
      <t>モラ</t>
    </rPh>
    <rPh sb="6" eb="8">
      <t>カイガラ</t>
    </rPh>
    <rPh sb="9" eb="10">
      <t>アズ</t>
    </rPh>
    <rPh sb="18" eb="19">
      <t>ワタ</t>
    </rPh>
    <rPh sb="25" eb="27">
      <t>ユビワ</t>
    </rPh>
    <rPh sb="30" eb="32">
      <t>キボウ</t>
    </rPh>
    <rPh sb="34" eb="35">
      <t>トキ</t>
    </rPh>
    <rPh sb="36" eb="38">
      <t>ゼツボウ</t>
    </rPh>
    <rPh sb="39" eb="40">
      <t>オモ</t>
    </rPh>
    <phoneticPr fontId="6"/>
  </si>
  <si>
    <t>[イニシアチブ]1アクト1回、HPを+[思い出の対象のフェイトの数]D10点回復する。プレアクトでのみ取得でき、取得したキャラクターしか使えない。</t>
    <rPh sb="13" eb="14">
      <t>カイ</t>
    </rPh>
    <rPh sb="20" eb="21">
      <t>オモ</t>
    </rPh>
    <rPh sb="22" eb="23">
      <t>デ</t>
    </rPh>
    <rPh sb="24" eb="26">
      <t>タイショウ</t>
    </rPh>
    <rPh sb="32" eb="33">
      <t>カズ</t>
    </rPh>
    <rPh sb="37" eb="38">
      <t>テン</t>
    </rPh>
    <rPh sb="38" eb="40">
      <t>カイフク</t>
    </rPh>
    <rPh sb="51" eb="53">
      <t>シュトク</t>
    </rPh>
    <rPh sb="56" eb="58">
      <t>シュトク</t>
    </rPh>
    <rPh sb="68" eb="69">
      <t>ツカ</t>
    </rPh>
    <phoneticPr fontId="7"/>
  </si>
  <si>
    <t>噂好きの友人や、情報通の酒場の店主とのコネを表す。</t>
    <rPh sb="0" eb="1">
      <t>ウワサ</t>
    </rPh>
    <rPh sb="1" eb="2">
      <t>ズ</t>
    </rPh>
    <rPh sb="4" eb="6">
      <t>ユウジン</t>
    </rPh>
    <rPh sb="8" eb="11">
      <t>ジョウホウツウ</t>
    </rPh>
    <rPh sb="12" eb="14">
      <t>サカバ</t>
    </rPh>
    <rPh sb="15" eb="17">
      <t>テンシュ</t>
    </rPh>
    <rPh sb="22" eb="23">
      <t>アラワ</t>
    </rPh>
    <phoneticPr fontId="6"/>
  </si>
  <si>
    <t>小さなケースに入った月齢草の鉢植えと、調理をするための簡単な器具一式。</t>
    <rPh sb="0" eb="1">
      <t>チイ</t>
    </rPh>
    <rPh sb="7" eb="8">
      <t>ハイ</t>
    </rPh>
    <rPh sb="10" eb="12">
      <t>ゲツレイ</t>
    </rPh>
    <rPh sb="12" eb="13">
      <t>クサ</t>
    </rPh>
    <rPh sb="14" eb="16">
      <t>ハチウ</t>
    </rPh>
    <rPh sb="19" eb="21">
      <t>チョウリ</t>
    </rPh>
    <rPh sb="27" eb="29">
      <t>カンタン</t>
    </rPh>
    <rPh sb="30" eb="32">
      <t>キグ</t>
    </rPh>
    <rPh sb="32" eb="34">
      <t>イッシキ</t>
    </rPh>
    <phoneticPr fontId="6"/>
  </si>
  <si>
    <t>隠し穴</t>
    <rPh sb="0" eb="1">
      <t>カク</t>
    </rPh>
    <rPh sb="2" eb="3">
      <t>アナ</t>
    </rPh>
    <phoneticPr fontId="6"/>
  </si>
  <si>
    <t>-</t>
    <phoneticPr fontId="6"/>
  </si>
  <si>
    <t>[常時]この防具は「材質：鱗」として扱う。</t>
    <rPh sb="1" eb="3">
      <t>ジョウジ</t>
    </rPh>
    <rPh sb="6" eb="8">
      <t>ボウグ</t>
    </rPh>
    <rPh sb="10" eb="12">
      <t>ザイシツ</t>
    </rPh>
    <rPh sb="13" eb="14">
      <t>ウロコ</t>
    </rPh>
    <rPh sb="18" eb="19">
      <t>アツカ</t>
    </rPh>
    <phoneticPr fontId="6"/>
  </si>
  <si>
    <t>ノクス専用。[オート]武器1個を即座に準備できる。[常時]この防具の効果で準備した武器を用いた最初の攻撃の命中判定のスペシャル率に+20%のボーナスを与える。</t>
    <rPh sb="3" eb="5">
      <t>センヨウ</t>
    </rPh>
    <rPh sb="11" eb="13">
      <t>ブキ</t>
    </rPh>
    <rPh sb="14" eb="15">
      <t>コ</t>
    </rPh>
    <rPh sb="16" eb="18">
      <t>ソクザ</t>
    </rPh>
    <rPh sb="19" eb="21">
      <t>ジュンビ</t>
    </rPh>
    <rPh sb="26" eb="28">
      <t>ジョウジ</t>
    </rPh>
    <rPh sb="31" eb="33">
      <t>ボウグ</t>
    </rPh>
    <rPh sb="34" eb="36">
      <t>コウカ</t>
    </rPh>
    <rPh sb="37" eb="39">
      <t>ジュンビ</t>
    </rPh>
    <rPh sb="41" eb="43">
      <t>ブキ</t>
    </rPh>
    <rPh sb="44" eb="45">
      <t>モチ</t>
    </rPh>
    <rPh sb="47" eb="49">
      <t>サイショ</t>
    </rPh>
    <rPh sb="50" eb="52">
      <t>コウゲキ</t>
    </rPh>
    <rPh sb="53" eb="55">
      <t>メイチュウ</t>
    </rPh>
    <rPh sb="55" eb="57">
      <t>ハンテイ</t>
    </rPh>
    <rPh sb="63" eb="64">
      <t>リツ</t>
    </rPh>
    <rPh sb="75" eb="76">
      <t>アタ</t>
    </rPh>
    <phoneticPr fontId="6"/>
  </si>
  <si>
    <t>守護のバングル</t>
    <rPh sb="0" eb="2">
      <t>シュゴ</t>
    </rPh>
    <phoneticPr fontId="6"/>
  </si>
  <si>
    <t>[マイナー]至近の単体のSPを1点回復する。</t>
    <rPh sb="6" eb="8">
      <t>シキン</t>
    </rPh>
    <rPh sb="9" eb="11">
      <t>タンタイ</t>
    </rPh>
    <rPh sb="16" eb="17">
      <t>テン</t>
    </rPh>
    <rPh sb="17" eb="19">
      <t>カイフク</t>
    </rPh>
    <phoneticPr fontId="7"/>
  </si>
  <si>
    <t>カスタマイズパーツ</t>
    <phoneticPr fontId="6"/>
  </si>
  <si>
    <t>マキナ専用。[常時]プレアクト時、異なる能力率2つを選ぶ。前者を-10%し、後者を+10%する。</t>
    <rPh sb="3" eb="5">
      <t>センヨウ</t>
    </rPh>
    <rPh sb="7" eb="9">
      <t>ジョウジ</t>
    </rPh>
    <rPh sb="15" eb="16">
      <t>ジ</t>
    </rPh>
    <rPh sb="17" eb="18">
      <t>コト</t>
    </rPh>
    <rPh sb="20" eb="22">
      <t>ノウリョク</t>
    </rPh>
    <rPh sb="22" eb="23">
      <t>リツ</t>
    </rPh>
    <rPh sb="26" eb="27">
      <t>エラ</t>
    </rPh>
    <rPh sb="29" eb="31">
      <t>ゼンシャ</t>
    </rPh>
    <rPh sb="38" eb="40">
      <t>コウシャ</t>
    </rPh>
    <phoneticPr fontId="6"/>
  </si>
  <si>
    <t>革で作られたミトン。親指以外がひとまとまりになっているので、指の数が違う種族でも作りなおす必要がない。</t>
    <rPh sb="0" eb="1">
      <t>カワ</t>
    </rPh>
    <rPh sb="2" eb="3">
      <t>ツク</t>
    </rPh>
    <rPh sb="10" eb="12">
      <t>オヤユビ</t>
    </rPh>
    <rPh sb="12" eb="14">
      <t>イガイ</t>
    </rPh>
    <rPh sb="30" eb="31">
      <t>ユビ</t>
    </rPh>
    <rPh sb="32" eb="33">
      <t>カズ</t>
    </rPh>
    <rPh sb="34" eb="35">
      <t>チガ</t>
    </rPh>
    <rPh sb="36" eb="38">
      <t>シュゾク</t>
    </rPh>
    <rPh sb="40" eb="41">
      <t>ツク</t>
    </rPh>
    <rPh sb="45" eb="47">
      <t>ヒツヨウ</t>
    </rPh>
    <phoneticPr fontId="6"/>
  </si>
  <si>
    <t>指先が切り落とされた手袋。細かい工作作業を邪魔せず、手を守る。</t>
    <rPh sb="0" eb="2">
      <t>ユビサキ</t>
    </rPh>
    <rPh sb="3" eb="4">
      <t>キ</t>
    </rPh>
    <rPh sb="5" eb="6">
      <t>オ</t>
    </rPh>
    <rPh sb="10" eb="12">
      <t>テブクロ</t>
    </rPh>
    <rPh sb="13" eb="14">
      <t>コマ</t>
    </rPh>
    <rPh sb="16" eb="18">
      <t>コウサク</t>
    </rPh>
    <rPh sb="18" eb="20">
      <t>サギョウ</t>
    </rPh>
    <rPh sb="21" eb="23">
      <t>ジャマ</t>
    </rPh>
    <rPh sb="26" eb="27">
      <t>テ</t>
    </rPh>
    <rPh sb="28" eb="29">
      <t>マモ</t>
    </rPh>
    <phoneticPr fontId="6"/>
  </si>
  <si>
    <t>唯一の神によって祝福され、装備した者の腕を救世主と等しくするという祭具。</t>
    <rPh sb="0" eb="2">
      <t>ユイツ</t>
    </rPh>
    <rPh sb="3" eb="4">
      <t>カミ</t>
    </rPh>
    <rPh sb="8" eb="10">
      <t>シュクフク</t>
    </rPh>
    <rPh sb="13" eb="15">
      <t>ソウビ</t>
    </rPh>
    <rPh sb="17" eb="18">
      <t>モノ</t>
    </rPh>
    <rPh sb="19" eb="20">
      <t>ウデ</t>
    </rPh>
    <rPh sb="21" eb="24">
      <t>キュウセイシュ</t>
    </rPh>
    <rPh sb="25" eb="26">
      <t>ヒト</t>
    </rPh>
    <rPh sb="33" eb="35">
      <t>サイグ</t>
    </rPh>
    <phoneticPr fontId="6"/>
  </si>
  <si>
    <t>フロギストンケイジの魔力循環を助ける構造でありながら、重さを感じさせない篭手。</t>
    <rPh sb="10" eb="12">
      <t>マリョク</t>
    </rPh>
    <rPh sb="12" eb="14">
      <t>ジュンカン</t>
    </rPh>
    <rPh sb="15" eb="16">
      <t>タス</t>
    </rPh>
    <rPh sb="18" eb="20">
      <t>コウゾウ</t>
    </rPh>
    <rPh sb="27" eb="28">
      <t>オモ</t>
    </rPh>
    <rPh sb="30" eb="31">
      <t>カン</t>
    </rPh>
    <rPh sb="36" eb="38">
      <t>コテ</t>
    </rPh>
    <phoneticPr fontId="6"/>
  </si>
  <si>
    <t>極めて高価な、魔法の腕輪。しばしば、戦いに参加しない幼子などにお守りとして贈られる。</t>
    <rPh sb="0" eb="1">
      <t>キワ</t>
    </rPh>
    <rPh sb="3" eb="5">
      <t>コウカ</t>
    </rPh>
    <rPh sb="7" eb="9">
      <t>マホウ</t>
    </rPh>
    <rPh sb="10" eb="12">
      <t>ウデワ</t>
    </rPh>
    <rPh sb="18" eb="19">
      <t>タタカ</t>
    </rPh>
    <rPh sb="21" eb="23">
      <t>サンカ</t>
    </rPh>
    <rPh sb="26" eb="28">
      <t>オサナゴ</t>
    </rPh>
    <rPh sb="32" eb="33">
      <t>マモ</t>
    </rPh>
    <rPh sb="37" eb="38">
      <t>オク</t>
    </rPh>
    <phoneticPr fontId="6"/>
  </si>
  <si>
    <t>マオのような足音を立てない歩みを与える、魔法のかかった黒い靴。</t>
    <rPh sb="6" eb="8">
      <t>アシオト</t>
    </rPh>
    <rPh sb="9" eb="10">
      <t>タ</t>
    </rPh>
    <rPh sb="13" eb="14">
      <t>アユ</t>
    </rPh>
    <rPh sb="16" eb="17">
      <t>アタ</t>
    </rPh>
    <rPh sb="20" eb="22">
      <t>マホウ</t>
    </rPh>
    <rPh sb="27" eb="28">
      <t>クロ</t>
    </rPh>
    <rPh sb="29" eb="30">
      <t>クツ</t>
    </rPh>
    <phoneticPr fontId="6"/>
  </si>
  <si>
    <t>グレス族のような荷重をものともしない怪力を与える、魔法のかかったブーツ。</t>
    <rPh sb="3" eb="4">
      <t>ゾク</t>
    </rPh>
    <rPh sb="8" eb="10">
      <t>カジュウ</t>
    </rPh>
    <rPh sb="18" eb="20">
      <t>カイリキ</t>
    </rPh>
    <rPh sb="21" eb="22">
      <t>アタ</t>
    </rPh>
    <rPh sb="25" eb="27">
      <t>マホウ</t>
    </rPh>
    <phoneticPr fontId="6"/>
  </si>
  <si>
    <t>風のように軽やかに走れる、重さを感じさせないサンダル。白い羽があしらわれている。</t>
    <rPh sb="0" eb="1">
      <t>カゼ</t>
    </rPh>
    <rPh sb="5" eb="6">
      <t>カロ</t>
    </rPh>
    <rPh sb="9" eb="10">
      <t>ハシ</t>
    </rPh>
    <rPh sb="13" eb="14">
      <t>オモ</t>
    </rPh>
    <rPh sb="16" eb="17">
      <t>カン</t>
    </rPh>
    <rPh sb="27" eb="28">
      <t>シロ</t>
    </rPh>
    <rPh sb="29" eb="30">
      <t>ハネ</t>
    </rPh>
    <phoneticPr fontId="6"/>
  </si>
  <si>
    <t>篭手の裏、ズボンの裏、靴先、はたまた舌の裏などの武器を隠すための収納。</t>
    <rPh sb="0" eb="2">
      <t>コテ</t>
    </rPh>
    <rPh sb="3" eb="4">
      <t>ウラ</t>
    </rPh>
    <rPh sb="9" eb="10">
      <t>ウラ</t>
    </rPh>
    <rPh sb="11" eb="12">
      <t>クツ</t>
    </rPh>
    <rPh sb="12" eb="13">
      <t>サキ</t>
    </rPh>
    <rPh sb="18" eb="19">
      <t>シタ</t>
    </rPh>
    <rPh sb="20" eb="21">
      <t>ウラ</t>
    </rPh>
    <rPh sb="24" eb="26">
      <t>ブキ</t>
    </rPh>
    <rPh sb="27" eb="28">
      <t>カク</t>
    </rPh>
    <rPh sb="32" eb="34">
      <t>シュウノウ</t>
    </rPh>
    <phoneticPr fontId="6"/>
  </si>
  <si>
    <t>筋力や知性などをブーストさせるための追加パーツ。循環液と管腔マナの流速と流路を変えるだけなので、ブーストした分はよそが割を食う。</t>
    <rPh sb="0" eb="2">
      <t>キンリョク</t>
    </rPh>
    <rPh sb="3" eb="5">
      <t>チセイ</t>
    </rPh>
    <rPh sb="18" eb="20">
      <t>ツイカ</t>
    </rPh>
    <rPh sb="24" eb="26">
      <t>ジュンカン</t>
    </rPh>
    <rPh sb="26" eb="27">
      <t>エキ</t>
    </rPh>
    <rPh sb="28" eb="30">
      <t>カンクウ</t>
    </rPh>
    <rPh sb="33" eb="35">
      <t>リュウソク</t>
    </rPh>
    <rPh sb="36" eb="38">
      <t>リュウロ</t>
    </rPh>
    <rPh sb="39" eb="40">
      <t>カ</t>
    </rPh>
    <rPh sb="54" eb="55">
      <t>ブン</t>
    </rPh>
    <rPh sb="59" eb="60">
      <t>ワリ</t>
    </rPh>
    <rPh sb="61" eb="62">
      <t>ク</t>
    </rPh>
    <phoneticPr fontId="6"/>
  </si>
  <si>
    <t>隠者の六人張り</t>
    <rPh sb="0" eb="2">
      <t>インジャ</t>
    </rPh>
    <rPh sb="3" eb="5">
      <t>ロクニン</t>
    </rPh>
    <rPh sb="5" eb="6">
      <t>バ</t>
    </rPh>
    <phoneticPr fontId="6"/>
  </si>
  <si>
    <t>このアーツには、「タイミング：メジャー」のアーツが特別に組み合う。自身に対する攻撃と、自身がこのアーツに組み合わせて行う攻撃に対してリアクションとカバーリングを行うことはできない。それぞれのダメージは別々に処理した後、最後に同時にダメージを適用する。</t>
    <rPh sb="25" eb="27">
      <t>トクベツ</t>
    </rPh>
    <rPh sb="28" eb="29">
      <t>ク</t>
    </rPh>
    <rPh sb="30" eb="31">
      <t>ア</t>
    </rPh>
    <rPh sb="33" eb="35">
      <t>ジシン</t>
    </rPh>
    <rPh sb="36" eb="37">
      <t>タイ</t>
    </rPh>
    <rPh sb="39" eb="41">
      <t>コウゲキ</t>
    </rPh>
    <rPh sb="43" eb="45">
      <t>ジシン</t>
    </rPh>
    <rPh sb="52" eb="53">
      <t>ク</t>
    </rPh>
    <rPh sb="54" eb="55">
      <t>ア</t>
    </rPh>
    <rPh sb="58" eb="59">
      <t>オコナ</t>
    </rPh>
    <rPh sb="60" eb="62">
      <t>コウゲキ</t>
    </rPh>
    <rPh sb="63" eb="64">
      <t>タイ</t>
    </rPh>
    <rPh sb="80" eb="81">
      <t>オコナ</t>
    </rPh>
    <rPh sb="100" eb="102">
      <t>ベツベツ</t>
    </rPh>
    <rPh sb="103" eb="105">
      <t>ショリ</t>
    </rPh>
    <rPh sb="107" eb="108">
      <t>ノチ</t>
    </rPh>
    <rPh sb="109" eb="111">
      <t>サイゴ</t>
    </rPh>
    <rPh sb="112" eb="114">
      <t>ドウジ</t>
    </rPh>
    <phoneticPr fontId="6"/>
  </si>
  <si>
    <t>このアーツの使用には「分類：暗器かつ投擲」の武器の使用必須。[LV]個の「分類：投擲」の武器を消費し、このアーツを組み合わせた射撃攻撃で与えるダメージに+[LV]D10する(武器が消費できない場合、このアーツの効果は打ち消される)。</t>
    <rPh sb="18" eb="20">
      <t>トウテキ</t>
    </rPh>
    <rPh sb="34" eb="35">
      <t>コ</t>
    </rPh>
    <rPh sb="37" eb="39">
      <t>ブンルイ</t>
    </rPh>
    <rPh sb="40" eb="42">
      <t>トウテキ</t>
    </rPh>
    <rPh sb="44" eb="46">
      <t>ブキ</t>
    </rPh>
    <rPh sb="47" eb="49">
      <t>ショウヒ</t>
    </rPh>
    <rPh sb="57" eb="58">
      <t>ク</t>
    </rPh>
    <rPh sb="59" eb="60">
      <t>ア</t>
    </rPh>
    <rPh sb="63" eb="65">
      <t>シャゲキ</t>
    </rPh>
    <rPh sb="65" eb="67">
      <t>コウゲキ</t>
    </rPh>
    <rPh sb="68" eb="69">
      <t>アタ</t>
    </rPh>
    <rPh sb="87" eb="89">
      <t>ブキ</t>
    </rPh>
    <rPh sb="90" eb="92">
      <t>ショウヒ</t>
    </rPh>
    <rPh sb="96" eb="98">
      <t>バアイ</t>
    </rPh>
    <rPh sb="105" eb="107">
      <t>コウカ</t>
    </rPh>
    <rPh sb="108" eb="109">
      <t>ウ</t>
    </rPh>
    <rPh sb="110" eb="111">
      <t>ケ</t>
    </rPh>
    <phoneticPr fontId="6"/>
  </si>
  <si>
    <t>このアーツの使用には「隠密」状態必須。〔隠密〕で物理攻撃を行う。この物理攻撃に対するリアクションの判定率に-20%のペナルティを与える。この物理攻撃では「隠密」状態を無視して対象を選ぶことができ、攻撃の対象に「隠密」状態のキャラクターを含む場合、さらに与えるダメージに+2D10点する。</t>
    <rPh sb="11" eb="13">
      <t>オンミツ</t>
    </rPh>
    <rPh sb="14" eb="16">
      <t>ジョウタイ</t>
    </rPh>
    <rPh sb="34" eb="36">
      <t>ブツリ</t>
    </rPh>
    <rPh sb="36" eb="38">
      <t>コウゲキ</t>
    </rPh>
    <rPh sb="39" eb="40">
      <t>タイ</t>
    </rPh>
    <rPh sb="49" eb="51">
      <t>ハンテイ</t>
    </rPh>
    <rPh sb="51" eb="52">
      <t>リツ</t>
    </rPh>
    <rPh sb="64" eb="65">
      <t>アタ</t>
    </rPh>
    <rPh sb="70" eb="72">
      <t>ブツリ</t>
    </rPh>
    <rPh sb="72" eb="74">
      <t>コウゲキ</t>
    </rPh>
    <rPh sb="77" eb="79">
      <t>オンミツ</t>
    </rPh>
    <rPh sb="80" eb="82">
      <t>ジョウタイ</t>
    </rPh>
    <rPh sb="83" eb="85">
      <t>ムシ</t>
    </rPh>
    <rPh sb="87" eb="89">
      <t>タイショウ</t>
    </rPh>
    <rPh sb="90" eb="91">
      <t>エラ</t>
    </rPh>
    <rPh sb="98" eb="100">
      <t>コウゲキ</t>
    </rPh>
    <rPh sb="101" eb="103">
      <t>タイショウ</t>
    </rPh>
    <rPh sb="105" eb="107">
      <t>オンミツ</t>
    </rPh>
    <rPh sb="108" eb="110">
      <t>ジョウタイ</t>
    </rPh>
    <rPh sb="118" eb="119">
      <t>フク</t>
    </rPh>
    <rPh sb="120" eb="122">
      <t>バアイ</t>
    </rPh>
    <rPh sb="126" eb="127">
      <t>アタ</t>
    </rPh>
    <rPh sb="139" eb="140">
      <t>テン</t>
    </rPh>
    <phoneticPr fontId="6"/>
  </si>
  <si>
    <t>銘牙、暗器</t>
    <rPh sb="0" eb="1">
      <t>メイ</t>
    </rPh>
    <rPh sb="1" eb="2">
      <t>キバ</t>
    </rPh>
    <rPh sb="3" eb="5">
      <t>アンキ</t>
    </rPh>
    <phoneticPr fontId="6"/>
  </si>
  <si>
    <t>〔白〕〔隠〕</t>
    <rPh sb="1" eb="2">
      <t>シロ</t>
    </rPh>
    <rPh sb="4" eb="5">
      <t>ナバリ</t>
    </rPh>
    <phoneticPr fontId="6"/>
  </si>
  <si>
    <t>-</t>
    <phoneticPr fontId="6"/>
  </si>
  <si>
    <t>至近～近</t>
    <rPh sb="0" eb="2">
      <t>シキン</t>
    </rPh>
    <rPh sb="3" eb="4">
      <t>キン</t>
    </rPh>
    <phoneticPr fontId="6"/>
  </si>
  <si>
    <t>銘牙、投擲、暗器</t>
    <rPh sb="0" eb="1">
      <t>メイ</t>
    </rPh>
    <rPh sb="1" eb="2">
      <t>キバ</t>
    </rPh>
    <rPh sb="3" eb="5">
      <t>トウテキ</t>
    </rPh>
    <rPh sb="6" eb="8">
      <t>アンキ</t>
    </rPh>
    <phoneticPr fontId="6"/>
  </si>
  <si>
    <t>貌のない陰陽魚</t>
    <rPh sb="0" eb="1">
      <t>カオ</t>
    </rPh>
    <rPh sb="4" eb="6">
      <t>インヨウ</t>
    </rPh>
    <rPh sb="6" eb="7">
      <t>サカナ</t>
    </rPh>
    <phoneticPr fontId="6"/>
  </si>
  <si>
    <t>[常時]この武器を用いた白兵攻撃は「射程：至近～近」になる。この武器を用いた白兵攻撃に対してドッジを行うことはできない。</t>
    <rPh sb="1" eb="3">
      <t>ジョウジ</t>
    </rPh>
    <rPh sb="6" eb="8">
      <t>ブキ</t>
    </rPh>
    <rPh sb="9" eb="10">
      <t>モチ</t>
    </rPh>
    <rPh sb="12" eb="14">
      <t>ハクヘイ</t>
    </rPh>
    <rPh sb="14" eb="16">
      <t>コウゲキ</t>
    </rPh>
    <rPh sb="18" eb="20">
      <t>シャテイ</t>
    </rPh>
    <rPh sb="21" eb="23">
      <t>シキン</t>
    </rPh>
    <rPh sb="24" eb="25">
      <t>キン</t>
    </rPh>
    <rPh sb="32" eb="34">
      <t>ブキ</t>
    </rPh>
    <rPh sb="35" eb="36">
      <t>モチ</t>
    </rPh>
    <rPh sb="38" eb="40">
      <t>ハクヘイ</t>
    </rPh>
    <rPh sb="40" eb="42">
      <t>コウゲキ</t>
    </rPh>
    <rPh sb="43" eb="44">
      <t>タイ</t>
    </rPh>
    <rPh sb="50" eb="51">
      <t>オコナ</t>
    </rPh>
    <phoneticPr fontId="6"/>
  </si>
  <si>
    <t>無+1</t>
    <rPh sb="0" eb="1">
      <t>ム</t>
    </rPh>
    <phoneticPr fontId="6"/>
  </si>
  <si>
    <t>不定形の闇のような遺牙。普段は宿主の体内を泳いでおり、殺意を相手に向けることで相手の体に刺さった状態で現出する。狂気の果てに人格が分裂した遺痕者が遺したという。</t>
    <rPh sb="0" eb="3">
      <t>フテイケイ</t>
    </rPh>
    <rPh sb="4" eb="5">
      <t>ヤミ</t>
    </rPh>
    <rPh sb="9" eb="10">
      <t>イ</t>
    </rPh>
    <rPh sb="10" eb="11">
      <t>ガ</t>
    </rPh>
    <rPh sb="12" eb="14">
      <t>フダン</t>
    </rPh>
    <rPh sb="15" eb="17">
      <t>シュクシュ</t>
    </rPh>
    <rPh sb="18" eb="20">
      <t>タイナイ</t>
    </rPh>
    <rPh sb="21" eb="22">
      <t>オヨ</t>
    </rPh>
    <rPh sb="27" eb="29">
      <t>サツイ</t>
    </rPh>
    <rPh sb="30" eb="32">
      <t>アイテ</t>
    </rPh>
    <rPh sb="33" eb="34">
      <t>ム</t>
    </rPh>
    <rPh sb="39" eb="41">
      <t>アイテ</t>
    </rPh>
    <rPh sb="42" eb="43">
      <t>カラダ</t>
    </rPh>
    <rPh sb="44" eb="45">
      <t>サ</t>
    </rPh>
    <rPh sb="48" eb="50">
      <t>ジョウタイ</t>
    </rPh>
    <rPh sb="51" eb="53">
      <t>ゲンシュツ</t>
    </rPh>
    <rPh sb="56" eb="58">
      <t>キョウキ</t>
    </rPh>
    <rPh sb="59" eb="60">
      <t>ハ</t>
    </rPh>
    <rPh sb="62" eb="64">
      <t>ジンカク</t>
    </rPh>
    <rPh sb="65" eb="67">
      <t>ブンレツ</t>
    </rPh>
    <rPh sb="69" eb="72">
      <t>イコンシャ</t>
    </rPh>
    <rPh sb="73" eb="74">
      <t>ノコ</t>
    </rPh>
    <phoneticPr fontId="6"/>
  </si>
  <si>
    <t>動物の革を縫って作られる、素朴な靴。</t>
    <rPh sb="0" eb="2">
      <t>ドウブツ</t>
    </rPh>
    <rPh sb="3" eb="4">
      <t>カワ</t>
    </rPh>
    <rPh sb="5" eb="6">
      <t>ヌ</t>
    </rPh>
    <rPh sb="8" eb="9">
      <t>ツク</t>
    </rPh>
    <rPh sb="13" eb="15">
      <t>ソボク</t>
    </rPh>
    <rPh sb="16" eb="17">
      <t>クツ</t>
    </rPh>
    <phoneticPr fontId="6"/>
  </si>
  <si>
    <t>∴クレセント・ムーン∴</t>
    <phoneticPr fontId="6"/>
  </si>
  <si>
    <t>愛も憎悪も、我らの絆</t>
    <rPh sb="0" eb="1">
      <t>アイ</t>
    </rPh>
    <rPh sb="2" eb="4">
      <t>ゾウオ</t>
    </rPh>
    <rPh sb="6" eb="7">
      <t>ワレ</t>
    </rPh>
    <rPh sb="9" eb="10">
      <t>キズナ</t>
    </rPh>
    <phoneticPr fontId="6"/>
  </si>
  <si>
    <t>取得には「分類：盾」のレリックが必要。自身の「癒」を除く装甲値全てに+[LV×2]する。さらに、自身がHPを失う場合、失われるHPを1D10点軽減する。</t>
    <rPh sb="5" eb="7">
      <t>ブンルイ</t>
    </rPh>
    <rPh sb="8" eb="9">
      <t>タテ</t>
    </rPh>
    <rPh sb="16" eb="18">
      <t>ヒツヨウ</t>
    </rPh>
    <rPh sb="19" eb="21">
      <t>ジシン</t>
    </rPh>
    <rPh sb="23" eb="24">
      <t>イヤ</t>
    </rPh>
    <rPh sb="26" eb="27">
      <t>ノゾ</t>
    </rPh>
    <rPh sb="28" eb="30">
      <t>ソウコウ</t>
    </rPh>
    <rPh sb="30" eb="31">
      <t>チ</t>
    </rPh>
    <rPh sb="31" eb="32">
      <t>スベ</t>
    </rPh>
    <rPh sb="48" eb="50">
      <t>ジシン</t>
    </rPh>
    <rPh sb="54" eb="55">
      <t>ウシナ</t>
    </rPh>
    <rPh sb="56" eb="58">
      <t>バアイ</t>
    </rPh>
    <rPh sb="59" eb="60">
      <t>ウシナ</t>
    </rPh>
    <rPh sb="70" eb="71">
      <t>テン</t>
    </rPh>
    <rPh sb="71" eb="73">
      <t>ケイゲン</t>
    </rPh>
    <phoneticPr fontId="6"/>
  </si>
  <si>
    <t>このアーツを組み合わせた判定に組み合わせているアーツすべての代償の合計を「なし」に変更してもよい(可変の代償が効果の対象になった場合、0点の代償が支払われたものとみなす)。また、その判定のスペシャル率に+20%のボーナスを与える。</t>
    <rPh sb="6" eb="7">
      <t>ク</t>
    </rPh>
    <rPh sb="8" eb="9">
      <t>ア</t>
    </rPh>
    <rPh sb="12" eb="14">
      <t>ハンテイ</t>
    </rPh>
    <rPh sb="15" eb="16">
      <t>ク</t>
    </rPh>
    <rPh sb="17" eb="18">
      <t>ア</t>
    </rPh>
    <rPh sb="30" eb="32">
      <t>ダイショウ</t>
    </rPh>
    <rPh sb="33" eb="35">
      <t>ゴウケイ</t>
    </rPh>
    <rPh sb="41" eb="43">
      <t>ヘンコウ</t>
    </rPh>
    <rPh sb="49" eb="51">
      <t>カヘン</t>
    </rPh>
    <rPh sb="52" eb="54">
      <t>ダイショウ</t>
    </rPh>
    <rPh sb="55" eb="57">
      <t>コウカ</t>
    </rPh>
    <rPh sb="58" eb="60">
      <t>タイショウ</t>
    </rPh>
    <rPh sb="64" eb="66">
      <t>バアイ</t>
    </rPh>
    <rPh sb="68" eb="69">
      <t>テン</t>
    </rPh>
    <rPh sb="70" eb="72">
      <t>ダイショウ</t>
    </rPh>
    <rPh sb="73" eb="75">
      <t>シハラ</t>
    </rPh>
    <rPh sb="91" eb="93">
      <t>ハンテイ</t>
    </rPh>
    <rPh sb="99" eb="100">
      <t>リツ</t>
    </rPh>
    <rPh sb="111" eb="112">
      <t>アタ</t>
    </rPh>
    <phoneticPr fontId="6"/>
  </si>
  <si>
    <t>心魂貫き</t>
    <rPh sb="0" eb="2">
      <t>シンコン</t>
    </rPh>
    <rPh sb="2" eb="3">
      <t>ヌ</t>
    </rPh>
    <phoneticPr fontId="6"/>
  </si>
  <si>
    <t>心砕きの矢</t>
    <rPh sb="0" eb="1">
      <t>ココロ</t>
    </rPh>
    <rPh sb="1" eb="2">
      <t>クダ</t>
    </rPh>
    <rPh sb="4" eb="5">
      <t>ヤ</t>
    </rPh>
    <phoneticPr fontId="6"/>
  </si>
  <si>
    <t>自身が次に行う射撃攻撃で与えるダメージに+[LV×4]点し、APを-5点する(ただし、LV3ではAP減少がなくなる)。自身が移動した場合、この効果は打ち消される。</t>
    <rPh sb="0" eb="2">
      <t>ジシン</t>
    </rPh>
    <rPh sb="3" eb="4">
      <t>ツギ</t>
    </rPh>
    <rPh sb="5" eb="6">
      <t>オコナ</t>
    </rPh>
    <rPh sb="7" eb="9">
      <t>シャゲキ</t>
    </rPh>
    <rPh sb="9" eb="11">
      <t>コウゲキ</t>
    </rPh>
    <rPh sb="12" eb="13">
      <t>アタ</t>
    </rPh>
    <rPh sb="27" eb="28">
      <t>テン</t>
    </rPh>
    <rPh sb="35" eb="36">
      <t>テン</t>
    </rPh>
    <rPh sb="50" eb="52">
      <t>ゲンショウ</t>
    </rPh>
    <rPh sb="59" eb="61">
      <t>ジシン</t>
    </rPh>
    <rPh sb="62" eb="64">
      <t>イドウ</t>
    </rPh>
    <rPh sb="66" eb="68">
      <t>バアイ</t>
    </rPh>
    <rPh sb="74" eb="75">
      <t>ウ</t>
    </rPh>
    <rPh sb="76" eb="77">
      <t>ケ</t>
    </rPh>
    <phoneticPr fontId="6"/>
  </si>
  <si>
    <t>取得には《一心不乱》が必要。このアーツを組み合わせて行う〔射撃〕判定に対するあらゆるペナルティを全て打ち消す。</t>
    <rPh sb="0" eb="2">
      <t>シュトク</t>
    </rPh>
    <rPh sb="5" eb="9">
      <t>イッシンフラン</t>
    </rPh>
    <rPh sb="11" eb="13">
      <t>ヒツヨウ</t>
    </rPh>
    <rPh sb="20" eb="21">
      <t>ク</t>
    </rPh>
    <rPh sb="22" eb="23">
      <t>ア</t>
    </rPh>
    <rPh sb="26" eb="27">
      <t>オコナ</t>
    </rPh>
    <rPh sb="29" eb="31">
      <t>シャゲキ</t>
    </rPh>
    <rPh sb="32" eb="34">
      <t>ハンテイ</t>
    </rPh>
    <rPh sb="35" eb="36">
      <t>タイ</t>
    </rPh>
    <rPh sb="48" eb="49">
      <t>スベ</t>
    </rPh>
    <rPh sb="50" eb="51">
      <t>ウ</t>
    </rPh>
    <rPh sb="52" eb="53">
      <t>ケ</t>
    </rPh>
    <phoneticPr fontId="6"/>
  </si>
  <si>
    <t>精神透徹</t>
    <rPh sb="0" eb="2">
      <t>セイシン</t>
    </rPh>
    <rPh sb="2" eb="4">
      <t>トウテツ</t>
    </rPh>
    <phoneticPr fontId="6"/>
  </si>
  <si>
    <t>取得には《刻まれし蛇鎖》1レベルが必要。君は運命のいたずらか強い遺志を持つ先人の牙を受け継いだ。取得時に「分類：銘牙」の通常武器1個を選択し、常備化する。この武器はアーツやアイテム、グロウの効果処理中は、レリックであるかのように扱う。</t>
    <rPh sb="0" eb="2">
      <t>シュトク</t>
    </rPh>
    <rPh sb="5" eb="6">
      <t>キザ</t>
    </rPh>
    <rPh sb="9" eb="10">
      <t>ヘビ</t>
    </rPh>
    <rPh sb="10" eb="11">
      <t>クサリ</t>
    </rPh>
    <rPh sb="17" eb="19">
      <t>ヒツヨウ</t>
    </rPh>
    <rPh sb="20" eb="21">
      <t>キミ</t>
    </rPh>
    <rPh sb="22" eb="24">
      <t>ウンメイ</t>
    </rPh>
    <rPh sb="30" eb="31">
      <t>ツヨ</t>
    </rPh>
    <rPh sb="32" eb="34">
      <t>イシ</t>
    </rPh>
    <rPh sb="35" eb="36">
      <t>モ</t>
    </rPh>
    <rPh sb="37" eb="39">
      <t>センジン</t>
    </rPh>
    <rPh sb="40" eb="41">
      <t>キバ</t>
    </rPh>
    <rPh sb="42" eb="43">
      <t>ウ</t>
    </rPh>
    <rPh sb="44" eb="45">
      <t>ツ</t>
    </rPh>
    <rPh sb="48" eb="50">
      <t>シュトク</t>
    </rPh>
    <rPh sb="50" eb="51">
      <t>ジ</t>
    </rPh>
    <rPh sb="53" eb="55">
      <t>ブンルイ</t>
    </rPh>
    <rPh sb="56" eb="57">
      <t>メイ</t>
    </rPh>
    <rPh sb="57" eb="58">
      <t>キバ</t>
    </rPh>
    <rPh sb="60" eb="62">
      <t>ツウジョウ</t>
    </rPh>
    <rPh sb="62" eb="64">
      <t>ブキ</t>
    </rPh>
    <rPh sb="65" eb="66">
      <t>コ</t>
    </rPh>
    <rPh sb="67" eb="69">
      <t>センタク</t>
    </rPh>
    <rPh sb="71" eb="74">
      <t>ジョウビカ</t>
    </rPh>
    <rPh sb="79" eb="81">
      <t>ブキ</t>
    </rPh>
    <rPh sb="95" eb="97">
      <t>コウカ</t>
    </rPh>
    <rPh sb="97" eb="99">
      <t>ショリ</t>
    </rPh>
    <rPh sb="99" eb="100">
      <t>チュウ</t>
    </rPh>
    <rPh sb="114" eb="115">
      <t>アツカ</t>
    </rPh>
    <phoneticPr fontId="6"/>
  </si>
  <si>
    <t>対象が次に何らかの移動を行った場合、対象は[LV]D10点のHPを失う(この撒菱は呪術によるものであるため、対象が「飛行」や「地中」状態でも効果を発揮する)。</t>
    <rPh sb="0" eb="2">
      <t>タイショウ</t>
    </rPh>
    <rPh sb="3" eb="4">
      <t>ツギ</t>
    </rPh>
    <rPh sb="5" eb="6">
      <t>ナン</t>
    </rPh>
    <rPh sb="9" eb="11">
      <t>イドウ</t>
    </rPh>
    <rPh sb="12" eb="13">
      <t>オコナ</t>
    </rPh>
    <rPh sb="15" eb="17">
      <t>バアイ</t>
    </rPh>
    <rPh sb="18" eb="20">
      <t>タイショウ</t>
    </rPh>
    <rPh sb="28" eb="29">
      <t>テン</t>
    </rPh>
    <rPh sb="33" eb="34">
      <t>ウシナ</t>
    </rPh>
    <rPh sb="38" eb="39">
      <t>マ</t>
    </rPh>
    <rPh sb="39" eb="40">
      <t>ヒシ</t>
    </rPh>
    <rPh sb="41" eb="43">
      <t>ジュジュツ</t>
    </rPh>
    <rPh sb="54" eb="56">
      <t>タイショウ</t>
    </rPh>
    <rPh sb="58" eb="60">
      <t>ヒコウ</t>
    </rPh>
    <rPh sb="63" eb="65">
      <t>チチュウ</t>
    </rPh>
    <rPh sb="66" eb="68">
      <t>ジョウタイ</t>
    </rPh>
    <rPh sb="70" eb="72">
      <t>コウカ</t>
    </rPh>
    <rPh sb="73" eb="75">
      <t>ハッキ</t>
    </rPh>
    <phoneticPr fontId="6"/>
  </si>
  <si>
    <t>草結び</t>
    <rPh sb="0" eb="1">
      <t>クサ</t>
    </rPh>
    <rPh sb="1" eb="2">
      <t>ムス</t>
    </rPh>
    <phoneticPr fontId="6"/>
  </si>
  <si>
    <t>介錯の心得</t>
    <rPh sb="0" eb="2">
      <t>カイシャク</t>
    </rPh>
    <rPh sb="3" eb="5">
      <t>ココロエ</t>
    </rPh>
    <phoneticPr fontId="6"/>
  </si>
  <si>
    <t>自身以外が何らかの攻撃の対象になった時に使用する。このアーツの対象を、その攻撃の対象から除外する。自身はこのアーツの対象いずれかのエンゲージに移動し(「封鎖」の影響を受けない)、その攻撃の対象となる(自身が元々、その攻撃の対象であっても、最終的なダメージは2倍にならない)。</t>
    <rPh sb="0" eb="2">
      <t>ジシン</t>
    </rPh>
    <rPh sb="2" eb="4">
      <t>イガイ</t>
    </rPh>
    <rPh sb="5" eb="6">
      <t>ナン</t>
    </rPh>
    <rPh sb="9" eb="11">
      <t>コウゲキ</t>
    </rPh>
    <rPh sb="12" eb="14">
      <t>タイショウ</t>
    </rPh>
    <rPh sb="18" eb="19">
      <t>トキ</t>
    </rPh>
    <rPh sb="20" eb="22">
      <t>シヨウ</t>
    </rPh>
    <rPh sb="31" eb="33">
      <t>タイショウ</t>
    </rPh>
    <rPh sb="37" eb="39">
      <t>コウゲキ</t>
    </rPh>
    <rPh sb="40" eb="42">
      <t>タイショウ</t>
    </rPh>
    <rPh sb="44" eb="46">
      <t>ジョガイ</t>
    </rPh>
    <rPh sb="49" eb="51">
      <t>ジシン</t>
    </rPh>
    <rPh sb="58" eb="60">
      <t>タイショウ</t>
    </rPh>
    <rPh sb="71" eb="73">
      <t>イドウ</t>
    </rPh>
    <rPh sb="76" eb="78">
      <t>フウサ</t>
    </rPh>
    <rPh sb="80" eb="82">
      <t>エイキョウ</t>
    </rPh>
    <rPh sb="83" eb="84">
      <t>ウ</t>
    </rPh>
    <rPh sb="91" eb="93">
      <t>コウゲキ</t>
    </rPh>
    <rPh sb="94" eb="96">
      <t>タイショウ</t>
    </rPh>
    <rPh sb="100" eb="102">
      <t>ジシン</t>
    </rPh>
    <rPh sb="103" eb="105">
      <t>モトモト</t>
    </rPh>
    <rPh sb="108" eb="110">
      <t>コウゲキ</t>
    </rPh>
    <rPh sb="111" eb="113">
      <t>タイショウ</t>
    </rPh>
    <rPh sb="119" eb="122">
      <t>サイシュウテキ</t>
    </rPh>
    <rPh sb="129" eb="130">
      <t>バイ</t>
    </rPh>
    <phoneticPr fontId="6"/>
  </si>
  <si>
    <t>対象の受けている状態異常が解除された時、または誰かが対象に与えようとした状態異常がアーツの効果によって与えられなかった時に使用する。このラウンド中、対象は「状態異常を解除する」効果を持つアーツを使用できず、「状態異常を受けない」効果を持つアーツでは状態異常を防ぐことができない。</t>
    <rPh sb="0" eb="2">
      <t>タイショウ</t>
    </rPh>
    <rPh sb="3" eb="4">
      <t>ウ</t>
    </rPh>
    <rPh sb="8" eb="10">
      <t>ジョウタイ</t>
    </rPh>
    <rPh sb="10" eb="12">
      <t>イジョウ</t>
    </rPh>
    <rPh sb="13" eb="15">
      <t>カイジョ</t>
    </rPh>
    <rPh sb="18" eb="19">
      <t>トキ</t>
    </rPh>
    <rPh sb="23" eb="24">
      <t>ダレ</t>
    </rPh>
    <rPh sb="26" eb="28">
      <t>タイショウ</t>
    </rPh>
    <rPh sb="29" eb="30">
      <t>アタ</t>
    </rPh>
    <rPh sb="36" eb="38">
      <t>ジョウタイ</t>
    </rPh>
    <rPh sb="38" eb="40">
      <t>イジョウ</t>
    </rPh>
    <rPh sb="45" eb="47">
      <t>コウカ</t>
    </rPh>
    <rPh sb="51" eb="52">
      <t>アタ</t>
    </rPh>
    <rPh sb="59" eb="60">
      <t>トキ</t>
    </rPh>
    <rPh sb="61" eb="63">
      <t>シヨウ</t>
    </rPh>
    <rPh sb="74" eb="76">
      <t>タイショウ</t>
    </rPh>
    <rPh sb="78" eb="80">
      <t>ジョウタイ</t>
    </rPh>
    <rPh sb="80" eb="82">
      <t>イジョウ</t>
    </rPh>
    <rPh sb="83" eb="85">
      <t>カイジョ</t>
    </rPh>
    <rPh sb="88" eb="90">
      <t>コウカ</t>
    </rPh>
    <rPh sb="91" eb="92">
      <t>モ</t>
    </rPh>
    <rPh sb="97" eb="99">
      <t>シヨウ</t>
    </rPh>
    <rPh sb="104" eb="106">
      <t>ジョウタイ</t>
    </rPh>
    <rPh sb="106" eb="108">
      <t>イジョウ</t>
    </rPh>
    <rPh sb="109" eb="110">
      <t>ウ</t>
    </rPh>
    <rPh sb="114" eb="116">
      <t>コウカ</t>
    </rPh>
    <rPh sb="117" eb="118">
      <t>モ</t>
    </rPh>
    <rPh sb="124" eb="126">
      <t>ジョウタイ</t>
    </rPh>
    <rPh sb="126" eb="128">
      <t>イジョウ</t>
    </rPh>
    <rPh sb="129" eb="130">
      <t>フセ</t>
    </rPh>
    <phoneticPr fontId="6"/>
  </si>
  <si>
    <t>自身がドッジに成功したメインフェイズ終了時に使用できる。自身は「行動済」であれば「未行動」となり、即座にアクティブキャラクターになる(「未行動」であれば、次のメインフェイズを行っても「行動済」にならない)。このメインフェイズでは〔隠密〕判定しか行えず、その判定率に-20%のペナルティを受ける。</t>
    <rPh sb="0" eb="2">
      <t>ジシン</t>
    </rPh>
    <rPh sb="7" eb="9">
      <t>セイコウ</t>
    </rPh>
    <rPh sb="18" eb="21">
      <t>シュウリョウジ</t>
    </rPh>
    <rPh sb="22" eb="24">
      <t>シヨウ</t>
    </rPh>
    <rPh sb="28" eb="30">
      <t>ジシン</t>
    </rPh>
    <rPh sb="32" eb="34">
      <t>コウドウ</t>
    </rPh>
    <rPh sb="34" eb="35">
      <t>ズミ</t>
    </rPh>
    <rPh sb="41" eb="42">
      <t>ミ</t>
    </rPh>
    <rPh sb="42" eb="44">
      <t>コウドウ</t>
    </rPh>
    <rPh sb="49" eb="51">
      <t>ソクザ</t>
    </rPh>
    <rPh sb="68" eb="71">
      <t>ミコウドウ</t>
    </rPh>
    <rPh sb="77" eb="78">
      <t>ツギ</t>
    </rPh>
    <rPh sb="87" eb="88">
      <t>オコナ</t>
    </rPh>
    <rPh sb="92" eb="94">
      <t>コウドウ</t>
    </rPh>
    <rPh sb="94" eb="95">
      <t>ズミ</t>
    </rPh>
    <rPh sb="115" eb="117">
      <t>オンミツ</t>
    </rPh>
    <rPh sb="118" eb="120">
      <t>ハンテイ</t>
    </rPh>
    <rPh sb="122" eb="123">
      <t>オコナ</t>
    </rPh>
    <rPh sb="128" eb="130">
      <t>ハンテイ</t>
    </rPh>
    <rPh sb="130" eb="131">
      <t>リツ</t>
    </rPh>
    <rPh sb="143" eb="144">
      <t>ウ</t>
    </rPh>
    <phoneticPr fontId="6"/>
  </si>
  <si>
    <t>対象が怨痕者であり、「傀儡」状態である場合にのみ使用可能。このアーツを組み合わせた攻撃が命中した場合、対象は【希望】判定を行う。この判定に失敗した場合、対象の「傀儡」状態を解除する(「死亡」状態はそのままであるため、動かぬ死体になる)。対象がこの判定に成功した場合、対象はDPを3D10点失う。</t>
    <rPh sb="0" eb="2">
      <t>タイショウ</t>
    </rPh>
    <rPh sb="3" eb="6">
      <t>エンコンシャ</t>
    </rPh>
    <rPh sb="11" eb="13">
      <t>クグツ</t>
    </rPh>
    <rPh sb="14" eb="16">
      <t>ジョウタイ</t>
    </rPh>
    <rPh sb="19" eb="21">
      <t>バアイ</t>
    </rPh>
    <rPh sb="24" eb="26">
      <t>シヨウ</t>
    </rPh>
    <rPh sb="26" eb="28">
      <t>カノウ</t>
    </rPh>
    <rPh sb="35" eb="36">
      <t>ク</t>
    </rPh>
    <rPh sb="37" eb="38">
      <t>ア</t>
    </rPh>
    <rPh sb="41" eb="43">
      <t>コウゲキ</t>
    </rPh>
    <rPh sb="44" eb="46">
      <t>メイチュウ</t>
    </rPh>
    <rPh sb="48" eb="50">
      <t>バアイ</t>
    </rPh>
    <rPh sb="51" eb="53">
      <t>タイショウ</t>
    </rPh>
    <rPh sb="55" eb="57">
      <t>キボウ</t>
    </rPh>
    <rPh sb="58" eb="60">
      <t>ハンテイ</t>
    </rPh>
    <rPh sb="61" eb="62">
      <t>オコナ</t>
    </rPh>
    <rPh sb="66" eb="68">
      <t>ハンテイ</t>
    </rPh>
    <rPh sb="69" eb="71">
      <t>シッパイ</t>
    </rPh>
    <rPh sb="73" eb="75">
      <t>バアイ</t>
    </rPh>
    <rPh sb="76" eb="78">
      <t>タイショウ</t>
    </rPh>
    <rPh sb="80" eb="82">
      <t>クグツ</t>
    </rPh>
    <rPh sb="83" eb="85">
      <t>ジョウタイ</t>
    </rPh>
    <rPh sb="86" eb="88">
      <t>カイジョ</t>
    </rPh>
    <rPh sb="92" eb="94">
      <t>シボウ</t>
    </rPh>
    <rPh sb="95" eb="97">
      <t>ジョウタイ</t>
    </rPh>
    <rPh sb="108" eb="109">
      <t>ウゴ</t>
    </rPh>
    <rPh sb="111" eb="113">
      <t>シタイ</t>
    </rPh>
    <rPh sb="118" eb="120">
      <t>タイショウ</t>
    </rPh>
    <rPh sb="123" eb="125">
      <t>ハンテイ</t>
    </rPh>
    <rPh sb="126" eb="128">
      <t>セイコウ</t>
    </rPh>
    <rPh sb="130" eb="132">
      <t>バアイ</t>
    </rPh>
    <rPh sb="133" eb="135">
      <t>タイショウ</t>
    </rPh>
    <rPh sb="143" eb="144">
      <t>テン</t>
    </rPh>
    <rPh sb="144" eb="145">
      <t>ウシナ</t>
    </rPh>
    <phoneticPr fontId="6"/>
  </si>
  <si>
    <t>自身のSPが0以下かつ「傀儡」状態でない場合にのみ使用可能。自身のHPを0にし、即座にトランスする。対象は【希望】判定を行い、この判定に失敗した場合、即座に対象のHPを0にする(対象が「傀儡」状態であるなら、対象が怨痕者である場合に限り、DPを0にする)。対象が【希望】判定に成功した場合、対象はHPを5D10点失う。</t>
    <rPh sb="25" eb="27">
      <t>シヨウ</t>
    </rPh>
    <rPh sb="27" eb="29">
      <t>カノウ</t>
    </rPh>
    <rPh sb="30" eb="32">
      <t>ジシン</t>
    </rPh>
    <rPh sb="50" eb="52">
      <t>タイショウ</t>
    </rPh>
    <rPh sb="54" eb="56">
      <t>キボウ</t>
    </rPh>
    <rPh sb="57" eb="59">
      <t>ハンテイ</t>
    </rPh>
    <rPh sb="60" eb="61">
      <t>オコナ</t>
    </rPh>
    <rPh sb="65" eb="67">
      <t>ハンテイ</t>
    </rPh>
    <rPh sb="68" eb="70">
      <t>シッパイ</t>
    </rPh>
    <rPh sb="72" eb="74">
      <t>バアイ</t>
    </rPh>
    <rPh sb="75" eb="77">
      <t>ソクザ</t>
    </rPh>
    <rPh sb="78" eb="80">
      <t>タイショウ</t>
    </rPh>
    <rPh sb="89" eb="91">
      <t>タイショウ</t>
    </rPh>
    <rPh sb="93" eb="95">
      <t>クグツ</t>
    </rPh>
    <rPh sb="96" eb="98">
      <t>ジョウタイ</t>
    </rPh>
    <rPh sb="104" eb="106">
      <t>タイショウ</t>
    </rPh>
    <rPh sb="107" eb="110">
      <t>エンコンシャ</t>
    </rPh>
    <rPh sb="113" eb="115">
      <t>バアイ</t>
    </rPh>
    <rPh sb="116" eb="117">
      <t>カギ</t>
    </rPh>
    <rPh sb="128" eb="130">
      <t>タイショウ</t>
    </rPh>
    <rPh sb="132" eb="134">
      <t>キボウ</t>
    </rPh>
    <rPh sb="135" eb="137">
      <t>ハンテイ</t>
    </rPh>
    <rPh sb="138" eb="140">
      <t>セイコウ</t>
    </rPh>
    <rPh sb="142" eb="144">
      <t>バアイ</t>
    </rPh>
    <rPh sb="155" eb="156">
      <t>テン</t>
    </rPh>
    <rPh sb="156" eb="157">
      <t>ウシナ</t>
    </rPh>
    <phoneticPr fontId="6"/>
  </si>
  <si>
    <t>†夜の呼ぶ声</t>
    <rPh sb="1" eb="2">
      <t>ヨル</t>
    </rPh>
    <rPh sb="3" eb="4">
      <t>ヨ</t>
    </rPh>
    <rPh sb="5" eb="6">
      <t>ゴエ</t>
    </rPh>
    <phoneticPr fontId="6"/>
  </si>
  <si>
    <t>H6</t>
    <phoneticPr fontId="6"/>
  </si>
  <si>
    <t>このラウンド中、対象がアーツの使用で支払うS代償の任意の点数を自身が代わりに支払うことができる(1回のタイミングにつき最大5点まで)。</t>
    <rPh sb="8" eb="10">
      <t>タイショウ</t>
    </rPh>
    <rPh sb="15" eb="17">
      <t>シヨウ</t>
    </rPh>
    <rPh sb="18" eb="20">
      <t>シハラ</t>
    </rPh>
    <rPh sb="22" eb="24">
      <t>ダイショウ</t>
    </rPh>
    <rPh sb="25" eb="27">
      <t>ニンイ</t>
    </rPh>
    <rPh sb="28" eb="29">
      <t>テン</t>
    </rPh>
    <rPh sb="29" eb="30">
      <t>スウ</t>
    </rPh>
    <rPh sb="31" eb="33">
      <t>ジシン</t>
    </rPh>
    <rPh sb="34" eb="35">
      <t>カ</t>
    </rPh>
    <rPh sb="38" eb="40">
      <t>シハラ</t>
    </rPh>
    <rPh sb="49" eb="50">
      <t>カイ</t>
    </rPh>
    <rPh sb="59" eb="61">
      <t>サイダイ</t>
    </rPh>
    <rPh sb="62" eb="63">
      <t>テン</t>
    </rPh>
    <phoneticPr fontId="6"/>
  </si>
  <si>
    <t>崩壊者</t>
    <rPh sb="0" eb="2">
      <t>ホウカイ</t>
    </rPh>
    <rPh sb="2" eb="3">
      <t>シャ</t>
    </rPh>
    <phoneticPr fontId="6"/>
  </si>
  <si>
    <t>君は“崩壊者(コラプサー)”だ。君は魔物としての在り方を深めすぎた結果、肉体が瘴気となってしまった。瘴気あるところでは不滅であり、守護結界の内では速やかに消滅してしまう。自身が〔瘴気〕判定による攻撃によって受けるダメージを半分にし、同時にHPを1D10点回復する。さらに自身が物理攻撃によって受けるダメージを-4、〔秘魔〕判定による攻撃によって受けるダメージを+10、〔独魔〕と〔擬魔〕による魔法攻撃によって受けるダメージを+4する。</t>
    <rPh sb="0" eb="1">
      <t>キミ</t>
    </rPh>
    <rPh sb="3" eb="5">
      <t>ホウカイ</t>
    </rPh>
    <rPh sb="5" eb="6">
      <t>シャ</t>
    </rPh>
    <rPh sb="16" eb="17">
      <t>キミ</t>
    </rPh>
    <rPh sb="18" eb="20">
      <t>マモノ</t>
    </rPh>
    <rPh sb="24" eb="25">
      <t>ア</t>
    </rPh>
    <rPh sb="26" eb="27">
      <t>カタ</t>
    </rPh>
    <rPh sb="28" eb="29">
      <t>フカ</t>
    </rPh>
    <rPh sb="33" eb="35">
      <t>ケッカ</t>
    </rPh>
    <rPh sb="36" eb="38">
      <t>ニクタイ</t>
    </rPh>
    <rPh sb="39" eb="41">
      <t>ショウキ</t>
    </rPh>
    <rPh sb="50" eb="52">
      <t>ショウキ</t>
    </rPh>
    <rPh sb="59" eb="61">
      <t>フメツ</t>
    </rPh>
    <rPh sb="65" eb="67">
      <t>シュゴ</t>
    </rPh>
    <rPh sb="67" eb="69">
      <t>ケッカイ</t>
    </rPh>
    <rPh sb="70" eb="71">
      <t>ウチ</t>
    </rPh>
    <rPh sb="73" eb="74">
      <t>スミ</t>
    </rPh>
    <rPh sb="77" eb="79">
      <t>ショウメツ</t>
    </rPh>
    <rPh sb="85" eb="87">
      <t>ジシン</t>
    </rPh>
    <rPh sb="103" eb="104">
      <t>ウ</t>
    </rPh>
    <rPh sb="116" eb="118">
      <t>ドウジ</t>
    </rPh>
    <rPh sb="126" eb="127">
      <t>テン</t>
    </rPh>
    <rPh sb="127" eb="129">
      <t>カイフク</t>
    </rPh>
    <rPh sb="135" eb="137">
      <t>ジシン</t>
    </rPh>
    <rPh sb="138" eb="140">
      <t>ブツリ</t>
    </rPh>
    <rPh sb="140" eb="142">
      <t>コウゲキ</t>
    </rPh>
    <rPh sb="146" eb="147">
      <t>ウ</t>
    </rPh>
    <rPh sb="158" eb="159">
      <t>ヒ</t>
    </rPh>
    <rPh sb="159" eb="160">
      <t>マ</t>
    </rPh>
    <rPh sb="161" eb="163">
      <t>ハンテイ</t>
    </rPh>
    <rPh sb="166" eb="168">
      <t>コウゲキ</t>
    </rPh>
    <rPh sb="172" eb="173">
      <t>ウ</t>
    </rPh>
    <rPh sb="185" eb="186">
      <t>ドク</t>
    </rPh>
    <rPh sb="186" eb="187">
      <t>マ</t>
    </rPh>
    <rPh sb="190" eb="191">
      <t>ギ</t>
    </rPh>
    <rPh sb="191" eb="192">
      <t>マ</t>
    </rPh>
    <rPh sb="196" eb="198">
      <t>マホウ</t>
    </rPh>
    <rPh sb="198" eb="200">
      <t>コウゲキ</t>
    </rPh>
    <rPh sb="204" eb="205">
      <t>ウ</t>
    </rPh>
    <phoneticPr fontId="6"/>
  </si>
  <si>
    <t>狂喜連鎖</t>
    <rPh sb="0" eb="2">
      <t>キョウキ</t>
    </rPh>
    <rPh sb="2" eb="4">
      <t>レンサ</t>
    </rPh>
    <phoneticPr fontId="6"/>
  </si>
  <si>
    <t>瘴魔侵蝕</t>
    <rPh sb="0" eb="1">
      <t>ショウ</t>
    </rPh>
    <rPh sb="1" eb="2">
      <t>マ</t>
    </rPh>
    <rPh sb="2" eb="4">
      <t>シンショク</t>
    </rPh>
    <phoneticPr fontId="6"/>
  </si>
  <si>
    <t>血塗れの悪魔</t>
    <rPh sb="0" eb="2">
      <t>チマミ</t>
    </rPh>
    <rPh sb="4" eb="6">
      <t>アクマ</t>
    </rPh>
    <phoneticPr fontId="6"/>
  </si>
  <si>
    <t>苦痛増幅</t>
    <rPh sb="0" eb="2">
      <t>クツウ</t>
    </rPh>
    <rPh sb="2" eb="4">
      <t>ゾウフク</t>
    </rPh>
    <phoneticPr fontId="6"/>
  </si>
  <si>
    <t>自身が対象に含まれる攻撃の命中判定前に使用できる。その判定の判定率とスペシャル率に-10%、ファンブル率と達成率に+10%のペナルティを与える。</t>
    <rPh sb="0" eb="2">
      <t>ジシン</t>
    </rPh>
    <rPh sb="3" eb="5">
      <t>タイショウ</t>
    </rPh>
    <rPh sb="6" eb="7">
      <t>フク</t>
    </rPh>
    <rPh sb="10" eb="12">
      <t>コウゲキ</t>
    </rPh>
    <rPh sb="13" eb="15">
      <t>メイチュウ</t>
    </rPh>
    <rPh sb="15" eb="17">
      <t>ハンテイ</t>
    </rPh>
    <rPh sb="17" eb="18">
      <t>マエ</t>
    </rPh>
    <rPh sb="19" eb="21">
      <t>シヨウ</t>
    </rPh>
    <rPh sb="27" eb="29">
      <t>ハンテイ</t>
    </rPh>
    <rPh sb="30" eb="32">
      <t>ハンテイ</t>
    </rPh>
    <rPh sb="32" eb="33">
      <t>リツ</t>
    </rPh>
    <rPh sb="39" eb="40">
      <t>リツ</t>
    </rPh>
    <rPh sb="51" eb="52">
      <t>リツ</t>
    </rPh>
    <rPh sb="53" eb="56">
      <t>タッセイリツ</t>
    </rPh>
    <rPh sb="68" eb="69">
      <t>アタ</t>
    </rPh>
    <phoneticPr fontId="6"/>
  </si>
  <si>
    <t>聖域の光</t>
    <rPh sb="0" eb="2">
      <t>セイイキ</t>
    </rPh>
    <rPh sb="3" eb="4">
      <t>ヒカリ</t>
    </rPh>
    <phoneticPr fontId="6"/>
  </si>
  <si>
    <t>自身のSPが0以下かつ「傀儡」状態でない場合にのみ、自身がダメージを受けた時に使用可能。自身のHPを0にし、即座にトランスする。対象の準備している武器全てを「捕縛」し、レリックであればシーンから退場させる(シーンに存在しない武器は準備できない)。このラウンド中、このアーツの「捕縛」及びレリックに対する効果は、アーツ及びアイテムの効果で解除できない。</t>
    <rPh sb="26" eb="28">
      <t>ジシン</t>
    </rPh>
    <rPh sb="34" eb="35">
      <t>ウ</t>
    </rPh>
    <rPh sb="37" eb="38">
      <t>トキ</t>
    </rPh>
    <rPh sb="39" eb="41">
      <t>シヨウ</t>
    </rPh>
    <rPh sb="41" eb="43">
      <t>カノウ</t>
    </rPh>
    <rPh sb="44" eb="46">
      <t>ジシン</t>
    </rPh>
    <rPh sb="64" eb="66">
      <t>タイショウ</t>
    </rPh>
    <rPh sb="67" eb="69">
      <t>ジュンビ</t>
    </rPh>
    <rPh sb="73" eb="75">
      <t>ブキ</t>
    </rPh>
    <rPh sb="75" eb="76">
      <t>スベ</t>
    </rPh>
    <rPh sb="79" eb="81">
      <t>ホバク</t>
    </rPh>
    <rPh sb="97" eb="99">
      <t>タイジョウ</t>
    </rPh>
    <rPh sb="107" eb="109">
      <t>ソンザイ</t>
    </rPh>
    <rPh sb="112" eb="114">
      <t>ブキ</t>
    </rPh>
    <rPh sb="115" eb="117">
      <t>ジュンビ</t>
    </rPh>
    <rPh sb="129" eb="130">
      <t>チュウ</t>
    </rPh>
    <rPh sb="138" eb="140">
      <t>ホバク</t>
    </rPh>
    <rPh sb="141" eb="142">
      <t>オヨ</t>
    </rPh>
    <rPh sb="148" eb="149">
      <t>タイ</t>
    </rPh>
    <rPh sb="151" eb="153">
      <t>コウカ</t>
    </rPh>
    <rPh sb="158" eb="159">
      <t>オヨ</t>
    </rPh>
    <rPh sb="165" eb="167">
      <t>コウカ</t>
    </rPh>
    <rPh sb="168" eb="170">
      <t>カイジョ</t>
    </rPh>
    <phoneticPr fontId="6"/>
  </si>
  <si>
    <t>鋼の修練</t>
    <rPh sb="0" eb="1">
      <t>ハガネ</t>
    </rPh>
    <rPh sb="2" eb="4">
      <t>シュウレン</t>
    </rPh>
    <phoneticPr fontId="6"/>
  </si>
  <si>
    <t>威圧存在</t>
    <rPh sb="0" eb="2">
      <t>イアツ</t>
    </rPh>
    <rPh sb="2" eb="4">
      <t>ソンザイ</t>
    </rPh>
    <phoneticPr fontId="6"/>
  </si>
  <si>
    <t>このアーツの使用には「徒手空拳」または「分類：肉体」のレリックの使用必須。このアーツを組み合わせた格闘攻撃に対してガードを行うことはできない。</t>
    <rPh sb="11" eb="15">
      <t>トシュクウケン</t>
    </rPh>
    <rPh sb="23" eb="25">
      <t>ニクタイ</t>
    </rPh>
    <rPh sb="54" eb="55">
      <t>タイ</t>
    </rPh>
    <rPh sb="61" eb="62">
      <t>オコナ</t>
    </rPh>
    <phoneticPr fontId="6"/>
  </si>
  <si>
    <t>このアーツの使用には「徒手空拳」または「分類：肉体」のレリックの使用必須。このアーツを組み合わせた格闘攻撃が命中した場合、対象を近距離の別のエンゲージに移動させる(対象の同意は不要。ダメージも与えることができる)。</t>
    <phoneticPr fontId="6"/>
  </si>
  <si>
    <t>自身のSPが0以下かつ「傀儡」状態でない場合にのみ使用可能。自身のHPを0にし、即座にトランスする。この戦闘中、自身が何らかのタイミングでアーツを使用する度、自身のHPを+5点する(「傀儡」状態であっても特別にHPが増加する)。さらに、自身が判定を行う場合、自身のSPを1点失う度に達成率を-2%することができる(重複可能、最低値1。つまり、出目が51ならSPを25点失えば達成率を1に変更できる)。</t>
    <rPh sb="25" eb="27">
      <t>シヨウ</t>
    </rPh>
    <rPh sb="27" eb="29">
      <t>カノウ</t>
    </rPh>
    <rPh sb="30" eb="32">
      <t>ジシン</t>
    </rPh>
    <rPh sb="52" eb="55">
      <t>セントウチュウ</t>
    </rPh>
    <rPh sb="56" eb="58">
      <t>ジシン</t>
    </rPh>
    <rPh sb="59" eb="60">
      <t>ナン</t>
    </rPh>
    <rPh sb="73" eb="75">
      <t>シヨウ</t>
    </rPh>
    <rPh sb="77" eb="78">
      <t>タビ</t>
    </rPh>
    <rPh sb="79" eb="81">
      <t>ジシン</t>
    </rPh>
    <rPh sb="87" eb="88">
      <t>テン</t>
    </rPh>
    <rPh sb="92" eb="94">
      <t>クグツ</t>
    </rPh>
    <rPh sb="95" eb="97">
      <t>ジョウタイ</t>
    </rPh>
    <rPh sb="102" eb="104">
      <t>トクベツ</t>
    </rPh>
    <rPh sb="108" eb="110">
      <t>ゾウカ</t>
    </rPh>
    <rPh sb="118" eb="120">
      <t>ジシン</t>
    </rPh>
    <rPh sb="121" eb="123">
      <t>ハンテイ</t>
    </rPh>
    <rPh sb="124" eb="125">
      <t>オコナ</t>
    </rPh>
    <rPh sb="126" eb="128">
      <t>バアイ</t>
    </rPh>
    <rPh sb="129" eb="131">
      <t>ジシン</t>
    </rPh>
    <rPh sb="136" eb="137">
      <t>テン</t>
    </rPh>
    <rPh sb="137" eb="138">
      <t>ウシナ</t>
    </rPh>
    <rPh sb="139" eb="140">
      <t>タビ</t>
    </rPh>
    <rPh sb="141" eb="144">
      <t>タッセイリツ</t>
    </rPh>
    <rPh sb="157" eb="159">
      <t>チョウフク</t>
    </rPh>
    <rPh sb="159" eb="161">
      <t>カノウ</t>
    </rPh>
    <rPh sb="162" eb="164">
      <t>サイテイ</t>
    </rPh>
    <rPh sb="164" eb="165">
      <t>チ</t>
    </rPh>
    <rPh sb="171" eb="173">
      <t>デメ</t>
    </rPh>
    <rPh sb="183" eb="184">
      <t>テン</t>
    </rPh>
    <rPh sb="184" eb="185">
      <t>ウシナ</t>
    </rPh>
    <rPh sb="187" eb="190">
      <t>タッセイリツ</t>
    </rPh>
    <rPh sb="193" eb="195">
      <t>ヘンコウ</t>
    </rPh>
    <phoneticPr fontId="6"/>
  </si>
  <si>
    <t>このアーツを組み合わせた格闘攻撃で与えるダメージに+[この格闘攻撃に使用したレリック1つの威力固定値1つ]する。自身が「材質：金属」の防具を準備している場合は使用不可。</t>
    <phoneticPr fontId="6"/>
  </si>
  <si>
    <t>自身が次に行う格闘攻撃で1点でもダメージを与えた場合、対象に「放心」を与える。自身が「材質：金属」の防具を準備している場合は使用不可。</t>
    <rPh sb="0" eb="2">
      <t>ジシン</t>
    </rPh>
    <rPh sb="3" eb="4">
      <t>ツギ</t>
    </rPh>
    <rPh sb="5" eb="6">
      <t>オコナ</t>
    </rPh>
    <rPh sb="7" eb="9">
      <t>カクトウ</t>
    </rPh>
    <rPh sb="9" eb="11">
      <t>コウゲキ</t>
    </rPh>
    <rPh sb="13" eb="14">
      <t>テン</t>
    </rPh>
    <rPh sb="21" eb="22">
      <t>アタ</t>
    </rPh>
    <rPh sb="24" eb="26">
      <t>バアイ</t>
    </rPh>
    <rPh sb="27" eb="29">
      <t>タイショウ</t>
    </rPh>
    <rPh sb="31" eb="33">
      <t>ホウシン</t>
    </rPh>
    <rPh sb="35" eb="36">
      <t>アタ</t>
    </rPh>
    <phoneticPr fontId="6"/>
  </si>
  <si>
    <t>同時に使用した∴夜鷹の夢∴を「名称：∴破滅の光(ルイネーション)∴」かつ、効果を∴無限光∴の逆位置効果に、「代償：なし」に変更して、さらに与えるダメージに+[LV+1]D10点する。</t>
    <rPh sb="0" eb="2">
      <t>ドウジ</t>
    </rPh>
    <rPh sb="3" eb="5">
      <t>シヨウ</t>
    </rPh>
    <rPh sb="8" eb="10">
      <t>ヨタカ</t>
    </rPh>
    <rPh sb="11" eb="12">
      <t>ユメ</t>
    </rPh>
    <rPh sb="15" eb="17">
      <t>メイショウ</t>
    </rPh>
    <rPh sb="19" eb="21">
      <t>ハメツ</t>
    </rPh>
    <rPh sb="22" eb="23">
      <t>ヒカリ</t>
    </rPh>
    <rPh sb="37" eb="39">
      <t>コウカ</t>
    </rPh>
    <rPh sb="41" eb="43">
      <t>ムゲン</t>
    </rPh>
    <rPh sb="43" eb="44">
      <t>ヒカリ</t>
    </rPh>
    <rPh sb="46" eb="47">
      <t>ギャク</t>
    </rPh>
    <rPh sb="47" eb="49">
      <t>イチ</t>
    </rPh>
    <rPh sb="49" eb="51">
      <t>コウカ</t>
    </rPh>
    <rPh sb="54" eb="56">
      <t>ダイショウ</t>
    </rPh>
    <rPh sb="61" eb="63">
      <t>ヘンコウ</t>
    </rPh>
    <rPh sb="69" eb="70">
      <t>アタ</t>
    </rPh>
    <rPh sb="87" eb="88">
      <t>テン</t>
    </rPh>
    <phoneticPr fontId="6"/>
  </si>
  <si>
    <t>酸の雨</t>
    <rPh sb="0" eb="1">
      <t>サン</t>
    </rPh>
    <rPh sb="2" eb="3">
      <t>アメ</t>
    </rPh>
    <phoneticPr fontId="6"/>
  </si>
  <si>
    <t>このアーツの使用には「射撃攻撃に使用後、再び攻撃に使用するために●●アクションを必要とする」効果を持つ武器の使用必須。このアーツを組み合わせた射撃攻撃で与えるダメージに+[LV×4]する。</t>
    <phoneticPr fontId="6"/>
  </si>
  <si>
    <t>瞬間予測</t>
    <rPh sb="0" eb="2">
      <t>シュンカン</t>
    </rPh>
    <rPh sb="2" eb="4">
      <t>ヨソク</t>
    </rPh>
    <phoneticPr fontId="6"/>
  </si>
  <si>
    <t>ラプラスの悪魔</t>
    <rPh sb="5" eb="7">
      <t>アクマ</t>
    </rPh>
    <phoneticPr fontId="6"/>
  </si>
  <si>
    <t>即座に1500Fを得る。続いて自身は「技能：〔制作〕」かつ「タイミング：メジャー」のアーツのみが使用できるメジャーアクションを2回まで行う(攻撃を行うものを除く)。その後、自身は武器または防具を任意の数だけ準備する(既に準備されていても入れ替えられる)。この効果で得た所持金は戦闘終了時に失われる。</t>
    <rPh sb="0" eb="2">
      <t>ソクザ</t>
    </rPh>
    <rPh sb="9" eb="10">
      <t>エ</t>
    </rPh>
    <rPh sb="12" eb="13">
      <t>ツヅ</t>
    </rPh>
    <rPh sb="15" eb="17">
      <t>ジシン</t>
    </rPh>
    <rPh sb="19" eb="21">
      <t>ギノウ</t>
    </rPh>
    <rPh sb="23" eb="25">
      <t>セイサク</t>
    </rPh>
    <rPh sb="48" eb="50">
      <t>シヨウ</t>
    </rPh>
    <rPh sb="64" eb="65">
      <t>カイ</t>
    </rPh>
    <rPh sb="67" eb="68">
      <t>オコナ</t>
    </rPh>
    <rPh sb="70" eb="72">
      <t>コウゲキ</t>
    </rPh>
    <rPh sb="73" eb="74">
      <t>オコナ</t>
    </rPh>
    <rPh sb="78" eb="79">
      <t>ノゾ</t>
    </rPh>
    <rPh sb="84" eb="85">
      <t>ゴ</t>
    </rPh>
    <rPh sb="86" eb="88">
      <t>ジシン</t>
    </rPh>
    <rPh sb="89" eb="91">
      <t>ブキ</t>
    </rPh>
    <rPh sb="94" eb="96">
      <t>ボウグ</t>
    </rPh>
    <rPh sb="97" eb="99">
      <t>ニンイ</t>
    </rPh>
    <rPh sb="100" eb="101">
      <t>カズ</t>
    </rPh>
    <rPh sb="103" eb="105">
      <t>ジュンビ</t>
    </rPh>
    <rPh sb="108" eb="109">
      <t>スデ</t>
    </rPh>
    <rPh sb="110" eb="112">
      <t>ジュンビ</t>
    </rPh>
    <rPh sb="118" eb="119">
      <t>イ</t>
    </rPh>
    <rPh sb="120" eb="121">
      <t>カ</t>
    </rPh>
    <rPh sb="129" eb="131">
      <t>コウカ</t>
    </rPh>
    <rPh sb="132" eb="133">
      <t>エ</t>
    </rPh>
    <rPh sb="134" eb="137">
      <t>ショジキン</t>
    </rPh>
    <rPh sb="138" eb="140">
      <t>セントウ</t>
    </rPh>
    <rPh sb="140" eb="143">
      <t>シュウリョウジ</t>
    </rPh>
    <rPh sb="144" eb="145">
      <t>ウシナ</t>
    </rPh>
    <phoneticPr fontId="6"/>
  </si>
  <si>
    <t>君は遺牙を継承しその遺痕を得たが、遺牙に残った遺志は君を完全には認めてくれていない。プレアクト時に自身のレリックの「-」でない威力と魔力、防御値、抵抗値を[1D5+3]点減少させる(最低値0。展開ステージの終了までこの効果は持続する)。決戦ステージ開始時に、自身のレリックの「-」でない威力と魔力、防御値、抵抗値を同じだけ増加させる。</t>
    <rPh sb="0" eb="1">
      <t>キミ</t>
    </rPh>
    <rPh sb="2" eb="3">
      <t>イ</t>
    </rPh>
    <rPh sb="3" eb="4">
      <t>ガ</t>
    </rPh>
    <rPh sb="5" eb="7">
      <t>ケイショウ</t>
    </rPh>
    <rPh sb="10" eb="11">
      <t>イ</t>
    </rPh>
    <rPh sb="11" eb="12">
      <t>コン</t>
    </rPh>
    <rPh sb="13" eb="14">
      <t>エ</t>
    </rPh>
    <rPh sb="17" eb="18">
      <t>イ</t>
    </rPh>
    <rPh sb="18" eb="19">
      <t>ガ</t>
    </rPh>
    <rPh sb="20" eb="21">
      <t>ノコ</t>
    </rPh>
    <rPh sb="23" eb="25">
      <t>イシ</t>
    </rPh>
    <rPh sb="26" eb="27">
      <t>キミ</t>
    </rPh>
    <rPh sb="28" eb="30">
      <t>カンゼン</t>
    </rPh>
    <rPh sb="32" eb="33">
      <t>ミト</t>
    </rPh>
    <rPh sb="47" eb="48">
      <t>ジ</t>
    </rPh>
    <rPh sb="49" eb="51">
      <t>ジシン</t>
    </rPh>
    <rPh sb="63" eb="65">
      <t>イリョク</t>
    </rPh>
    <rPh sb="66" eb="68">
      <t>マリョク</t>
    </rPh>
    <rPh sb="69" eb="71">
      <t>ボウギョ</t>
    </rPh>
    <rPh sb="71" eb="72">
      <t>チ</t>
    </rPh>
    <rPh sb="73" eb="76">
      <t>テイコウチ</t>
    </rPh>
    <rPh sb="84" eb="85">
      <t>テン</t>
    </rPh>
    <rPh sb="85" eb="87">
      <t>ゲンショウ</t>
    </rPh>
    <rPh sb="91" eb="93">
      <t>サイテイ</t>
    </rPh>
    <rPh sb="93" eb="94">
      <t>チ</t>
    </rPh>
    <rPh sb="96" eb="98">
      <t>テンカイ</t>
    </rPh>
    <rPh sb="103" eb="105">
      <t>シュウリョウ</t>
    </rPh>
    <rPh sb="109" eb="111">
      <t>コウカ</t>
    </rPh>
    <rPh sb="112" eb="114">
      <t>ジゾク</t>
    </rPh>
    <rPh sb="118" eb="120">
      <t>ケッセン</t>
    </rPh>
    <rPh sb="124" eb="126">
      <t>カイシ</t>
    </rPh>
    <rPh sb="126" eb="127">
      <t>ジ</t>
    </rPh>
    <rPh sb="129" eb="131">
      <t>ジシン</t>
    </rPh>
    <rPh sb="157" eb="158">
      <t>オナ</t>
    </rPh>
    <rPh sb="161" eb="163">
      <t>ゾウカ</t>
    </rPh>
    <phoneticPr fontId="6"/>
  </si>
  <si>
    <t>プレアクトで自身の取得している《継承者》から1つを選択し、威力または魔力、防御値、抵抗値、重量の中から[LV]個を選択する。選択した《継承者》のレベル上限に+[LV]し、選択した値は《継承者》の効果で+[LV]される代わりに+[LV×2]される。</t>
    <rPh sb="6" eb="8">
      <t>ジシン</t>
    </rPh>
    <rPh sb="9" eb="11">
      <t>シュトク</t>
    </rPh>
    <rPh sb="16" eb="19">
      <t>ケイショウシャ</t>
    </rPh>
    <rPh sb="25" eb="27">
      <t>センタク</t>
    </rPh>
    <rPh sb="48" eb="49">
      <t>ナカ</t>
    </rPh>
    <rPh sb="55" eb="56">
      <t>コ</t>
    </rPh>
    <rPh sb="57" eb="59">
      <t>センタク</t>
    </rPh>
    <rPh sb="62" eb="64">
      <t>センタク</t>
    </rPh>
    <rPh sb="67" eb="70">
      <t>ケイショウシャ</t>
    </rPh>
    <rPh sb="75" eb="77">
      <t>ジョウゲン</t>
    </rPh>
    <rPh sb="85" eb="87">
      <t>センタク</t>
    </rPh>
    <rPh sb="89" eb="90">
      <t>アタイ</t>
    </rPh>
    <rPh sb="92" eb="95">
      <t>ケイショウシャ</t>
    </rPh>
    <rPh sb="97" eb="99">
      <t>コウカ</t>
    </rPh>
    <rPh sb="108" eb="109">
      <t>カ</t>
    </rPh>
    <phoneticPr fontId="6"/>
  </si>
  <si>
    <t>奥義：散華連爪</t>
    <rPh sb="0" eb="2">
      <t>オウギ</t>
    </rPh>
    <rPh sb="3" eb="4">
      <t>チ</t>
    </rPh>
    <rPh sb="4" eb="5">
      <t>ハナ</t>
    </rPh>
    <rPh sb="5" eb="6">
      <t>レン</t>
    </rPh>
    <rPh sb="6" eb="7">
      <t>ツメ</t>
    </rPh>
    <phoneticPr fontId="6"/>
  </si>
  <si>
    <t>このアーツの使用には「分類：肉体」のレリックの使用必須。このアーツを組み合わせた攻撃で状態異常を与えた場合、対象は[受けている状態異常の個数とレベルの合計]×[LV+2]点のHPを失う。</t>
    <rPh sb="14" eb="16">
      <t>ニクタイ</t>
    </rPh>
    <rPh sb="58" eb="59">
      <t>ウ</t>
    </rPh>
    <phoneticPr fontId="6"/>
  </si>
  <si>
    <t>このアーツの使用には「分類：弓」のレリックの使用必須。このアーツを組み合わせた射撃攻撃の命中判定がスペシャルで成功した場合、この射撃攻撃の対象はリアクションに自動的に失敗し、「衰弱」を受ける。</t>
    <rPh sb="33" eb="34">
      <t>ク</t>
    </rPh>
    <rPh sb="35" eb="36">
      <t>ア</t>
    </rPh>
    <rPh sb="39" eb="41">
      <t>シャゲキ</t>
    </rPh>
    <rPh sb="41" eb="43">
      <t>コウゲキ</t>
    </rPh>
    <rPh sb="44" eb="46">
      <t>メイチュウ</t>
    </rPh>
    <rPh sb="46" eb="48">
      <t>ハンテイ</t>
    </rPh>
    <rPh sb="55" eb="57">
      <t>セイコウ</t>
    </rPh>
    <rPh sb="59" eb="61">
      <t>バアイ</t>
    </rPh>
    <rPh sb="64" eb="66">
      <t>シャゲキ</t>
    </rPh>
    <rPh sb="66" eb="68">
      <t>コウゲキ</t>
    </rPh>
    <rPh sb="69" eb="71">
      <t>タイショウ</t>
    </rPh>
    <rPh sb="79" eb="82">
      <t>ジドウテキ</t>
    </rPh>
    <rPh sb="83" eb="85">
      <t>シッパイ</t>
    </rPh>
    <rPh sb="88" eb="90">
      <t>スイジャク</t>
    </rPh>
    <rPh sb="92" eb="93">
      <t>ウ</t>
    </rPh>
    <phoneticPr fontId="6"/>
  </si>
  <si>
    <t>奥義：雷獣招来</t>
    <rPh sb="0" eb="2">
      <t>オウギ</t>
    </rPh>
    <rPh sb="3" eb="5">
      <t>ライジュウ</t>
    </rPh>
    <rPh sb="5" eb="7">
      <t>ショウライ</t>
    </rPh>
    <phoneticPr fontId="6"/>
  </si>
  <si>
    <t>このアーツの使用には「分類：杖」のレリックの使用必須。このアーツを組み合わせた魔法攻撃を「対象：シーン(選択)」に変更する。</t>
    <rPh sb="6" eb="8">
      <t>シヨウ</t>
    </rPh>
    <rPh sb="11" eb="13">
      <t>ブンルイ</t>
    </rPh>
    <rPh sb="14" eb="15">
      <t>ツエ</t>
    </rPh>
    <rPh sb="22" eb="24">
      <t>シヨウ</t>
    </rPh>
    <rPh sb="24" eb="26">
      <t>ヒッス</t>
    </rPh>
    <rPh sb="33" eb="34">
      <t>ク</t>
    </rPh>
    <rPh sb="35" eb="36">
      <t>ア</t>
    </rPh>
    <rPh sb="39" eb="41">
      <t>マホウ</t>
    </rPh>
    <rPh sb="41" eb="43">
      <t>コウゲキ</t>
    </rPh>
    <rPh sb="45" eb="47">
      <t>タイショウ</t>
    </rPh>
    <rPh sb="52" eb="54">
      <t>センタク</t>
    </rPh>
    <rPh sb="57" eb="59">
      <t>ヘンコウ</t>
    </rPh>
    <phoneticPr fontId="6"/>
  </si>
  <si>
    <t>奥義：災厄招き</t>
    <rPh sb="0" eb="2">
      <t>オウギ</t>
    </rPh>
    <rPh sb="3" eb="5">
      <t>サイヤク</t>
    </rPh>
    <rPh sb="5" eb="6">
      <t>マネ</t>
    </rPh>
    <phoneticPr fontId="6"/>
  </si>
  <si>
    <t>取得には「分類：灯」のレリックが必要。対象の取得しているアーツのうち、「制限：なし」でないアーツ1つを選択して使用する。アクト中、そのアーツの使用回数を1回だけ増加させる(つまり、「制限：R1」ならR2に変更する)。</t>
    <rPh sb="0" eb="2">
      <t>シュトク</t>
    </rPh>
    <rPh sb="8" eb="9">
      <t>ヒ</t>
    </rPh>
    <rPh sb="16" eb="18">
      <t>ヒツヨウ</t>
    </rPh>
    <rPh sb="19" eb="21">
      <t>タイショウ</t>
    </rPh>
    <rPh sb="22" eb="24">
      <t>シュトク</t>
    </rPh>
    <rPh sb="36" eb="38">
      <t>セイゲン</t>
    </rPh>
    <rPh sb="51" eb="53">
      <t>センタク</t>
    </rPh>
    <rPh sb="55" eb="57">
      <t>シヨウ</t>
    </rPh>
    <rPh sb="63" eb="64">
      <t>チュウ</t>
    </rPh>
    <rPh sb="71" eb="73">
      <t>シヨウ</t>
    </rPh>
    <rPh sb="73" eb="75">
      <t>カイスウ</t>
    </rPh>
    <rPh sb="77" eb="78">
      <t>カイ</t>
    </rPh>
    <rPh sb="80" eb="82">
      <t>ゾウカ</t>
    </rPh>
    <rPh sb="91" eb="93">
      <t>セイゲン</t>
    </rPh>
    <rPh sb="102" eb="104">
      <t>ヘンコウ</t>
    </rPh>
    <phoneticPr fontId="6"/>
  </si>
  <si>
    <t>自身のSPが0以下かつ「傀儡」状態でない場合にのみ使用可能。自身のHPを0にして即座にトランスし、《遺志の刃》を使用していなければ使用済にする。対象は3D10点のHPを失う。自身の《遺志の刃》がこの効果で使用済にされていれば、さらに追加で4D10点のHPを失う。</t>
    <rPh sb="25" eb="27">
      <t>シヨウ</t>
    </rPh>
    <rPh sb="27" eb="29">
      <t>カノウ</t>
    </rPh>
    <rPh sb="30" eb="32">
      <t>ジシン</t>
    </rPh>
    <rPh sb="50" eb="52">
      <t>イシ</t>
    </rPh>
    <rPh sb="53" eb="54">
      <t>ヤイバ</t>
    </rPh>
    <rPh sb="56" eb="58">
      <t>シヨウ</t>
    </rPh>
    <rPh sb="65" eb="67">
      <t>シヨウ</t>
    </rPh>
    <rPh sb="67" eb="68">
      <t>ズ</t>
    </rPh>
    <rPh sb="72" eb="74">
      <t>タイショウ</t>
    </rPh>
    <rPh sb="79" eb="80">
      <t>テン</t>
    </rPh>
    <rPh sb="84" eb="85">
      <t>ウシナ</t>
    </rPh>
    <rPh sb="87" eb="89">
      <t>ジシン</t>
    </rPh>
    <rPh sb="91" eb="93">
      <t>イシ</t>
    </rPh>
    <rPh sb="94" eb="95">
      <t>ヤイバ</t>
    </rPh>
    <rPh sb="99" eb="101">
      <t>コウカ</t>
    </rPh>
    <rPh sb="102" eb="104">
      <t>シヨウ</t>
    </rPh>
    <rPh sb="104" eb="105">
      <t>ズ</t>
    </rPh>
    <rPh sb="116" eb="118">
      <t>ツイカ</t>
    </rPh>
    <rPh sb="123" eb="124">
      <t>テン</t>
    </rPh>
    <rPh sb="128" eb="129">
      <t>ウシナ</t>
    </rPh>
    <phoneticPr fontId="6"/>
  </si>
  <si>
    <t>あなたはルフィアンである。自身の最大SPを-5する。自身はクリーチャーアーツを取得できるが、あなたは両手と頭、胴、篭手、靴の部位を持たず、道具を使用できず、自身のレリックを「部位：なし」に変更する。自身はプレアクトでエキストラの「主人」を取得するか、他のPCを「主人」に指定する(主人がエキストラの場合、主人は自身と同時に移動し、あらゆる対象にならない)。自身のカテナのアーツの効果における「自身」を「主人」、「自身のルフィアン」を「自身」に読み替える。詳細は追加ルールを参照すること。</t>
    <rPh sb="13" eb="15">
      <t>ジシン</t>
    </rPh>
    <rPh sb="16" eb="18">
      <t>サイダイ</t>
    </rPh>
    <rPh sb="26" eb="28">
      <t>ジシン</t>
    </rPh>
    <rPh sb="39" eb="41">
      <t>シュトク</t>
    </rPh>
    <rPh sb="50" eb="52">
      <t>リョウテ</t>
    </rPh>
    <rPh sb="53" eb="54">
      <t>アタマ</t>
    </rPh>
    <rPh sb="55" eb="56">
      <t>ドウ</t>
    </rPh>
    <rPh sb="57" eb="59">
      <t>コテ</t>
    </rPh>
    <rPh sb="60" eb="61">
      <t>クツ</t>
    </rPh>
    <rPh sb="62" eb="64">
      <t>ブイ</t>
    </rPh>
    <rPh sb="65" eb="66">
      <t>モ</t>
    </rPh>
    <rPh sb="69" eb="71">
      <t>ドウグ</t>
    </rPh>
    <rPh sb="72" eb="74">
      <t>シヨウ</t>
    </rPh>
    <rPh sb="78" eb="80">
      <t>ジシン</t>
    </rPh>
    <rPh sb="87" eb="89">
      <t>ブイ</t>
    </rPh>
    <rPh sb="94" eb="96">
      <t>ヘンコウ</t>
    </rPh>
    <rPh sb="99" eb="101">
      <t>ジシン</t>
    </rPh>
    <rPh sb="115" eb="117">
      <t>シュジン</t>
    </rPh>
    <rPh sb="119" eb="121">
      <t>シュトク</t>
    </rPh>
    <rPh sb="125" eb="126">
      <t>ホカ</t>
    </rPh>
    <rPh sb="131" eb="133">
      <t>シュジン</t>
    </rPh>
    <rPh sb="135" eb="137">
      <t>シテイ</t>
    </rPh>
    <rPh sb="140" eb="142">
      <t>シュジン</t>
    </rPh>
    <rPh sb="149" eb="151">
      <t>バアイ</t>
    </rPh>
    <rPh sb="152" eb="154">
      <t>シュジン</t>
    </rPh>
    <rPh sb="155" eb="157">
      <t>ジシン</t>
    </rPh>
    <rPh sb="158" eb="160">
      <t>ドウジ</t>
    </rPh>
    <rPh sb="161" eb="163">
      <t>イドウ</t>
    </rPh>
    <rPh sb="169" eb="171">
      <t>タイショウ</t>
    </rPh>
    <rPh sb="178" eb="180">
      <t>ジシン</t>
    </rPh>
    <rPh sb="189" eb="191">
      <t>コウカ</t>
    </rPh>
    <rPh sb="196" eb="198">
      <t>ジシン</t>
    </rPh>
    <rPh sb="201" eb="203">
      <t>シュジン</t>
    </rPh>
    <rPh sb="206" eb="208">
      <t>ジシン</t>
    </rPh>
    <rPh sb="217" eb="219">
      <t>ジシン</t>
    </rPh>
    <rPh sb="221" eb="222">
      <t>ヨ</t>
    </rPh>
    <rPh sb="223" eb="224">
      <t>カ</t>
    </rPh>
    <rPh sb="227" eb="229">
      <t>ショウサイ</t>
    </rPh>
    <rPh sb="230" eb="232">
      <t>ツイカ</t>
    </rPh>
    <rPh sb="236" eb="238">
      <t>サンショウ</t>
    </rPh>
    <phoneticPr fontId="6"/>
  </si>
  <si>
    <t>自身は戦闘移動を行う。同時に自身のルフィアン1体は、可能であれば自身へ接近するように1段階移動する。</t>
    <rPh sb="0" eb="2">
      <t>ジシン</t>
    </rPh>
    <rPh sb="3" eb="5">
      <t>セントウ</t>
    </rPh>
    <rPh sb="5" eb="7">
      <t>イドウ</t>
    </rPh>
    <rPh sb="8" eb="9">
      <t>オコナ</t>
    </rPh>
    <rPh sb="11" eb="13">
      <t>ドウジ</t>
    </rPh>
    <rPh sb="14" eb="16">
      <t>ジシン</t>
    </rPh>
    <rPh sb="23" eb="24">
      <t>タイ</t>
    </rPh>
    <rPh sb="26" eb="28">
      <t>カノウ</t>
    </rPh>
    <rPh sb="32" eb="34">
      <t>ジシン</t>
    </rPh>
    <rPh sb="35" eb="37">
      <t>セッキン</t>
    </rPh>
    <rPh sb="43" eb="45">
      <t>ダンカイ</t>
    </rPh>
    <rPh sb="45" eb="47">
      <t>イドウ</t>
    </rPh>
    <phoneticPr fontId="6"/>
  </si>
  <si>
    <t>自身のSPが0以下かつ「傀儡」状態でない場合にのみ使用可能。自身と自身のルフィアン全てのHPを0にし、それぞれ全て即座にトランスする。自身のルフィアンとエンゲージしている任意の数の対象を、自身のルフィアンごとに選択する。対象は4D10点のHPを失う(複数回選択された場合、その回数分だけ重複してHPを失う)。</t>
    <rPh sb="25" eb="27">
      <t>シヨウ</t>
    </rPh>
    <rPh sb="27" eb="29">
      <t>カノウ</t>
    </rPh>
    <rPh sb="30" eb="32">
      <t>ジシン</t>
    </rPh>
    <rPh sb="33" eb="35">
      <t>ジシン</t>
    </rPh>
    <rPh sb="41" eb="42">
      <t>スベ</t>
    </rPh>
    <rPh sb="55" eb="56">
      <t>スベ</t>
    </rPh>
    <rPh sb="67" eb="69">
      <t>ジシン</t>
    </rPh>
    <rPh sb="85" eb="87">
      <t>ニンイ</t>
    </rPh>
    <rPh sb="88" eb="89">
      <t>カズ</t>
    </rPh>
    <rPh sb="90" eb="92">
      <t>タイショウ</t>
    </rPh>
    <rPh sb="94" eb="96">
      <t>ジシン</t>
    </rPh>
    <rPh sb="105" eb="107">
      <t>センタク</t>
    </rPh>
    <rPh sb="110" eb="112">
      <t>タイショウ</t>
    </rPh>
    <rPh sb="117" eb="118">
      <t>テン</t>
    </rPh>
    <rPh sb="122" eb="123">
      <t>ウシナ</t>
    </rPh>
    <rPh sb="125" eb="128">
      <t>フクスウカイ</t>
    </rPh>
    <rPh sb="128" eb="130">
      <t>センタク</t>
    </rPh>
    <rPh sb="133" eb="135">
      <t>バアイ</t>
    </rPh>
    <rPh sb="138" eb="140">
      <t>カイスウ</t>
    </rPh>
    <rPh sb="140" eb="141">
      <t>ブン</t>
    </rPh>
    <rPh sb="143" eb="145">
      <t>チョウフク</t>
    </rPh>
    <rPh sb="150" eb="151">
      <t>ウシナ</t>
    </rPh>
    <phoneticPr fontId="6"/>
  </si>
  <si>
    <t>自身のSPが0以下かつ「傀儡」状態でない場合にのみ使用可能。自身のHPを0にし、即座にトランスする。次のラウンドの終了時まで、自身の所持する武器すべての防御値に+10し、あらゆるアーツとアイテムの効果による防御値を減少または無視する効果を半減する(端数切捨て)。</t>
    <rPh sb="25" eb="27">
      <t>シヨウ</t>
    </rPh>
    <rPh sb="27" eb="29">
      <t>カノウ</t>
    </rPh>
    <rPh sb="30" eb="32">
      <t>ジシン</t>
    </rPh>
    <rPh sb="63" eb="65">
      <t>ジシン</t>
    </rPh>
    <rPh sb="66" eb="68">
      <t>ショジ</t>
    </rPh>
    <rPh sb="70" eb="72">
      <t>ブキ</t>
    </rPh>
    <rPh sb="76" eb="78">
      <t>ボウギョ</t>
    </rPh>
    <rPh sb="78" eb="79">
      <t>チ</t>
    </rPh>
    <rPh sb="98" eb="100">
      <t>コウカ</t>
    </rPh>
    <rPh sb="103" eb="105">
      <t>ボウギョ</t>
    </rPh>
    <rPh sb="105" eb="106">
      <t>チ</t>
    </rPh>
    <rPh sb="107" eb="109">
      <t>ゲンショウ</t>
    </rPh>
    <rPh sb="112" eb="114">
      <t>ムシ</t>
    </rPh>
    <rPh sb="116" eb="118">
      <t>コウカ</t>
    </rPh>
    <rPh sb="119" eb="121">
      <t>ハンゲン</t>
    </rPh>
    <rPh sb="124" eb="126">
      <t>ハスウ</t>
    </rPh>
    <rPh sb="126" eb="128">
      <t>キリス</t>
    </rPh>
    <phoneticPr fontId="6"/>
  </si>
  <si>
    <t>このアーツを組み合わせた魔法攻撃で与えるダメージに+[使用した武器の魔力]する。さらにこの魔法攻撃が命中した場合、スペシャルでダメージを与えた場合にそのダメージ属性で与える効果を対象に与える。メインフェイズ終了時、攻撃に使用した武器を「破壊」する(レリックなら、次のラウンド中、攻撃・リアクションに使用できない)。</t>
    <rPh sb="6" eb="7">
      <t>ク</t>
    </rPh>
    <rPh sb="8" eb="9">
      <t>ア</t>
    </rPh>
    <rPh sb="12" eb="14">
      <t>マホウ</t>
    </rPh>
    <rPh sb="14" eb="16">
      <t>コウゲキ</t>
    </rPh>
    <rPh sb="17" eb="18">
      <t>アタ</t>
    </rPh>
    <rPh sb="27" eb="29">
      <t>シヨウ</t>
    </rPh>
    <rPh sb="31" eb="33">
      <t>ブキ</t>
    </rPh>
    <rPh sb="34" eb="36">
      <t>マリョク</t>
    </rPh>
    <rPh sb="45" eb="47">
      <t>マホウ</t>
    </rPh>
    <rPh sb="47" eb="49">
      <t>コウゲキ</t>
    </rPh>
    <rPh sb="50" eb="52">
      <t>メイチュウ</t>
    </rPh>
    <rPh sb="54" eb="56">
      <t>バアイ</t>
    </rPh>
    <rPh sb="68" eb="69">
      <t>アタ</t>
    </rPh>
    <rPh sb="71" eb="73">
      <t>バアイ</t>
    </rPh>
    <rPh sb="80" eb="82">
      <t>ゾクセイ</t>
    </rPh>
    <rPh sb="83" eb="84">
      <t>アタ</t>
    </rPh>
    <rPh sb="86" eb="88">
      <t>コウカ</t>
    </rPh>
    <rPh sb="89" eb="91">
      <t>タイショウ</t>
    </rPh>
    <rPh sb="92" eb="93">
      <t>アタ</t>
    </rPh>
    <rPh sb="103" eb="106">
      <t>シュウリョウジ</t>
    </rPh>
    <rPh sb="107" eb="109">
      <t>コウゲキ</t>
    </rPh>
    <rPh sb="110" eb="112">
      <t>シヨウ</t>
    </rPh>
    <rPh sb="114" eb="116">
      <t>ブキ</t>
    </rPh>
    <rPh sb="118" eb="120">
      <t>ハカイ</t>
    </rPh>
    <rPh sb="131" eb="132">
      <t>ツギ</t>
    </rPh>
    <rPh sb="137" eb="138">
      <t>チュウ</t>
    </rPh>
    <rPh sb="139" eb="141">
      <t>コウゲキ</t>
    </rPh>
    <rPh sb="149" eb="151">
      <t>シヨウ</t>
    </rPh>
    <phoneticPr fontId="6"/>
  </si>
  <si>
    <t>このアーツを組み合わせた白兵攻撃に用いている武器以外に、白兵攻撃を行うことができる武器を準備している場合に有効。その武器の個数だけ、このアーツを組み合わせた白兵攻撃が追加で発生する(追加攻撃は最大[LV]回。アーツの組み合わせ及び対象は変更できず、準備している武器で1回ずつ攻撃する。追加攻撃の数だけ命中判定とリアクションが発生する。代償は1回分でよい)。</t>
    <rPh sb="6" eb="7">
      <t>ク</t>
    </rPh>
    <rPh sb="8" eb="9">
      <t>ア</t>
    </rPh>
    <rPh sb="12" eb="14">
      <t>ハクヘイ</t>
    </rPh>
    <rPh sb="14" eb="16">
      <t>コウゲキ</t>
    </rPh>
    <rPh sb="17" eb="18">
      <t>モチ</t>
    </rPh>
    <rPh sb="22" eb="24">
      <t>ブキ</t>
    </rPh>
    <rPh sb="24" eb="26">
      <t>イガイ</t>
    </rPh>
    <rPh sb="28" eb="30">
      <t>ハクヘイ</t>
    </rPh>
    <rPh sb="30" eb="32">
      <t>コウゲキ</t>
    </rPh>
    <rPh sb="33" eb="34">
      <t>オコナ</t>
    </rPh>
    <rPh sb="41" eb="43">
      <t>ブキ</t>
    </rPh>
    <rPh sb="44" eb="46">
      <t>ジュンビ</t>
    </rPh>
    <rPh sb="50" eb="52">
      <t>バアイ</t>
    </rPh>
    <rPh sb="53" eb="55">
      <t>ユウコウ</t>
    </rPh>
    <rPh sb="58" eb="60">
      <t>ブキ</t>
    </rPh>
    <rPh sb="61" eb="63">
      <t>コスウ</t>
    </rPh>
    <rPh sb="72" eb="73">
      <t>ク</t>
    </rPh>
    <rPh sb="74" eb="75">
      <t>ア</t>
    </rPh>
    <rPh sb="78" eb="80">
      <t>ハクヘイ</t>
    </rPh>
    <rPh sb="80" eb="82">
      <t>コウゲキ</t>
    </rPh>
    <rPh sb="83" eb="85">
      <t>ツイカ</t>
    </rPh>
    <rPh sb="86" eb="88">
      <t>ハッセイ</t>
    </rPh>
    <rPh sb="91" eb="93">
      <t>ツイカ</t>
    </rPh>
    <rPh sb="93" eb="95">
      <t>コウゲキ</t>
    </rPh>
    <rPh sb="96" eb="98">
      <t>サイダイ</t>
    </rPh>
    <rPh sb="102" eb="103">
      <t>カイ</t>
    </rPh>
    <rPh sb="108" eb="109">
      <t>ク</t>
    </rPh>
    <rPh sb="110" eb="111">
      <t>ア</t>
    </rPh>
    <rPh sb="113" eb="114">
      <t>オヨ</t>
    </rPh>
    <rPh sb="115" eb="117">
      <t>タイショウ</t>
    </rPh>
    <rPh sb="118" eb="120">
      <t>ヘンコウ</t>
    </rPh>
    <rPh sb="124" eb="126">
      <t>ジュンビ</t>
    </rPh>
    <rPh sb="130" eb="132">
      <t>ブキ</t>
    </rPh>
    <rPh sb="134" eb="135">
      <t>カイ</t>
    </rPh>
    <rPh sb="137" eb="139">
      <t>コウゲキ</t>
    </rPh>
    <rPh sb="142" eb="144">
      <t>ツイカ</t>
    </rPh>
    <rPh sb="144" eb="146">
      <t>コウゲキ</t>
    </rPh>
    <rPh sb="147" eb="148">
      <t>カズ</t>
    </rPh>
    <rPh sb="150" eb="152">
      <t>メイチュウ</t>
    </rPh>
    <rPh sb="152" eb="154">
      <t>ハンテイ</t>
    </rPh>
    <rPh sb="162" eb="164">
      <t>ハッセイ</t>
    </rPh>
    <rPh sb="167" eb="169">
      <t>ダイショウ</t>
    </rPh>
    <rPh sb="171" eb="173">
      <t>カイブン</t>
    </rPh>
    <phoneticPr fontId="6"/>
  </si>
  <si>
    <t>このアーツを組み合わせた白兵攻撃で与えるダメージに+2D10する。対象に「テネブリス」のクラスか《魔物体質》を持つキャラクターが含まれる場合、さらに+1D10点する。</t>
    <rPh sb="6" eb="7">
      <t>ク</t>
    </rPh>
    <rPh sb="8" eb="9">
      <t>ア</t>
    </rPh>
    <rPh sb="12" eb="14">
      <t>ハクヘイ</t>
    </rPh>
    <rPh sb="14" eb="16">
      <t>コウゲキ</t>
    </rPh>
    <rPh sb="33" eb="35">
      <t>タイショウ</t>
    </rPh>
    <rPh sb="49" eb="51">
      <t>マモノ</t>
    </rPh>
    <rPh sb="51" eb="53">
      <t>タイシツ</t>
    </rPh>
    <rPh sb="55" eb="56">
      <t>モ</t>
    </rPh>
    <rPh sb="64" eb="65">
      <t>フク</t>
    </rPh>
    <rPh sb="68" eb="70">
      <t>バアイ</t>
    </rPh>
    <rPh sb="79" eb="80">
      <t>テン</t>
    </rPh>
    <phoneticPr fontId="6"/>
  </si>
  <si>
    <t>このアーツを組み合わせたラメンターの「タイミング：セットアップ」かつ「対象：自身」のアーツを「対象：範囲(選択)」に変更する。</t>
  </si>
  <si>
    <t>このアーツを組み合わせた魔法攻撃で与えるダメージに+[LV×4]する。この魔法攻撃では対象のHPを減らすことができない。この魔法攻撃によって対象のHPが増加する場合、対象の最大HPを超えてもよい。</t>
    <rPh sb="6" eb="7">
      <t>ク</t>
    </rPh>
    <rPh sb="8" eb="9">
      <t>ア</t>
    </rPh>
    <rPh sb="12" eb="14">
      <t>マホウ</t>
    </rPh>
    <rPh sb="14" eb="16">
      <t>コウゲキ</t>
    </rPh>
    <rPh sb="17" eb="18">
      <t>アタ</t>
    </rPh>
    <rPh sb="37" eb="39">
      <t>マホウ</t>
    </rPh>
    <rPh sb="39" eb="41">
      <t>コウゲキ</t>
    </rPh>
    <rPh sb="43" eb="45">
      <t>タイショウ</t>
    </rPh>
    <rPh sb="49" eb="50">
      <t>ヘ</t>
    </rPh>
    <rPh sb="62" eb="64">
      <t>マホウ</t>
    </rPh>
    <rPh sb="64" eb="66">
      <t>コウゲキ</t>
    </rPh>
    <rPh sb="70" eb="72">
      <t>タイショウ</t>
    </rPh>
    <rPh sb="76" eb="78">
      <t>ゾウカ</t>
    </rPh>
    <rPh sb="80" eb="82">
      <t>バアイ</t>
    </rPh>
    <rPh sb="83" eb="85">
      <t>タイショウ</t>
    </rPh>
    <rPh sb="86" eb="88">
      <t>サイダイ</t>
    </rPh>
    <rPh sb="91" eb="92">
      <t>コ</t>
    </rPh>
    <phoneticPr fontId="6"/>
  </si>
  <si>
    <t>聖者の一撃</t>
    <rPh sb="0" eb="2">
      <t>セイジャ</t>
    </rPh>
    <rPh sb="3" eb="5">
      <t>イチゲキ</t>
    </rPh>
    <phoneticPr fontId="6"/>
  </si>
  <si>
    <t>賦活</t>
    <rPh sb="0" eb="2">
      <t>フカツ</t>
    </rPh>
    <phoneticPr fontId="6"/>
  </si>
  <si>
    <t>同時に使用した∴無限光∴を「名称：∴荒廃の嵐(テンペスト)∴」に変更して逆位置効果にし、「代償：なし」に変更して、与えるダメージに+[LV+1]D10点する。</t>
    <rPh sb="0" eb="2">
      <t>ドウジ</t>
    </rPh>
    <rPh sb="3" eb="5">
      <t>シヨウ</t>
    </rPh>
    <rPh sb="8" eb="10">
      <t>ムゲン</t>
    </rPh>
    <rPh sb="10" eb="11">
      <t>ヒカリ</t>
    </rPh>
    <rPh sb="14" eb="16">
      <t>メイショウ</t>
    </rPh>
    <rPh sb="18" eb="20">
      <t>コウハイ</t>
    </rPh>
    <rPh sb="21" eb="22">
      <t>アラシ</t>
    </rPh>
    <rPh sb="32" eb="34">
      <t>ヘンコウ</t>
    </rPh>
    <rPh sb="36" eb="37">
      <t>ギャク</t>
    </rPh>
    <rPh sb="37" eb="39">
      <t>イチ</t>
    </rPh>
    <rPh sb="39" eb="41">
      <t>コウカ</t>
    </rPh>
    <rPh sb="45" eb="47">
      <t>ダイショウ</t>
    </rPh>
    <rPh sb="52" eb="54">
      <t>ヘンコウ</t>
    </rPh>
    <rPh sb="57" eb="58">
      <t>アタ</t>
    </rPh>
    <rPh sb="75" eb="76">
      <t>テン</t>
    </rPh>
    <phoneticPr fontId="6"/>
  </si>
  <si>
    <t>このラウンド中、自身のAPを[LV×5]点減少させ(最低値は1)、自身が行う魔法攻撃で与えるダメージに+[この効果で減少したAP]点する。</t>
    <rPh sb="8" eb="10">
      <t>ジシン</t>
    </rPh>
    <rPh sb="20" eb="21">
      <t>テン</t>
    </rPh>
    <rPh sb="21" eb="23">
      <t>ゲンショウ</t>
    </rPh>
    <rPh sb="26" eb="28">
      <t>サイテイ</t>
    </rPh>
    <rPh sb="28" eb="29">
      <t>チ</t>
    </rPh>
    <rPh sb="33" eb="35">
      <t>ジシン</t>
    </rPh>
    <rPh sb="36" eb="37">
      <t>オコナ</t>
    </rPh>
    <rPh sb="38" eb="40">
      <t>マホウ</t>
    </rPh>
    <rPh sb="40" eb="42">
      <t>コウゲキ</t>
    </rPh>
    <rPh sb="43" eb="44">
      <t>アタ</t>
    </rPh>
    <rPh sb="55" eb="57">
      <t>コウカ</t>
    </rPh>
    <rPh sb="58" eb="60">
      <t>ゲンショウ</t>
    </rPh>
    <rPh sb="65" eb="66">
      <t>テン</t>
    </rPh>
    <phoneticPr fontId="6"/>
  </si>
  <si>
    <t>このラウンド中、対象のAPを[LV×3]点減少させる(最低値は1。対象の同意は不要)。</t>
    <rPh sb="8" eb="10">
      <t>タイショウ</t>
    </rPh>
    <rPh sb="20" eb="21">
      <t>テン</t>
    </rPh>
    <rPh sb="21" eb="23">
      <t>ゲンショウ</t>
    </rPh>
    <rPh sb="27" eb="29">
      <t>サイテイ</t>
    </rPh>
    <rPh sb="29" eb="30">
      <t>チ</t>
    </rPh>
    <rPh sb="33" eb="35">
      <t>タイショウ</t>
    </rPh>
    <rPh sb="36" eb="38">
      <t>ドウイ</t>
    </rPh>
    <rPh sb="39" eb="41">
      <t>フヨウ</t>
    </rPh>
    <phoneticPr fontId="6"/>
  </si>
  <si>
    <t>自身が次に行う魔法攻撃を「対象：[LV+1]体」に変更する。</t>
    <rPh sb="0" eb="2">
      <t>ジシン</t>
    </rPh>
    <rPh sb="3" eb="4">
      <t>ツギ</t>
    </rPh>
    <rPh sb="5" eb="6">
      <t>オコナ</t>
    </rPh>
    <rPh sb="7" eb="9">
      <t>マホウ</t>
    </rPh>
    <rPh sb="9" eb="11">
      <t>コウゲキ</t>
    </rPh>
    <rPh sb="13" eb="15">
      <t>タイショウ</t>
    </rPh>
    <rPh sb="22" eb="23">
      <t>タイ</t>
    </rPh>
    <rPh sb="25" eb="27">
      <t>ヘンコウ</t>
    </rPh>
    <phoneticPr fontId="6"/>
  </si>
  <si>
    <t>自身のSPが0以下かつ「傀儡」状態でない場合にのみ、複数体を対象とする攻撃に対するリアクションが行われた後で使用可能。自身のHPを0にし、即座にトランスする。その攻撃に対するリアクション全ての判定結果をクリティカルに変更する。</t>
    <rPh sb="26" eb="28">
      <t>フクスウ</t>
    </rPh>
    <rPh sb="28" eb="29">
      <t>タイ</t>
    </rPh>
    <rPh sb="30" eb="32">
      <t>タイショウ</t>
    </rPh>
    <rPh sb="35" eb="37">
      <t>コウゲキ</t>
    </rPh>
    <rPh sb="38" eb="39">
      <t>タイ</t>
    </rPh>
    <rPh sb="48" eb="49">
      <t>オコナ</t>
    </rPh>
    <rPh sb="52" eb="53">
      <t>アト</t>
    </rPh>
    <rPh sb="54" eb="56">
      <t>シヨウ</t>
    </rPh>
    <rPh sb="56" eb="58">
      <t>カノウ</t>
    </rPh>
    <rPh sb="59" eb="61">
      <t>ジシン</t>
    </rPh>
    <rPh sb="81" eb="83">
      <t>コウゲキ</t>
    </rPh>
    <rPh sb="84" eb="85">
      <t>タイ</t>
    </rPh>
    <rPh sb="93" eb="94">
      <t>スベ</t>
    </rPh>
    <rPh sb="96" eb="98">
      <t>ハンテイ</t>
    </rPh>
    <rPh sb="98" eb="100">
      <t>ケッカ</t>
    </rPh>
    <rPh sb="108" eb="110">
      <t>ヘンコウ</t>
    </rPh>
    <phoneticPr fontId="6"/>
  </si>
  <si>
    <t>氷冷休眠</t>
    <rPh sb="0" eb="2">
      <t>ヒョウレイ</t>
    </rPh>
    <rPh sb="2" eb="4">
      <t>キュウミン</t>
    </rPh>
    <phoneticPr fontId="6"/>
  </si>
  <si>
    <t>ガマ油</t>
    <rPh sb="2" eb="3">
      <t>アブラ</t>
    </rPh>
    <phoneticPr fontId="6"/>
  </si>
  <si>
    <t>「●●草」または「ワルムの爪」という名前の道具を使用する(「タイミング：メジャー」であっても「行動済」になることなく使用可能)。その道具の効果でHPが回復したり回復量(癒属性ダメージを含む)が増加するならその量を2倍にし、状態異常を1個選んで解除するなら追加で1個選んで解除する。</t>
    <rPh sb="3" eb="4">
      <t>クサ</t>
    </rPh>
    <rPh sb="13" eb="14">
      <t>ツメ</t>
    </rPh>
    <rPh sb="18" eb="20">
      <t>ナマエ</t>
    </rPh>
    <rPh sb="21" eb="23">
      <t>ドウグ</t>
    </rPh>
    <rPh sb="24" eb="26">
      <t>シヨウ</t>
    </rPh>
    <rPh sb="47" eb="49">
      <t>コウドウ</t>
    </rPh>
    <rPh sb="49" eb="50">
      <t>ズミ</t>
    </rPh>
    <rPh sb="58" eb="60">
      <t>シヨウ</t>
    </rPh>
    <rPh sb="60" eb="62">
      <t>カノウ</t>
    </rPh>
    <rPh sb="66" eb="68">
      <t>ドウグ</t>
    </rPh>
    <rPh sb="69" eb="71">
      <t>コウカ</t>
    </rPh>
    <rPh sb="75" eb="77">
      <t>カイフク</t>
    </rPh>
    <rPh sb="80" eb="82">
      <t>カイフク</t>
    </rPh>
    <rPh sb="82" eb="83">
      <t>リョウ</t>
    </rPh>
    <rPh sb="84" eb="85">
      <t>ユ</t>
    </rPh>
    <rPh sb="85" eb="87">
      <t>ゾクセイ</t>
    </rPh>
    <rPh sb="92" eb="93">
      <t>フク</t>
    </rPh>
    <rPh sb="96" eb="98">
      <t>ゾウカ</t>
    </rPh>
    <rPh sb="104" eb="105">
      <t>リョウ</t>
    </rPh>
    <rPh sb="107" eb="108">
      <t>バイ</t>
    </rPh>
    <rPh sb="111" eb="113">
      <t>ジョウタイ</t>
    </rPh>
    <rPh sb="113" eb="115">
      <t>イジョウ</t>
    </rPh>
    <rPh sb="117" eb="118">
      <t>コ</t>
    </rPh>
    <rPh sb="118" eb="119">
      <t>エラ</t>
    </rPh>
    <rPh sb="121" eb="123">
      <t>カイジョ</t>
    </rPh>
    <rPh sb="127" eb="129">
      <t>ツイカ</t>
    </rPh>
    <rPh sb="131" eb="132">
      <t>コ</t>
    </rPh>
    <rPh sb="132" eb="133">
      <t>エラ</t>
    </rPh>
    <rPh sb="135" eb="137">
      <t>カイジョ</t>
    </rPh>
    <phoneticPr fontId="6"/>
  </si>
  <si>
    <t>退魔の罠</t>
    <rPh sb="0" eb="2">
      <t>タイマ</t>
    </rPh>
    <rPh sb="1" eb="2">
      <t>マ</t>
    </rPh>
    <rPh sb="3" eb="4">
      <t>ワナ</t>
    </rPh>
    <phoneticPr fontId="6"/>
  </si>
  <si>
    <t>このアーツを組み合わせた〔心理〕判定の判定率とスペシャル率に+20%のボーナスを与える。君はフルワイの商人しか知らない符牒を用いて、事前に示し合わせた者と、表の会話と全く異なる裏の内容を知らせることができる。</t>
    <rPh sb="6" eb="7">
      <t>ク</t>
    </rPh>
    <rPh sb="8" eb="9">
      <t>ア</t>
    </rPh>
    <rPh sb="13" eb="15">
      <t>シンリ</t>
    </rPh>
    <rPh sb="16" eb="18">
      <t>ハンテイ</t>
    </rPh>
    <rPh sb="19" eb="21">
      <t>ハンテイ</t>
    </rPh>
    <rPh sb="21" eb="22">
      <t>リツ</t>
    </rPh>
    <rPh sb="28" eb="29">
      <t>リツ</t>
    </rPh>
    <rPh sb="40" eb="41">
      <t>アタ</t>
    </rPh>
    <rPh sb="44" eb="45">
      <t>キミ</t>
    </rPh>
    <rPh sb="51" eb="53">
      <t>ショウニン</t>
    </rPh>
    <rPh sb="55" eb="56">
      <t>シ</t>
    </rPh>
    <rPh sb="59" eb="61">
      <t>フチョウ</t>
    </rPh>
    <rPh sb="62" eb="63">
      <t>モチ</t>
    </rPh>
    <rPh sb="66" eb="68">
      <t>ジゼン</t>
    </rPh>
    <rPh sb="69" eb="70">
      <t>シメ</t>
    </rPh>
    <rPh sb="71" eb="72">
      <t>ア</t>
    </rPh>
    <rPh sb="75" eb="76">
      <t>モノ</t>
    </rPh>
    <rPh sb="78" eb="79">
      <t>オモテ</t>
    </rPh>
    <rPh sb="80" eb="82">
      <t>カイワ</t>
    </rPh>
    <rPh sb="83" eb="84">
      <t>マッタ</t>
    </rPh>
    <rPh sb="85" eb="86">
      <t>コト</t>
    </rPh>
    <rPh sb="88" eb="89">
      <t>ウラ</t>
    </rPh>
    <rPh sb="90" eb="92">
      <t>ナイヨウ</t>
    </rPh>
    <rPh sb="93" eb="94">
      <t>シ</t>
    </rPh>
    <phoneticPr fontId="6"/>
  </si>
  <si>
    <t>対象に「対決に勝利したなら、「悲哀」か「憤怒」を選択し、対象に選択した状態異常を[LV+1]個与える。」特殊攻撃を行う。自身は対象にしなくてもよい。</t>
    <rPh sb="0" eb="2">
      <t>タイショウ</t>
    </rPh>
    <rPh sb="4" eb="6">
      <t>タイケツ</t>
    </rPh>
    <rPh sb="7" eb="9">
      <t>ショウリ</t>
    </rPh>
    <rPh sb="15" eb="17">
      <t>ヒアイ</t>
    </rPh>
    <rPh sb="20" eb="22">
      <t>フンヌ</t>
    </rPh>
    <rPh sb="24" eb="26">
      <t>センタク</t>
    </rPh>
    <rPh sb="28" eb="30">
      <t>タイショウ</t>
    </rPh>
    <rPh sb="31" eb="33">
      <t>センタク</t>
    </rPh>
    <rPh sb="35" eb="37">
      <t>ジョウタイ</t>
    </rPh>
    <rPh sb="37" eb="39">
      <t>イジョウ</t>
    </rPh>
    <rPh sb="46" eb="47">
      <t>コ</t>
    </rPh>
    <rPh sb="47" eb="48">
      <t>アタ</t>
    </rPh>
    <rPh sb="52" eb="54">
      <t>トクシュ</t>
    </rPh>
    <rPh sb="54" eb="56">
      <t>コウゲキ</t>
    </rPh>
    <rPh sb="57" eb="58">
      <t>オコナ</t>
    </rPh>
    <rPh sb="60" eb="62">
      <t>ジシン</t>
    </rPh>
    <rPh sb="63" eb="65">
      <t>タイショウ</t>
    </rPh>
    <phoneticPr fontId="6"/>
  </si>
  <si>
    <t>君はハウチ族に稀に生まれる「シエル」という、甲羅を背負って生まれるラチェルだ。普通のラチェルより長命で、それゆえに思慮深くなりやすい。動きはすっとろく長老であることも多いが、中身は乱暴なラチェルそのものである。自身の装甲値すべてに+3し、APを-2する(最低値は1)。</t>
    <rPh sb="0" eb="1">
      <t>キミ</t>
    </rPh>
    <rPh sb="5" eb="6">
      <t>ゾク</t>
    </rPh>
    <rPh sb="7" eb="8">
      <t>マレ</t>
    </rPh>
    <rPh sb="9" eb="10">
      <t>ウ</t>
    </rPh>
    <rPh sb="22" eb="24">
      <t>コウラ</t>
    </rPh>
    <rPh sb="25" eb="27">
      <t>セオ</t>
    </rPh>
    <rPh sb="29" eb="30">
      <t>ウ</t>
    </rPh>
    <rPh sb="39" eb="41">
      <t>フツウ</t>
    </rPh>
    <rPh sb="48" eb="50">
      <t>チョウメイ</t>
    </rPh>
    <rPh sb="57" eb="59">
      <t>シリョ</t>
    </rPh>
    <rPh sb="59" eb="60">
      <t>ブカ</t>
    </rPh>
    <rPh sb="67" eb="68">
      <t>ウゴ</t>
    </rPh>
    <rPh sb="75" eb="77">
      <t>チョウロウ</t>
    </rPh>
    <rPh sb="83" eb="84">
      <t>オオ</t>
    </rPh>
    <rPh sb="87" eb="89">
      <t>ナカミ</t>
    </rPh>
    <rPh sb="90" eb="92">
      <t>ランボウ</t>
    </rPh>
    <rPh sb="105" eb="107">
      <t>ジシン</t>
    </rPh>
    <rPh sb="108" eb="110">
      <t>ソウコウ</t>
    </rPh>
    <rPh sb="110" eb="111">
      <t>チ</t>
    </rPh>
    <rPh sb="127" eb="129">
      <t>サイテイ</t>
    </rPh>
    <rPh sb="129" eb="130">
      <t>チ</t>
    </rPh>
    <phoneticPr fontId="6"/>
  </si>
  <si>
    <t>取得には《六甲を背負いし者》が必要。自身は武器や防具の重量によってAPが0以下になる場合でもそれらを準備できる。その結果、APが0以下になる場合はAPを1に変更する。</t>
    <rPh sb="0" eb="2">
      <t>シュトク</t>
    </rPh>
    <rPh sb="5" eb="6">
      <t>ロク</t>
    </rPh>
    <rPh sb="8" eb="10">
      <t>セオ</t>
    </rPh>
    <rPh sb="12" eb="13">
      <t>シャ</t>
    </rPh>
    <rPh sb="15" eb="17">
      <t>ヒツヨウ</t>
    </rPh>
    <rPh sb="18" eb="20">
      <t>ジシン</t>
    </rPh>
    <rPh sb="21" eb="23">
      <t>ブキ</t>
    </rPh>
    <rPh sb="24" eb="26">
      <t>ボウグ</t>
    </rPh>
    <rPh sb="27" eb="29">
      <t>ジュウリョウ</t>
    </rPh>
    <rPh sb="37" eb="39">
      <t>イカ</t>
    </rPh>
    <rPh sb="42" eb="44">
      <t>バアイ</t>
    </rPh>
    <rPh sb="50" eb="52">
      <t>ジュンビ</t>
    </rPh>
    <rPh sb="58" eb="60">
      <t>ケッカ</t>
    </rPh>
    <rPh sb="65" eb="67">
      <t>イカ</t>
    </rPh>
    <rPh sb="70" eb="72">
      <t>バアイ</t>
    </rPh>
    <rPh sb="78" eb="80">
      <t>ヘンコウ</t>
    </rPh>
    <phoneticPr fontId="6"/>
  </si>
  <si>
    <t>自身が次に行う攻撃で与えるダメージに+[(自身の最大SP-現在SP)÷(4-LV)]する(LV4以上では、代わりに+[受けたダメージ]×[LV-3]にする)。</t>
    <rPh sb="0" eb="2">
      <t>ジシン</t>
    </rPh>
    <rPh sb="3" eb="4">
      <t>ツギ</t>
    </rPh>
    <rPh sb="5" eb="6">
      <t>オコナ</t>
    </rPh>
    <rPh sb="7" eb="9">
      <t>コウゲキ</t>
    </rPh>
    <rPh sb="10" eb="11">
      <t>アタ</t>
    </rPh>
    <rPh sb="21" eb="23">
      <t>ジシン</t>
    </rPh>
    <rPh sb="24" eb="26">
      <t>サイダイ</t>
    </rPh>
    <rPh sb="29" eb="31">
      <t>ゲンザイ</t>
    </rPh>
    <phoneticPr fontId="6"/>
  </si>
  <si>
    <t>君はキサ族と呼ばれる巨躯と剛力、そして長い鼻をもつグレスだ。深い慈愛の精神を持つグレスの中でも輪をかけて万物を慈しみ、また高い知性を持つ。自身の【感情】に-10%、【知性】に+10%する。さらに自身のAPを-3し(最低値1)、最大HPに+8する。</t>
    <rPh sb="0" eb="1">
      <t>キミ</t>
    </rPh>
    <rPh sb="4" eb="5">
      <t>ゾク</t>
    </rPh>
    <rPh sb="6" eb="7">
      <t>ヨ</t>
    </rPh>
    <rPh sb="10" eb="12">
      <t>キョク</t>
    </rPh>
    <rPh sb="13" eb="15">
      <t>ゴウリキ</t>
    </rPh>
    <rPh sb="19" eb="20">
      <t>ナガ</t>
    </rPh>
    <rPh sb="21" eb="22">
      <t>ハナ</t>
    </rPh>
    <rPh sb="30" eb="31">
      <t>フカ</t>
    </rPh>
    <rPh sb="32" eb="34">
      <t>ジアイ</t>
    </rPh>
    <rPh sb="35" eb="37">
      <t>セイシン</t>
    </rPh>
    <rPh sb="38" eb="39">
      <t>モ</t>
    </rPh>
    <rPh sb="44" eb="45">
      <t>ナカ</t>
    </rPh>
    <rPh sb="47" eb="48">
      <t>ワ</t>
    </rPh>
    <rPh sb="52" eb="54">
      <t>バンブツ</t>
    </rPh>
    <rPh sb="55" eb="56">
      <t>イツク</t>
    </rPh>
    <rPh sb="61" eb="62">
      <t>タカ</t>
    </rPh>
    <rPh sb="63" eb="65">
      <t>チセイ</t>
    </rPh>
    <rPh sb="66" eb="67">
      <t>モ</t>
    </rPh>
    <rPh sb="69" eb="71">
      <t>ジシン</t>
    </rPh>
    <rPh sb="73" eb="75">
      <t>カンジョウ</t>
    </rPh>
    <rPh sb="83" eb="85">
      <t>チセイ</t>
    </rPh>
    <rPh sb="97" eb="99">
      <t>ジシン</t>
    </rPh>
    <rPh sb="107" eb="109">
      <t>サイテイ</t>
    </rPh>
    <rPh sb="109" eb="110">
      <t>チ</t>
    </rPh>
    <rPh sb="113" eb="115">
      <t>サイダイ</t>
    </rPh>
    <phoneticPr fontId="6"/>
  </si>
  <si>
    <t>取得には《長き鼻の賢者》が必要。自身は「部位：片手または両手」の武器を追加で1個準備できる。さらに、自身の白兵攻撃を「射程：至近～近」に変更する。</t>
    <rPh sb="0" eb="2">
      <t>シュトク</t>
    </rPh>
    <rPh sb="5" eb="6">
      <t>ナガ</t>
    </rPh>
    <rPh sb="7" eb="8">
      <t>ハナ</t>
    </rPh>
    <rPh sb="9" eb="11">
      <t>ケンジャ</t>
    </rPh>
    <rPh sb="13" eb="15">
      <t>ヒツヨウ</t>
    </rPh>
    <rPh sb="16" eb="18">
      <t>ジシン</t>
    </rPh>
    <rPh sb="20" eb="22">
      <t>ブイ</t>
    </rPh>
    <rPh sb="23" eb="25">
      <t>カタテ</t>
    </rPh>
    <rPh sb="28" eb="30">
      <t>リョウテ</t>
    </rPh>
    <rPh sb="32" eb="34">
      <t>ブキ</t>
    </rPh>
    <rPh sb="35" eb="37">
      <t>ツイカ</t>
    </rPh>
    <rPh sb="39" eb="40">
      <t>コ</t>
    </rPh>
    <rPh sb="40" eb="42">
      <t>ジュンビ</t>
    </rPh>
    <rPh sb="50" eb="52">
      <t>ジシン</t>
    </rPh>
    <rPh sb="53" eb="55">
      <t>ハクヘイ</t>
    </rPh>
    <rPh sb="55" eb="57">
      <t>コウゲキ</t>
    </rPh>
    <rPh sb="59" eb="61">
      <t>シャテイ</t>
    </rPh>
    <rPh sb="62" eb="64">
      <t>シキン</t>
    </rPh>
    <rPh sb="65" eb="66">
      <t>キン</t>
    </rPh>
    <rPh sb="68" eb="70">
      <t>ヘンコウ</t>
    </rPh>
    <phoneticPr fontId="6"/>
  </si>
  <si>
    <t>このアーツの使用時に、「放心」および「捕縛」、「悲哀」から任意の複数個を選択する。自身が次に行う物理攻撃で1点でもダメージを与えた場合、対象に選択した状態異常を与える。代償は「選択した状態異常を自身が受ける」ことである。</t>
    <rPh sb="6" eb="8">
      <t>シヨウ</t>
    </rPh>
    <rPh sb="8" eb="9">
      <t>ジ</t>
    </rPh>
    <rPh sb="36" eb="38">
      <t>センタク</t>
    </rPh>
    <rPh sb="41" eb="43">
      <t>ジシン</t>
    </rPh>
    <rPh sb="44" eb="45">
      <t>ツギ</t>
    </rPh>
    <rPh sb="46" eb="47">
      <t>オコナ</t>
    </rPh>
    <rPh sb="48" eb="50">
      <t>ブツリ</t>
    </rPh>
    <rPh sb="50" eb="52">
      <t>コウゲキ</t>
    </rPh>
    <rPh sb="54" eb="55">
      <t>テン</t>
    </rPh>
    <rPh sb="62" eb="63">
      <t>アタ</t>
    </rPh>
    <rPh sb="65" eb="67">
      <t>バアイ</t>
    </rPh>
    <rPh sb="68" eb="70">
      <t>タイショウ</t>
    </rPh>
    <rPh sb="71" eb="73">
      <t>センタク</t>
    </rPh>
    <rPh sb="75" eb="77">
      <t>ジョウタイ</t>
    </rPh>
    <rPh sb="77" eb="79">
      <t>イジョウ</t>
    </rPh>
    <rPh sb="80" eb="81">
      <t>アタ</t>
    </rPh>
    <rPh sb="84" eb="86">
      <t>ダイショウ</t>
    </rPh>
    <rPh sb="88" eb="90">
      <t>センタク</t>
    </rPh>
    <rPh sb="92" eb="94">
      <t>ジョウタイ</t>
    </rPh>
    <rPh sb="94" eb="96">
      <t>イジョウ</t>
    </rPh>
    <rPh sb="97" eb="99">
      <t>ジシン</t>
    </rPh>
    <rPh sb="100" eb="101">
      <t>ウ</t>
    </rPh>
    <phoneticPr fontId="6"/>
  </si>
  <si>
    <t>夢への没入</t>
    <rPh sb="0" eb="1">
      <t>ユメ</t>
    </rPh>
    <rPh sb="3" eb="5">
      <t>ボツニュウ</t>
    </rPh>
    <phoneticPr fontId="6"/>
  </si>
  <si>
    <t>君はウァンペルと呼ばれる、血をすする悪鬼の血脈を受け継いだワルムである。あなたは卵殻を持たず、直接母の腹から生まれ、母乳を出せぬ母から乳の代わりに血を吸って成長した。必ずしも血液以外を食料にできないわけではなく吸血衝動もないが、血液そのものは美味と感じる。自身は「肉体武器：吸血」を常備化する。自身はそれをオートアクションで準備できる。</t>
    <rPh sb="0" eb="1">
      <t>キミ</t>
    </rPh>
    <rPh sb="8" eb="9">
      <t>ヨ</t>
    </rPh>
    <rPh sb="13" eb="14">
      <t>チ</t>
    </rPh>
    <rPh sb="18" eb="20">
      <t>アッキ</t>
    </rPh>
    <rPh sb="21" eb="23">
      <t>ケツミャク</t>
    </rPh>
    <rPh sb="24" eb="25">
      <t>ウ</t>
    </rPh>
    <rPh sb="26" eb="27">
      <t>ツ</t>
    </rPh>
    <rPh sb="40" eb="42">
      <t>ランカク</t>
    </rPh>
    <rPh sb="43" eb="44">
      <t>モ</t>
    </rPh>
    <rPh sb="47" eb="49">
      <t>チョクセツ</t>
    </rPh>
    <rPh sb="49" eb="50">
      <t>ハハ</t>
    </rPh>
    <rPh sb="51" eb="52">
      <t>ハラ</t>
    </rPh>
    <rPh sb="54" eb="55">
      <t>ウ</t>
    </rPh>
    <rPh sb="58" eb="60">
      <t>ボニュウ</t>
    </rPh>
    <rPh sb="61" eb="62">
      <t>ダ</t>
    </rPh>
    <rPh sb="64" eb="65">
      <t>ハハ</t>
    </rPh>
    <rPh sb="67" eb="68">
      <t>チチ</t>
    </rPh>
    <rPh sb="69" eb="70">
      <t>カ</t>
    </rPh>
    <rPh sb="73" eb="74">
      <t>チ</t>
    </rPh>
    <rPh sb="75" eb="76">
      <t>ス</t>
    </rPh>
    <rPh sb="78" eb="80">
      <t>セイチョウ</t>
    </rPh>
    <rPh sb="83" eb="84">
      <t>カナラ</t>
    </rPh>
    <rPh sb="87" eb="89">
      <t>ケツエキ</t>
    </rPh>
    <rPh sb="89" eb="91">
      <t>イガイ</t>
    </rPh>
    <rPh sb="92" eb="94">
      <t>ショクリョウ</t>
    </rPh>
    <rPh sb="105" eb="107">
      <t>キュウケツ</t>
    </rPh>
    <rPh sb="107" eb="109">
      <t>ショウドウ</t>
    </rPh>
    <rPh sb="114" eb="116">
      <t>ケツエキ</t>
    </rPh>
    <rPh sb="121" eb="123">
      <t>ビミ</t>
    </rPh>
    <rPh sb="124" eb="125">
      <t>カン</t>
    </rPh>
    <rPh sb="128" eb="130">
      <t>ジシン</t>
    </rPh>
    <rPh sb="132" eb="134">
      <t>ニクタイ</t>
    </rPh>
    <rPh sb="134" eb="136">
      <t>ブキ</t>
    </rPh>
    <rPh sb="137" eb="139">
      <t>キュウケツ</t>
    </rPh>
    <rPh sb="141" eb="144">
      <t>ジョウビカ</t>
    </rPh>
    <rPh sb="147" eb="149">
      <t>ジシン</t>
    </rPh>
    <rPh sb="162" eb="164">
      <t>ジュンビ</t>
    </rPh>
    <phoneticPr fontId="6"/>
  </si>
  <si>
    <t>羽毛も殻もなく</t>
    <rPh sb="0" eb="2">
      <t>ウモウ</t>
    </rPh>
    <rPh sb="3" eb="4">
      <t>カラ</t>
    </rPh>
    <phoneticPr fontId="6"/>
  </si>
  <si>
    <t>取得には《羽毛も殻もなく》が必要。任意の自然数を宣言する(最大で[LV]まで)。このアーツを組み合わせた攻撃で与えるダメージに+[宣言した数×7]点する。このアーツの代償は「[宣言した数]D10点のR代償」である。</t>
    <rPh sb="0" eb="2">
      <t>シュトク</t>
    </rPh>
    <rPh sb="5" eb="7">
      <t>ウモウ</t>
    </rPh>
    <rPh sb="8" eb="9">
      <t>カラ</t>
    </rPh>
    <rPh sb="14" eb="16">
      <t>ヒツヨウ</t>
    </rPh>
    <rPh sb="17" eb="19">
      <t>ニンイ</t>
    </rPh>
    <rPh sb="20" eb="23">
      <t>シゼンスウ</t>
    </rPh>
    <rPh sb="24" eb="26">
      <t>センゲン</t>
    </rPh>
    <rPh sb="29" eb="31">
      <t>サイダイ</t>
    </rPh>
    <rPh sb="46" eb="47">
      <t>ク</t>
    </rPh>
    <rPh sb="48" eb="49">
      <t>ア</t>
    </rPh>
    <rPh sb="52" eb="54">
      <t>コウゲキ</t>
    </rPh>
    <rPh sb="55" eb="56">
      <t>アタ</t>
    </rPh>
    <rPh sb="65" eb="67">
      <t>センゲン</t>
    </rPh>
    <rPh sb="69" eb="70">
      <t>カズ</t>
    </rPh>
    <rPh sb="73" eb="74">
      <t>テン</t>
    </rPh>
    <rPh sb="83" eb="85">
      <t>ダイショウ</t>
    </rPh>
    <rPh sb="88" eb="90">
      <t>センゲン</t>
    </rPh>
    <rPh sb="92" eb="93">
      <t>カズ</t>
    </rPh>
    <rPh sb="97" eb="98">
      <t>テン</t>
    </rPh>
    <rPh sb="100" eb="102">
      <t>ダイショウ</t>
    </rPh>
    <phoneticPr fontId="6"/>
  </si>
  <si>
    <t>「魔力：癒+3」の魔法攻撃を行う。怨痕者に対しては「魔力：刺+3」に変更され、さらに対象が「テネブリス」のクラスまたは《魔物体質》を持つ場合、このアーツを組み合わせた魔法攻撃で与えるダメージに+[LV]D10点する。</t>
    <rPh sb="1" eb="3">
      <t>マリョク</t>
    </rPh>
    <rPh sb="4" eb="5">
      <t>イヤ</t>
    </rPh>
    <rPh sb="9" eb="11">
      <t>マホウ</t>
    </rPh>
    <rPh sb="11" eb="13">
      <t>コウゲキ</t>
    </rPh>
    <rPh sb="14" eb="15">
      <t>オコナ</t>
    </rPh>
    <rPh sb="17" eb="20">
      <t>エンコンシャ</t>
    </rPh>
    <rPh sb="21" eb="22">
      <t>タイ</t>
    </rPh>
    <rPh sb="26" eb="28">
      <t>マリョク</t>
    </rPh>
    <rPh sb="29" eb="30">
      <t>サ</t>
    </rPh>
    <rPh sb="34" eb="36">
      <t>ヘンコウ</t>
    </rPh>
    <rPh sb="42" eb="44">
      <t>タイショウ</t>
    </rPh>
    <rPh sb="59" eb="67">
      <t>＜マモノタイシツ＞ヲモ</t>
    </rPh>
    <rPh sb="68" eb="70">
      <t>バアイ</t>
    </rPh>
    <rPh sb="77" eb="78">
      <t>ク</t>
    </rPh>
    <rPh sb="79" eb="80">
      <t>ア</t>
    </rPh>
    <rPh sb="83" eb="85">
      <t>マホウ</t>
    </rPh>
    <rPh sb="85" eb="87">
      <t>コウゲキ</t>
    </rPh>
    <rPh sb="88" eb="89">
      <t>アタ</t>
    </rPh>
    <rPh sb="104" eb="105">
      <t>テン</t>
    </rPh>
    <phoneticPr fontId="6"/>
  </si>
  <si>
    <t>無我の陥穽</t>
    <rPh sb="0" eb="2">
      <t>ムガ</t>
    </rPh>
    <rPh sb="3" eb="5">
      <t>カンセイ</t>
    </rPh>
    <phoneticPr fontId="6"/>
  </si>
  <si>
    <t>取得には《角欠けの烙印》が必要。このアーツを組み合わせたアーツのうち、「分類：LV」を含むアーツを1個指定し、そのアーツのレベルに+[LV]する(レベル上限を超えてもよい。《生残のあがない》は対象にできない)。このアーツは「制限：S[LV-1]」となる(最低値は1)。</t>
    <rPh sb="0" eb="2">
      <t>シュトク</t>
    </rPh>
    <rPh sb="5" eb="6">
      <t>ツノ</t>
    </rPh>
    <rPh sb="6" eb="7">
      <t>カ</t>
    </rPh>
    <rPh sb="9" eb="11">
      <t>ラクイン</t>
    </rPh>
    <rPh sb="13" eb="15">
      <t>ヒツヨウ</t>
    </rPh>
    <rPh sb="22" eb="23">
      <t>ク</t>
    </rPh>
    <rPh sb="24" eb="25">
      <t>ア</t>
    </rPh>
    <rPh sb="36" eb="38">
      <t>ブンルイ</t>
    </rPh>
    <rPh sb="43" eb="44">
      <t>フク</t>
    </rPh>
    <rPh sb="50" eb="51">
      <t>コ</t>
    </rPh>
    <rPh sb="51" eb="53">
      <t>シテイ</t>
    </rPh>
    <rPh sb="76" eb="78">
      <t>ジョウゲン</t>
    </rPh>
    <rPh sb="79" eb="80">
      <t>コ</t>
    </rPh>
    <rPh sb="87" eb="89">
      <t>セイザン</t>
    </rPh>
    <rPh sb="96" eb="98">
      <t>タイショウ</t>
    </rPh>
    <rPh sb="112" eb="114">
      <t>セイゲン</t>
    </rPh>
    <rPh sb="127" eb="129">
      <t>サイテイ</t>
    </rPh>
    <rPh sb="129" eb="130">
      <t>チ</t>
    </rPh>
    <phoneticPr fontId="6"/>
  </si>
  <si>
    <t>教授</t>
    <rPh sb="0" eb="2">
      <t>キョウジュ</t>
    </rPh>
    <phoneticPr fontId="6"/>
  </si>
  <si>
    <t>取得には《昼夜を知らぬ愚者》が必要。このアーツの使用には「地中」状態必須。このアーツを組み合わせた物理攻撃の命中判定のスペシャル率に+20%のボーナスを与える。さらに、その攻撃の対象をこのメインフェイズ中、「隠密」状態にする。</t>
    <rPh sb="0" eb="2">
      <t>シュトク</t>
    </rPh>
    <rPh sb="5" eb="7">
      <t>チュウヤ</t>
    </rPh>
    <rPh sb="8" eb="9">
      <t>シ</t>
    </rPh>
    <rPh sb="11" eb="13">
      <t>グシャ</t>
    </rPh>
    <rPh sb="15" eb="17">
      <t>ヒツヨウ</t>
    </rPh>
    <rPh sb="24" eb="26">
      <t>シヨウ</t>
    </rPh>
    <rPh sb="29" eb="31">
      <t>チチュウ</t>
    </rPh>
    <rPh sb="32" eb="34">
      <t>ジョウタイ</t>
    </rPh>
    <rPh sb="34" eb="36">
      <t>ヒッス</t>
    </rPh>
    <rPh sb="43" eb="44">
      <t>ク</t>
    </rPh>
    <rPh sb="45" eb="46">
      <t>ア</t>
    </rPh>
    <rPh sb="49" eb="51">
      <t>ブツリ</t>
    </rPh>
    <rPh sb="51" eb="53">
      <t>コウゲキ</t>
    </rPh>
    <rPh sb="54" eb="56">
      <t>メイチュウ</t>
    </rPh>
    <rPh sb="56" eb="58">
      <t>ハンテイ</t>
    </rPh>
    <rPh sb="64" eb="65">
      <t>リツ</t>
    </rPh>
    <rPh sb="76" eb="77">
      <t>アタ</t>
    </rPh>
    <rPh sb="86" eb="88">
      <t>コウゲキ</t>
    </rPh>
    <rPh sb="89" eb="91">
      <t>タイショウ</t>
    </rPh>
    <rPh sb="104" eb="106">
      <t>オンミツ</t>
    </rPh>
    <rPh sb="107" eb="109">
      <t>ジョウタイ</t>
    </rPh>
    <phoneticPr fontId="6"/>
  </si>
  <si>
    <t>このアーツはムーブまたはマイナー、メジャーアクションで使用できる。「分類：回復」かつこのアーツを使用したタイミングと同じ使用タイミングの道具を使用し、その効果にHP回復量または癒属性ダメージを増加させる効果があればその効果に+1D10点し、なければその効果に「HPを1D10点回復する」を追加する。</t>
    <rPh sb="27" eb="29">
      <t>シヨウ</t>
    </rPh>
    <rPh sb="34" eb="36">
      <t>ブンルイ</t>
    </rPh>
    <rPh sb="37" eb="39">
      <t>カイフク</t>
    </rPh>
    <rPh sb="48" eb="50">
      <t>シヨウ</t>
    </rPh>
    <rPh sb="58" eb="59">
      <t>オナ</t>
    </rPh>
    <rPh sb="60" eb="62">
      <t>シヨウ</t>
    </rPh>
    <rPh sb="68" eb="70">
      <t>ドウグ</t>
    </rPh>
    <rPh sb="71" eb="73">
      <t>シヨウ</t>
    </rPh>
    <rPh sb="77" eb="79">
      <t>コウカ</t>
    </rPh>
    <rPh sb="82" eb="84">
      <t>カイフク</t>
    </rPh>
    <rPh sb="84" eb="85">
      <t>リョウ</t>
    </rPh>
    <rPh sb="88" eb="89">
      <t>ユ</t>
    </rPh>
    <rPh sb="89" eb="91">
      <t>ゾクセイ</t>
    </rPh>
    <rPh sb="96" eb="98">
      <t>ゾウカ</t>
    </rPh>
    <rPh sb="101" eb="103">
      <t>コウカ</t>
    </rPh>
    <rPh sb="109" eb="111">
      <t>コウカ</t>
    </rPh>
    <rPh sb="117" eb="118">
      <t>テン</t>
    </rPh>
    <rPh sb="126" eb="128">
      <t>コウカ</t>
    </rPh>
    <rPh sb="137" eb="138">
      <t>テン</t>
    </rPh>
    <rPh sb="138" eb="140">
      <t>カイフク</t>
    </rPh>
    <rPh sb="144" eb="146">
      <t>ツイカ</t>
    </rPh>
    <phoneticPr fontId="6"/>
  </si>
  <si>
    <t>取得には《狼人の遺伝子》が必要。このアーツの使用時に「分類：生物」の通常武器を1種選択する。選択した武器に「分類：工学」を追加して取得し、即座に準備する。このアーツの効果で取得した武器はシーン終了時に失われる。</t>
    <rPh sb="0" eb="2">
      <t>シュトク</t>
    </rPh>
    <rPh sb="5" eb="6">
      <t>オオカミ</t>
    </rPh>
    <rPh sb="6" eb="7">
      <t>ヒト</t>
    </rPh>
    <rPh sb="8" eb="11">
      <t>イデンシ</t>
    </rPh>
    <rPh sb="13" eb="15">
      <t>ヒツヨウ</t>
    </rPh>
    <rPh sb="22" eb="25">
      <t>シヨウジ</t>
    </rPh>
    <rPh sb="27" eb="29">
      <t>ブンルイ</t>
    </rPh>
    <rPh sb="30" eb="32">
      <t>セイブツ</t>
    </rPh>
    <rPh sb="34" eb="36">
      <t>ツウジョウ</t>
    </rPh>
    <rPh sb="36" eb="38">
      <t>ブキ</t>
    </rPh>
    <rPh sb="40" eb="41">
      <t>シュ</t>
    </rPh>
    <rPh sb="41" eb="43">
      <t>センタク</t>
    </rPh>
    <rPh sb="46" eb="48">
      <t>センタク</t>
    </rPh>
    <rPh sb="50" eb="52">
      <t>ブキ</t>
    </rPh>
    <rPh sb="54" eb="56">
      <t>ブンルイ</t>
    </rPh>
    <rPh sb="57" eb="59">
      <t>コウガク</t>
    </rPh>
    <rPh sb="61" eb="63">
      <t>ツイカ</t>
    </rPh>
    <rPh sb="65" eb="67">
      <t>シュトク</t>
    </rPh>
    <rPh sb="69" eb="71">
      <t>ソクザ</t>
    </rPh>
    <rPh sb="72" eb="74">
      <t>ジュンビ</t>
    </rPh>
    <rPh sb="83" eb="85">
      <t>コウカ</t>
    </rPh>
    <rPh sb="86" eb="88">
      <t>シュトク</t>
    </rPh>
    <rPh sb="90" eb="92">
      <t>ブキ</t>
    </rPh>
    <rPh sb="96" eb="99">
      <t>シュウリョウジ</t>
    </rPh>
    <rPh sb="100" eb="101">
      <t>ウシナ</t>
    </rPh>
    <phoneticPr fontId="6"/>
  </si>
  <si>
    <t>「魔力：[LV]×2+2」の通常武器を取得し、部位が空いているなら即座に準備できる(威力以外のデータは「ウツギの杖」を参照する)。この通常武器はシーン終了時に失われる。また、自身は詠唱ができない、焦点具がないなどの魔法使用が困難な状況でも、通常通り魔法を使用することができる。</t>
    <rPh sb="1" eb="3">
      <t>マリョク</t>
    </rPh>
    <rPh sb="14" eb="16">
      <t>ツウジョウ</t>
    </rPh>
    <rPh sb="16" eb="18">
      <t>ブキ</t>
    </rPh>
    <rPh sb="19" eb="21">
      <t>シュトク</t>
    </rPh>
    <rPh sb="23" eb="25">
      <t>ブイ</t>
    </rPh>
    <rPh sb="26" eb="27">
      <t>ア</t>
    </rPh>
    <rPh sb="33" eb="35">
      <t>ソクザ</t>
    </rPh>
    <rPh sb="36" eb="38">
      <t>ジュンビ</t>
    </rPh>
    <rPh sb="42" eb="44">
      <t>イリョク</t>
    </rPh>
    <rPh sb="44" eb="46">
      <t>イガイ</t>
    </rPh>
    <rPh sb="56" eb="57">
      <t>ツエ</t>
    </rPh>
    <rPh sb="59" eb="61">
      <t>サンショウ</t>
    </rPh>
    <rPh sb="67" eb="69">
      <t>ツウジョウ</t>
    </rPh>
    <rPh sb="69" eb="71">
      <t>ブキ</t>
    </rPh>
    <rPh sb="75" eb="77">
      <t>シュウリョウ</t>
    </rPh>
    <rPh sb="77" eb="78">
      <t>ジ</t>
    </rPh>
    <rPh sb="79" eb="80">
      <t>ウシナ</t>
    </rPh>
    <rPh sb="87" eb="89">
      <t>ジシン</t>
    </rPh>
    <rPh sb="90" eb="92">
      <t>エイショウ</t>
    </rPh>
    <rPh sb="98" eb="100">
      <t>ショウテン</t>
    </rPh>
    <rPh sb="100" eb="101">
      <t>グ</t>
    </rPh>
    <rPh sb="107" eb="109">
      <t>マホウ</t>
    </rPh>
    <rPh sb="109" eb="111">
      <t>シヨウ</t>
    </rPh>
    <rPh sb="112" eb="114">
      <t>コンナン</t>
    </rPh>
    <rPh sb="115" eb="117">
      <t>ジョウキョウ</t>
    </rPh>
    <rPh sb="120" eb="122">
      <t>ツウジョウ</t>
    </rPh>
    <rPh sb="122" eb="123">
      <t>ドオ</t>
    </rPh>
    <rPh sb="124" eb="126">
      <t>マホウ</t>
    </rPh>
    <rPh sb="127" eb="129">
      <t>シヨウ</t>
    </rPh>
    <phoneticPr fontId="6"/>
  </si>
  <si>
    <t>無我の本能</t>
    <rPh sb="0" eb="2">
      <t>ムガ</t>
    </rPh>
    <rPh sb="3" eb="5">
      <t>ホンノウ</t>
    </rPh>
    <phoneticPr fontId="6"/>
  </si>
  <si>
    <t>[常時]この武器は投擲しても1アクトに3回まで失われない。この武器を使用した〔隠密〕判定による攻撃のリアクションに失敗した対象に与えるダメージに+5点する。</t>
    <rPh sb="1" eb="3">
      <t>ジョウジ</t>
    </rPh>
    <rPh sb="6" eb="8">
      <t>ブキ</t>
    </rPh>
    <rPh sb="9" eb="11">
      <t>トウテキ</t>
    </rPh>
    <rPh sb="20" eb="21">
      <t>カイ</t>
    </rPh>
    <rPh sb="23" eb="24">
      <t>ウシナ</t>
    </rPh>
    <rPh sb="31" eb="33">
      <t>ブキ</t>
    </rPh>
    <rPh sb="34" eb="36">
      <t>シヨウ</t>
    </rPh>
    <rPh sb="39" eb="41">
      <t>オンミツ</t>
    </rPh>
    <rPh sb="42" eb="44">
      <t>ハンテイ</t>
    </rPh>
    <rPh sb="47" eb="49">
      <t>コウゲキ</t>
    </rPh>
    <rPh sb="57" eb="59">
      <t>シッパイ</t>
    </rPh>
    <rPh sb="61" eb="63">
      <t>タイショウ</t>
    </rPh>
    <rPh sb="64" eb="65">
      <t>アタ</t>
    </rPh>
    <rPh sb="74" eb="75">
      <t>テン</t>
    </rPh>
    <phoneticPr fontId="6"/>
  </si>
  <si>
    <t>光の反射率を抑えた鋭利な金属片。3枚で1カートリッジになっており、体にごく薄く小さい射出口を設けるだけで搭載できる。</t>
    <rPh sb="0" eb="1">
      <t>ヒカリ</t>
    </rPh>
    <rPh sb="2" eb="4">
      <t>ハンシャ</t>
    </rPh>
    <rPh sb="4" eb="5">
      <t>リツ</t>
    </rPh>
    <rPh sb="6" eb="7">
      <t>オサ</t>
    </rPh>
    <rPh sb="9" eb="11">
      <t>エイリ</t>
    </rPh>
    <rPh sb="12" eb="15">
      <t>キンゾクヘン</t>
    </rPh>
    <rPh sb="17" eb="18">
      <t>マイ</t>
    </rPh>
    <rPh sb="33" eb="34">
      <t>カラダ</t>
    </rPh>
    <rPh sb="37" eb="38">
      <t>ウス</t>
    </rPh>
    <rPh sb="39" eb="40">
      <t>チイ</t>
    </rPh>
    <rPh sb="42" eb="44">
      <t>シャシュツ</t>
    </rPh>
    <rPh sb="44" eb="45">
      <t>クチ</t>
    </rPh>
    <rPh sb="46" eb="47">
      <t>モウ</t>
    </rPh>
    <rPh sb="52" eb="54">
      <t>トウサイ</t>
    </rPh>
    <phoneticPr fontId="6"/>
  </si>
  <si>
    <t>[ムーブかマイナー]この武器の「破壊」状態を解除し、再度使用可能にする(制限：A3)。</t>
    <rPh sb="12" eb="14">
      <t>ブキ</t>
    </rPh>
    <rPh sb="16" eb="18">
      <t>ハカイ</t>
    </rPh>
    <rPh sb="19" eb="21">
      <t>ジョウタイ</t>
    </rPh>
    <rPh sb="22" eb="24">
      <t>カイジョ</t>
    </rPh>
    <rPh sb="26" eb="28">
      <t>サイド</t>
    </rPh>
    <rPh sb="28" eb="30">
      <t>シヨウ</t>
    </rPh>
    <rPh sb="30" eb="32">
      <t>カノウ</t>
    </rPh>
    <rPh sb="36" eb="38">
      <t>セイゲン</t>
    </rPh>
    <phoneticPr fontId="6"/>
  </si>
  <si>
    <t>主の命によって人を殺し続け、最後には内情を知りすぎたとして暗殺された遺痕者の縄鏢。後悔も憎悪もないが、遺痕のない人々への憧憬が感じられる。</t>
    <rPh sb="0" eb="1">
      <t>アルジ</t>
    </rPh>
    <rPh sb="2" eb="3">
      <t>メイ</t>
    </rPh>
    <rPh sb="7" eb="8">
      <t>ヒト</t>
    </rPh>
    <rPh sb="9" eb="10">
      <t>コロ</t>
    </rPh>
    <rPh sb="11" eb="12">
      <t>ツヅ</t>
    </rPh>
    <rPh sb="14" eb="16">
      <t>サイゴ</t>
    </rPh>
    <rPh sb="18" eb="20">
      <t>ナイジョウ</t>
    </rPh>
    <rPh sb="21" eb="22">
      <t>シ</t>
    </rPh>
    <rPh sb="29" eb="31">
      <t>アンサツ</t>
    </rPh>
    <rPh sb="34" eb="37">
      <t>イコンシャ</t>
    </rPh>
    <rPh sb="41" eb="43">
      <t>コウカイ</t>
    </rPh>
    <rPh sb="44" eb="46">
      <t>ゾウオ</t>
    </rPh>
    <rPh sb="51" eb="53">
      <t>イコン</t>
    </rPh>
    <rPh sb="56" eb="58">
      <t>ヒトビト</t>
    </rPh>
    <rPh sb="60" eb="62">
      <t>ドウケイ</t>
    </rPh>
    <rPh sb="63" eb="64">
      <t>カン</t>
    </rPh>
    <phoneticPr fontId="6"/>
  </si>
  <si>
    <t>[常時]この武器は至近にも射撃攻撃が行え、投擲しても失われない。[プレダメージ]この武器を用いた攻撃で与えるダメージに+2D10点する。この効果を使用した場合、アクト中、この武器は攻撃に使用できなくなる。</t>
    <rPh sb="1" eb="3">
      <t>ジョウジ</t>
    </rPh>
    <rPh sb="6" eb="8">
      <t>ブキ</t>
    </rPh>
    <rPh sb="9" eb="11">
      <t>シキン</t>
    </rPh>
    <rPh sb="13" eb="15">
      <t>シャゲキ</t>
    </rPh>
    <rPh sb="15" eb="17">
      <t>コウゲキ</t>
    </rPh>
    <rPh sb="18" eb="19">
      <t>オコナ</t>
    </rPh>
    <rPh sb="21" eb="23">
      <t>トウテキ</t>
    </rPh>
    <rPh sb="26" eb="27">
      <t>ウシナ</t>
    </rPh>
    <rPh sb="42" eb="44">
      <t>ブキ</t>
    </rPh>
    <rPh sb="45" eb="46">
      <t>モチ</t>
    </rPh>
    <rPh sb="48" eb="50">
      <t>コウゲキ</t>
    </rPh>
    <rPh sb="51" eb="52">
      <t>アタ</t>
    </rPh>
    <rPh sb="64" eb="65">
      <t>テン</t>
    </rPh>
    <rPh sb="70" eb="72">
      <t>コウカ</t>
    </rPh>
    <rPh sb="73" eb="75">
      <t>シヨウ</t>
    </rPh>
    <rPh sb="77" eb="79">
      <t>バアイ</t>
    </rPh>
    <rPh sb="83" eb="84">
      <t>チュウ</t>
    </rPh>
    <rPh sb="87" eb="89">
      <t>ブキ</t>
    </rPh>
    <rPh sb="90" eb="92">
      <t>コウゲキ</t>
    </rPh>
    <rPh sb="93" eb="95">
      <t>シヨウ</t>
    </rPh>
    <phoneticPr fontId="6"/>
  </si>
  <si>
    <t>ウェントス専用。[ムーブ]次に使用する「名称：《♪●●》」のアーツ1個の効果に記載されている「「●●」のクラスを持つならば」の条件を満たすものとして扱う(制限：S1)。</t>
    <rPh sb="5" eb="7">
      <t>センヨウ</t>
    </rPh>
    <rPh sb="13" eb="14">
      <t>ツギ</t>
    </rPh>
    <rPh sb="15" eb="17">
      <t>シヨウ</t>
    </rPh>
    <rPh sb="20" eb="22">
      <t>メイショウ</t>
    </rPh>
    <rPh sb="34" eb="35">
      <t>コ</t>
    </rPh>
    <rPh sb="36" eb="38">
      <t>コウカ</t>
    </rPh>
    <rPh sb="39" eb="41">
      <t>キサイ</t>
    </rPh>
    <rPh sb="56" eb="57">
      <t>モ</t>
    </rPh>
    <rPh sb="63" eb="65">
      <t>ジョウケン</t>
    </rPh>
    <rPh sb="66" eb="67">
      <t>ミ</t>
    </rPh>
    <rPh sb="74" eb="75">
      <t>アツカ</t>
    </rPh>
    <rPh sb="77" eb="79">
      <t>セイゲン</t>
    </rPh>
    <phoneticPr fontId="6"/>
  </si>
  <si>
    <r>
      <t xml:space="preserve">「懐かしい。……言っておくが、俺みたいなのに憧れるなよ」
</t>
    </r>
    <r>
      <rPr>
        <sz val="10"/>
        <color theme="1"/>
        <rFont val="ＭＳ Ｐゴシック"/>
        <family val="3"/>
        <charset val="128"/>
      </rPr>
      <t>子供のころから憧れていた騎士になり、護られる者から護る者になったことは、大きな誇りだった。だが、切り捨てるうち魔物も邪悪な者ばかりでないと知る。修羅になるか剣を捨てるか、キミは選択を迫られていた。</t>
    </r>
    <r>
      <rPr>
        <b/>
        <sz val="10"/>
        <color theme="1"/>
        <rFont val="ＭＳ Ｐゴシック"/>
        <family val="3"/>
        <charset val="128"/>
      </rPr>
      <t xml:space="preserve">
</t>
    </r>
    <rPh sb="1" eb="2">
      <t>ナツ</t>
    </rPh>
    <rPh sb="8" eb="9">
      <t>イ</t>
    </rPh>
    <rPh sb="15" eb="16">
      <t>オレ</t>
    </rPh>
    <rPh sb="22" eb="23">
      <t>アコガ</t>
    </rPh>
    <phoneticPr fontId="6"/>
  </si>
  <si>
    <t>サンプルキャラクター</t>
    <phoneticPr fontId="6"/>
  </si>
  <si>
    <t>デフォルト：盾</t>
    <rPh sb="6" eb="7">
      <t>タテ</t>
    </rPh>
    <phoneticPr fontId="6"/>
  </si>
  <si>
    <t>「重厚化」</t>
    <rPh sb="1" eb="3">
      <t>ジュウコウ</t>
    </rPh>
    <rPh sb="3" eb="4">
      <t>カ</t>
    </rPh>
    <phoneticPr fontId="6"/>
  </si>
  <si>
    <t>チェーンメイル</t>
    <phoneticPr fontId="6"/>
  </si>
  <si>
    <t>スケイルスリーブ</t>
    <phoneticPr fontId="6"/>
  </si>
  <si>
    <t>メタルレガース</t>
    <phoneticPr fontId="6"/>
  </si>
  <si>
    <t>避傷のハネ</t>
    <rPh sb="0" eb="1">
      <t>ヒ</t>
    </rPh>
    <rPh sb="1" eb="2">
      <t>ショウ</t>
    </rPh>
    <phoneticPr fontId="6"/>
  </si>
  <si>
    <t>飛燕のハネ</t>
    <rPh sb="0" eb="2">
      <t>ヒエン</t>
    </rPh>
    <phoneticPr fontId="6"/>
  </si>
  <si>
    <t>アームズベルト</t>
    <phoneticPr fontId="6"/>
  </si>
  <si>
    <t>騎士の心得</t>
    <rPh sb="0" eb="2">
      <t>キシ</t>
    </rPh>
    <rPh sb="3" eb="5">
      <t>ココロエ</t>
    </rPh>
    <phoneticPr fontId="6"/>
  </si>
  <si>
    <t>双壁</t>
    <rPh sb="0" eb="1">
      <t>ソウ</t>
    </rPh>
    <rPh sb="1" eb="2">
      <t>ヘキ</t>
    </rPh>
    <phoneticPr fontId="6"/>
  </si>
  <si>
    <t>魔視の眼</t>
    <rPh sb="0" eb="1">
      <t>マ</t>
    </rPh>
    <rPh sb="1" eb="2">
      <t>シ</t>
    </rPh>
    <rPh sb="3" eb="4">
      <t>メ</t>
    </rPh>
    <phoneticPr fontId="6"/>
  </si>
  <si>
    <t>仁王立ち</t>
    <rPh sb="0" eb="2">
      <t>ニオウ</t>
    </rPh>
    <rPh sb="2" eb="3">
      <t>ダ</t>
    </rPh>
    <phoneticPr fontId="6"/>
  </si>
  <si>
    <t>魔法攻撃ガード</t>
    <rPh sb="0" eb="2">
      <t>マホウ</t>
    </rPh>
    <rPh sb="2" eb="4">
      <t>コウゲキ</t>
    </rPh>
    <phoneticPr fontId="6"/>
  </si>
  <si>
    <t>H2R2</t>
    <phoneticPr fontId="6"/>
  </si>
  <si>
    <t>《双壁》《魔視の眼》</t>
    <rPh sb="1" eb="2">
      <t>ソウ</t>
    </rPh>
    <rPh sb="2" eb="3">
      <t>ヘキ</t>
    </rPh>
    <rPh sb="5" eb="6">
      <t>マ</t>
    </rPh>
    <rPh sb="6" eb="7">
      <t>シ</t>
    </rPh>
    <rPh sb="8" eb="9">
      <t>メ</t>
    </rPh>
    <phoneticPr fontId="6"/>
  </si>
  <si>
    <t>魔法攻撃に対しても防御値12でガードできる</t>
    <rPh sb="0" eb="2">
      <t>マホウ</t>
    </rPh>
    <rPh sb="2" eb="4">
      <t>コウゲキ</t>
    </rPh>
    <rPh sb="5" eb="6">
      <t>タイ</t>
    </rPh>
    <rPh sb="9" eb="11">
      <t>ボウギョ</t>
    </rPh>
    <rPh sb="11" eb="12">
      <t>チ</t>
    </rPh>
    <phoneticPr fontId="6"/>
  </si>
  <si>
    <t>※カバーリングしてからガードできる。</t>
    <phoneticPr fontId="6"/>
  </si>
  <si>
    <r>
      <t xml:space="preserve">「うん、大丈夫。これが、わたしの生まれた意味だから」
</t>
    </r>
    <r>
      <rPr>
        <sz val="10"/>
        <color theme="1"/>
        <rFont val="ＭＳ Ｐゴシック"/>
        <family val="3"/>
        <charset val="128"/>
      </rPr>
      <t>キミは秘儀魔法を学んだ導師だ。物心ついた頃から、村を護るため、マナの手と共に石像と化す運命を知っていた。このレリックを遺してくれた母も、広場で見守ってくれている。けれど、時に思うのだ。自分に親しくしてくれる友達、お父さん。彼らを置いて石になってしまうのが、どうしても哀しい、と。</t>
    </r>
    <rPh sb="4" eb="7">
      <t>ダイジョウブ</t>
    </rPh>
    <rPh sb="16" eb="17">
      <t>ウ</t>
    </rPh>
    <rPh sb="20" eb="22">
      <t>イミ</t>
    </rPh>
    <phoneticPr fontId="6"/>
  </si>
  <si>
    <t>デフォルト：杖</t>
    <rPh sb="6" eb="7">
      <t>ツエ</t>
    </rPh>
    <phoneticPr fontId="6"/>
  </si>
  <si>
    <t>「癒力」《継承者》計算済み</t>
    <rPh sb="1" eb="2">
      <t>ユ</t>
    </rPh>
    <rPh sb="2" eb="3">
      <t>リョク</t>
    </rPh>
    <rPh sb="5" eb="8">
      <t>ケイショウシャ</t>
    </rPh>
    <rPh sb="9" eb="11">
      <t>ケイサン</t>
    </rPh>
    <rPh sb="11" eb="12">
      <t>ズ</t>
    </rPh>
    <phoneticPr fontId="6"/>
  </si>
  <si>
    <t>朱麻の旅衣</t>
    <rPh sb="0" eb="1">
      <t>シュ</t>
    </rPh>
    <rPh sb="1" eb="2">
      <t>アサ</t>
    </rPh>
    <rPh sb="3" eb="4">
      <t>タビ</t>
    </rPh>
    <rPh sb="4" eb="5">
      <t>コロモ</t>
    </rPh>
    <phoneticPr fontId="6"/>
  </si>
  <si>
    <t>革の旅靴</t>
    <rPh sb="0" eb="1">
      <t>カワ</t>
    </rPh>
    <rPh sb="2" eb="4">
      <t>タビグツ</t>
    </rPh>
    <phoneticPr fontId="6"/>
  </si>
  <si>
    <t>半月草</t>
    <rPh sb="0" eb="2">
      <t>ハンゲツ</t>
    </rPh>
    <rPh sb="2" eb="3">
      <t>ソウ</t>
    </rPh>
    <phoneticPr fontId="6"/>
  </si>
  <si>
    <t>生命珠</t>
    <rPh sb="0" eb="2">
      <t>セイメイ</t>
    </rPh>
    <rPh sb="2" eb="3">
      <t>シュ</t>
    </rPh>
    <phoneticPr fontId="6"/>
  </si>
  <si>
    <t>解毒血清</t>
    <rPh sb="0" eb="2">
      <t>ゲドク</t>
    </rPh>
    <rPh sb="2" eb="4">
      <t>ケッセイ</t>
    </rPh>
    <phoneticPr fontId="6"/>
  </si>
  <si>
    <t>継承者</t>
    <rPh sb="0" eb="3">
      <t>ケイショウシャ</t>
    </rPh>
    <phoneticPr fontId="6"/>
  </si>
  <si>
    <t>常緑</t>
    <rPh sb="0" eb="2">
      <t>ジョウリョク</t>
    </rPh>
    <phoneticPr fontId="6"/>
  </si>
  <si>
    <t>施命</t>
    <rPh sb="0" eb="1">
      <t>セ</t>
    </rPh>
    <rPh sb="1" eb="2">
      <t>メイ</t>
    </rPh>
    <phoneticPr fontId="6"/>
  </si>
  <si>
    <t>癒光</t>
    <rPh sb="0" eb="1">
      <t>ユ</t>
    </rPh>
    <rPh sb="1" eb="2">
      <t>コウ</t>
    </rPh>
    <phoneticPr fontId="6"/>
  </si>
  <si>
    <t>癒回路補術</t>
    <rPh sb="0" eb="1">
      <t>ユ</t>
    </rPh>
    <rPh sb="1" eb="3">
      <t>カイロ</t>
    </rPh>
    <rPh sb="3" eb="4">
      <t>ホ</t>
    </rPh>
    <rPh sb="4" eb="5">
      <t>ジュツ</t>
    </rPh>
    <phoneticPr fontId="6"/>
  </si>
  <si>
    <t>解毒</t>
    <rPh sb="0" eb="2">
      <t>ゲドク</t>
    </rPh>
    <phoneticPr fontId="6"/>
  </si>
  <si>
    <t>回復魔法</t>
    <rPh sb="0" eb="2">
      <t>カイフク</t>
    </rPh>
    <rPh sb="2" eb="4">
      <t>マホウ</t>
    </rPh>
    <phoneticPr fontId="6"/>
  </si>
  <si>
    <t>回復魔法II</t>
    <rPh sb="0" eb="2">
      <t>カイフク</t>
    </rPh>
    <rPh sb="2" eb="4">
      <t>マホウ</t>
    </rPh>
    <phoneticPr fontId="6"/>
  </si>
  <si>
    <t>秘魔</t>
    <rPh sb="0" eb="1">
      <t>ヒ</t>
    </rPh>
    <rPh sb="1" eb="2">
      <t>マ</t>
    </rPh>
    <phoneticPr fontId="6"/>
  </si>
  <si>
    <t>範囲（選択）</t>
    <rPh sb="0" eb="2">
      <t>ハンイ</t>
    </rPh>
    <rPh sb="3" eb="5">
      <t>センタク</t>
    </rPh>
    <phoneticPr fontId="6"/>
  </si>
  <si>
    <t>R6</t>
    <phoneticPr fontId="6"/>
  </si>
  <si>
    <t>癒+18+2D10</t>
    <rPh sb="0" eb="1">
      <t>ユ</t>
    </rPh>
    <phoneticPr fontId="6"/>
  </si>
  <si>
    <t>H2R6</t>
    <phoneticPr fontId="6"/>
  </si>
  <si>
    <t>《施命》《癒光》</t>
    <rPh sb="1" eb="2">
      <t>セ</t>
    </rPh>
    <rPh sb="2" eb="3">
      <t>メイ</t>
    </rPh>
    <rPh sb="5" eb="6">
      <t>ユ</t>
    </rPh>
    <rPh sb="6" eb="7">
      <t>コウ</t>
    </rPh>
    <phoneticPr fontId="6"/>
  </si>
  <si>
    <t>（継承者、羽毛の翼計算済み）</t>
    <rPh sb="1" eb="4">
      <t>ケイショウシャ</t>
    </rPh>
    <rPh sb="5" eb="7">
      <t>ウモウ</t>
    </rPh>
    <rPh sb="8" eb="9">
      <t>ツバサ</t>
    </rPh>
    <rPh sb="9" eb="11">
      <t>ケイサン</t>
    </rPh>
    <rPh sb="11" eb="12">
      <t>ズ</t>
    </rPh>
    <phoneticPr fontId="6"/>
  </si>
  <si>
    <t>スペシャルした場合、回復量に+1D10</t>
    <rPh sb="7" eb="9">
      <t>バアイ</t>
    </rPh>
    <rPh sb="10" eb="12">
      <t>カイフク</t>
    </rPh>
    <rPh sb="12" eb="13">
      <t>リョウ</t>
    </rPh>
    <phoneticPr fontId="6"/>
  </si>
  <si>
    <t>状態異常1つ回復</t>
    <rPh sb="0" eb="2">
      <t>ジョウタイ</t>
    </rPh>
    <rPh sb="2" eb="4">
      <t>イジョウ</t>
    </rPh>
    <rPh sb="6" eb="8">
      <t>カイフク</t>
    </rPh>
    <phoneticPr fontId="6"/>
  </si>
  <si>
    <r>
      <t xml:space="preserve">「汝は其が正義たると信ずるか？　……よい。私も信じたい」
</t>
    </r>
    <r>
      <rPr>
        <sz val="10"/>
        <color theme="1"/>
        <rFont val="ＭＳ Ｐゴシック"/>
        <family val="3"/>
        <charset val="128"/>
      </rPr>
      <t>キミは唯一神から調停者たる使命を与えられた天使だ。諍いならどんなものでも刈り取り、神罰を与えてきた。その信念が揺らぐことはなかった、そう、あの時までは。心を許していた唯一の存在を、キミは裁かねばならなかった。制裁を下せなかったあの日から、唯一神に背を向けて生きている。</t>
    </r>
    <rPh sb="1" eb="2">
      <t>ナンジ</t>
    </rPh>
    <rPh sb="3" eb="4">
      <t>ソ</t>
    </rPh>
    <rPh sb="5" eb="7">
      <t>セイギ</t>
    </rPh>
    <rPh sb="10" eb="11">
      <t>シン</t>
    </rPh>
    <rPh sb="21" eb="22">
      <t>ワタシ</t>
    </rPh>
    <rPh sb="23" eb="24">
      <t>シン</t>
    </rPh>
    <phoneticPr fontId="6"/>
  </si>
  <si>
    <t>デフォルト：剣</t>
    <rPh sb="6" eb="7">
      <t>ケン</t>
    </rPh>
    <phoneticPr fontId="6"/>
  </si>
  <si>
    <t>「暗器化」</t>
    <rPh sb="1" eb="3">
      <t>アンキ</t>
    </rPh>
    <rPh sb="3" eb="4">
      <t>カ</t>
    </rPh>
    <phoneticPr fontId="6"/>
  </si>
  <si>
    <t>サークレット</t>
    <phoneticPr fontId="6"/>
  </si>
  <si>
    <t>鋼鉄の足輪</t>
    <rPh sb="0" eb="2">
      <t>コウテツ</t>
    </rPh>
    <rPh sb="3" eb="5">
      <t>アシワ</t>
    </rPh>
    <phoneticPr fontId="6"/>
  </si>
  <si>
    <t>免罪符</t>
    <rPh sb="0" eb="3">
      <t>メンザイフ</t>
    </rPh>
    <phoneticPr fontId="6"/>
  </si>
  <si>
    <t>聖戦の灯</t>
    <rPh sb="0" eb="2">
      <t>セイセン</t>
    </rPh>
    <rPh sb="3" eb="4">
      <t>ヒ</t>
    </rPh>
    <phoneticPr fontId="6"/>
  </si>
  <si>
    <t>三叉撃</t>
    <rPh sb="0" eb="2">
      <t>サンサ</t>
    </rPh>
    <rPh sb="2" eb="3">
      <t>ゲキ</t>
    </rPh>
    <phoneticPr fontId="6"/>
  </si>
  <si>
    <t>素っ裸にする</t>
    <rPh sb="0" eb="1">
      <t>ス</t>
    </rPh>
    <rPh sb="2" eb="3">
      <t>パダカ</t>
    </rPh>
    <phoneticPr fontId="6"/>
  </si>
  <si>
    <t>RS2</t>
    <phoneticPr fontId="6"/>
  </si>
  <si>
    <t>斬or刺+12+1D10</t>
    <rPh sb="0" eb="1">
      <t>ザン</t>
    </rPh>
    <rPh sb="3" eb="4">
      <t>サ</t>
    </rPh>
    <phoneticPr fontId="6"/>
  </si>
  <si>
    <t>RS3</t>
    <phoneticPr fontId="6"/>
  </si>
  <si>
    <t>斬+7+1D10</t>
    <rPh sb="0" eb="1">
      <t>ザン</t>
    </rPh>
    <phoneticPr fontId="6"/>
  </si>
  <si>
    <t>レリック＋レイピア</t>
    <phoneticPr fontId="6"/>
  </si>
  <si>
    <t>《三叉撃》《二天一流》《心眼》</t>
    <rPh sb="1" eb="3">
      <t>サンサ</t>
    </rPh>
    <rPh sb="3" eb="4">
      <t>ゲキ</t>
    </rPh>
    <rPh sb="6" eb="10">
      <t>ニテンイチリュウ</t>
    </rPh>
    <rPh sb="12" eb="14">
      <t>シンガン</t>
    </rPh>
    <phoneticPr fontId="6"/>
  </si>
  <si>
    <t>《三叉撃》《心眼》《一刀両断》</t>
    <rPh sb="1" eb="3">
      <t>サンサ</t>
    </rPh>
    <rPh sb="3" eb="4">
      <t>ゲキ</t>
    </rPh>
    <rPh sb="6" eb="8">
      <t>シンガン</t>
    </rPh>
    <rPh sb="10" eb="14">
      <t>イットウリョウダン</t>
    </rPh>
    <phoneticPr fontId="6"/>
  </si>
  <si>
    <t>メジャーアクションを3回行う。</t>
    <rPh sb="11" eb="12">
      <t>カイ</t>
    </rPh>
    <rPh sb="12" eb="13">
      <t>オコナ</t>
    </rPh>
    <phoneticPr fontId="6"/>
  </si>
  <si>
    <t>ダメージが与えられる場合、</t>
    <rPh sb="5" eb="6">
      <t>アタ</t>
    </rPh>
    <rPh sb="10" eb="12">
      <t>バアイ</t>
    </rPh>
    <phoneticPr fontId="6"/>
  </si>
  <si>
    <t>武器か防具を破壊する。</t>
    <rPh sb="0" eb="2">
      <t>ブキ</t>
    </rPh>
    <rPh sb="3" eb="5">
      <t>ボウグ</t>
    </rPh>
    <rPh sb="6" eb="8">
      <t>ハカイ</t>
    </rPh>
    <phoneticPr fontId="6"/>
  </si>
  <si>
    <r>
      <t>「炎と風、好きな方を選べ。
　……そうか、両方か」</t>
    </r>
    <r>
      <rPr>
        <sz val="10"/>
        <color theme="1"/>
        <rFont val="ＭＳ Ｐゴシック"/>
        <family val="3"/>
        <charset val="128"/>
      </rPr>
      <t xml:space="preserve">
キミは、ハウチの中でも虐げられているデュルフの幼い魔法使いだ。生まれた時から、キミはこの世界が歪んでいると知っていた。ハウチの激情と、デュルフだけの理性の中で悩んでいた。そして出た結論は、保留。自分を心の奥にしまって、沈黙に過ごす。表情と感情を封じて過ごす日々は平穏だった。そう、だったのだ。</t>
    </r>
    <rPh sb="1" eb="2">
      <t>ホノオ</t>
    </rPh>
    <rPh sb="3" eb="4">
      <t>カゼ</t>
    </rPh>
    <rPh sb="5" eb="6">
      <t>ス</t>
    </rPh>
    <rPh sb="8" eb="9">
      <t>ホウ</t>
    </rPh>
    <rPh sb="10" eb="11">
      <t>エラ</t>
    </rPh>
    <rPh sb="21" eb="23">
      <t>リョウホウ</t>
    </rPh>
    <phoneticPr fontId="6"/>
  </si>
  <si>
    <t>朱麻の旅衣</t>
    <rPh sb="0" eb="2">
      <t>シュアサ</t>
    </rPh>
    <rPh sb="3" eb="5">
      <t>リョイ</t>
    </rPh>
    <phoneticPr fontId="6"/>
  </si>
  <si>
    <t>グラブ</t>
    <phoneticPr fontId="6"/>
  </si>
  <si>
    <t>避傷のハネ</t>
    <rPh sb="0" eb="2">
      <t>ヒショウ</t>
    </rPh>
    <phoneticPr fontId="6"/>
  </si>
  <si>
    <t>水泡の護り</t>
    <rPh sb="0" eb="2">
      <t>スイホウ</t>
    </rPh>
    <rPh sb="3" eb="4">
      <t>マモ</t>
    </rPh>
    <phoneticPr fontId="6"/>
  </si>
  <si>
    <t>情動：縛られぬ疾風</t>
    <rPh sb="0" eb="2">
      <t>ジョウドウ</t>
    </rPh>
    <rPh sb="3" eb="4">
      <t>シバ</t>
    </rPh>
    <rPh sb="7" eb="9">
      <t>シップウ</t>
    </rPh>
    <phoneticPr fontId="6"/>
  </si>
  <si>
    <t>海蛇が如く</t>
    <rPh sb="0" eb="2">
      <t>ウミヘビ</t>
    </rPh>
    <rPh sb="3" eb="4">
      <t>ゴト</t>
    </rPh>
    <phoneticPr fontId="6"/>
  </si>
  <si>
    <t>操風</t>
    <rPh sb="0" eb="1">
      <t>アヤツ</t>
    </rPh>
    <rPh sb="1" eb="2">
      <t>カゼ</t>
    </rPh>
    <phoneticPr fontId="6"/>
  </si>
  <si>
    <t>独魔</t>
    <rPh sb="0" eb="1">
      <t>ドク</t>
    </rPh>
    <rPh sb="1" eb="2">
      <t>マ</t>
    </rPh>
    <phoneticPr fontId="6"/>
  </si>
  <si>
    <t>3体</t>
    <rPh sb="1" eb="2">
      <t>タイ</t>
    </rPh>
    <phoneticPr fontId="6"/>
  </si>
  <si>
    <t>H3S4</t>
    <phoneticPr fontId="6"/>
  </si>
  <si>
    <t>無+9+1D10</t>
    <rPh sb="0" eb="1">
      <t>ム</t>
    </rPh>
    <phoneticPr fontId="6"/>
  </si>
  <si>
    <t>《呪怨の不知火》《縛られぬ疾風》</t>
    <rPh sb="1" eb="3">
      <t>ジュオン</t>
    </rPh>
    <rPh sb="4" eb="7">
      <t>シラヌイ</t>
    </rPh>
    <rPh sb="9" eb="10">
      <t>シバ</t>
    </rPh>
    <rPh sb="13" eb="15">
      <t>シップウ</t>
    </rPh>
    <phoneticPr fontId="6"/>
  </si>
  <si>
    <t>《海蛇が如く》（要《水泡の護り》）</t>
    <rPh sb="1" eb="3">
      <t>ウミヘビ</t>
    </rPh>
    <rPh sb="4" eb="5">
      <t>ゴト</t>
    </rPh>
    <rPh sb="8" eb="9">
      <t>ヨウ</t>
    </rPh>
    <rPh sb="10" eb="12">
      <t>スイホウ</t>
    </rPh>
    <rPh sb="13" eb="14">
      <t>マモ</t>
    </rPh>
    <phoneticPr fontId="6"/>
  </si>
  <si>
    <t>1点でもダメージを与えたら、「衰弱」「放心」</t>
    <rPh sb="1" eb="2">
      <t>テン</t>
    </rPh>
    <rPh sb="9" eb="10">
      <t>アタ</t>
    </rPh>
    <rPh sb="15" eb="17">
      <t>スイジャク</t>
    </rPh>
    <rPh sb="19" eb="21">
      <t>ホウシン</t>
    </rPh>
    <phoneticPr fontId="6"/>
  </si>
  <si>
    <r>
      <t xml:space="preserve">「ひょーっ！　すっごいヒト！
 いいねえ、ワクワクするよ！」
</t>
    </r>
    <r>
      <rPr>
        <sz val="10"/>
        <color theme="1"/>
        <rFont val="ＭＳ Ｐゴシック"/>
        <family val="3"/>
        <charset val="128"/>
      </rPr>
      <t>キミは瘴気の中を旅する行商人、フォーダーの一員だ。旅の中で育ったキミから見ても、旅に生きるのは気楽だった。だが、ひとつところで住まう者を見ると、なぜか羨望を覚える。フォーダーという家族の中で、顔も知らぬ親のことを思ってしまう。気が付けば、故郷を知ってもよいような気もしだしていた。</t>
    </r>
    <phoneticPr fontId="6"/>
  </si>
  <si>
    <t>デフォルト：弓</t>
    <rPh sb="6" eb="7">
      <t>ユミ</t>
    </rPh>
    <phoneticPr fontId="6"/>
  </si>
  <si>
    <t>朱麻の旅衣</t>
    <rPh sb="0" eb="1">
      <t>シュ</t>
    </rPh>
    <rPh sb="1" eb="2">
      <t>アサ</t>
    </rPh>
    <rPh sb="3" eb="4">
      <t>タビ</t>
    </rPh>
    <rPh sb="4" eb="5">
      <t>ゴロモ</t>
    </rPh>
    <phoneticPr fontId="6"/>
  </si>
  <si>
    <t>革の旅靴</t>
    <rPh sb="0" eb="1">
      <t>カワ</t>
    </rPh>
    <rPh sb="2" eb="3">
      <t>タビ</t>
    </rPh>
    <rPh sb="3" eb="4">
      <t>グツ</t>
    </rPh>
    <phoneticPr fontId="6"/>
  </si>
  <si>
    <t>三日月草</t>
    <rPh sb="0" eb="3">
      <t>ミカヅキ</t>
    </rPh>
    <rPh sb="3" eb="4">
      <t>ソウ</t>
    </rPh>
    <phoneticPr fontId="6"/>
  </si>
  <si>
    <t>新月草</t>
    <rPh sb="0" eb="2">
      <t>シンゲツ</t>
    </rPh>
    <rPh sb="2" eb="3">
      <t>ソウ</t>
    </rPh>
    <phoneticPr fontId="6"/>
  </si>
  <si>
    <t>猫だまし</t>
    <rPh sb="0" eb="1">
      <t>ネコ</t>
    </rPh>
    <phoneticPr fontId="6"/>
  </si>
  <si>
    <t>ムーブ+メジャ</t>
    <phoneticPr fontId="6"/>
  </si>
  <si>
    <t>刺+7+2D10</t>
    <rPh sb="0" eb="1">
      <t>サ</t>
    </rPh>
    <phoneticPr fontId="6"/>
  </si>
  <si>
    <t>ムーブ：《射干玉》</t>
    <rPh sb="5" eb="8">
      <t>ヌバタマ</t>
    </rPh>
    <phoneticPr fontId="6"/>
  </si>
  <si>
    <t>メジャー：《引き絞り》《まぐれ》</t>
    <rPh sb="6" eb="7">
      <t>ヒ</t>
    </rPh>
    <rPh sb="8" eb="9">
      <t>シボ</t>
    </rPh>
    <phoneticPr fontId="6"/>
  </si>
  <si>
    <t>リアクションに2LVのスペシャルペナルティ</t>
    <phoneticPr fontId="6"/>
  </si>
  <si>
    <t>スペシャルした場合、ダメージは合計刺+7+5D10</t>
    <rPh sb="7" eb="9">
      <t>バアイ</t>
    </rPh>
    <rPh sb="15" eb="17">
      <t>ゴウケイ</t>
    </rPh>
    <rPh sb="17" eb="18">
      <t>サ</t>
    </rPh>
    <phoneticPr fontId="6"/>
  </si>
  <si>
    <r>
      <t xml:space="preserve">「これはほんの科学に過ぎん。つまり、君の言う魔法だ」
</t>
    </r>
    <r>
      <rPr>
        <sz val="10"/>
        <color theme="1"/>
        <rFont val="ＭＳ Ｐゴシック"/>
        <family val="3"/>
        <charset val="128"/>
      </rPr>
      <t>キミは学問に心身を捧げた研究者だ。知らぬことを知る、そのひとつひとつが代え難い喜びだった。しかし、実験中の事故で片腕を失ってから、世界は違って見えた。ひとつ知識を増やせば、累乗的に己の無知が浮き彫りとなる。己の機械の腕を見て思う。教壇を離れる時が来たのだ、と。</t>
    </r>
    <rPh sb="7" eb="9">
      <t>カガク</t>
    </rPh>
    <rPh sb="10" eb="11">
      <t>ス</t>
    </rPh>
    <rPh sb="18" eb="19">
      <t>キミ</t>
    </rPh>
    <rPh sb="20" eb="21">
      <t>イ</t>
    </rPh>
    <rPh sb="22" eb="24">
      <t>マホウ</t>
    </rPh>
    <phoneticPr fontId="6"/>
  </si>
  <si>
    <t>銃</t>
    <rPh sb="0" eb="1">
      <t>ジュウ</t>
    </rPh>
    <phoneticPr fontId="6"/>
  </si>
  <si>
    <t>[プレダメージ]クリティカル時、ダメージロールに+1D10点する。</t>
    <phoneticPr fontId="6"/>
  </si>
  <si>
    <t>死眼銃のデータを使用。初期所持金－１ホーン。</t>
    <rPh sb="0" eb="1">
      <t>シ</t>
    </rPh>
    <rPh sb="1" eb="2">
      <t>ガン</t>
    </rPh>
    <rPh sb="2" eb="3">
      <t>ジュウ</t>
    </rPh>
    <rPh sb="8" eb="10">
      <t>シヨウ</t>
    </rPh>
    <rPh sb="11" eb="16">
      <t>ショキショジキン</t>
    </rPh>
    <phoneticPr fontId="6"/>
  </si>
  <si>
    <t>探究者の白衣</t>
    <rPh sb="0" eb="2">
      <t>タンキュウ</t>
    </rPh>
    <rPh sb="2" eb="3">
      <t>シャ</t>
    </rPh>
    <rPh sb="4" eb="6">
      <t>ハクイ</t>
    </rPh>
    <phoneticPr fontId="6"/>
  </si>
  <si>
    <t>レイド・フォーム</t>
    <phoneticPr fontId="6"/>
  </si>
  <si>
    <t>王者の水</t>
    <rPh sb="0" eb="2">
      <t>オウジャ</t>
    </rPh>
    <rPh sb="3" eb="4">
      <t>ミズ</t>
    </rPh>
    <phoneticPr fontId="6"/>
  </si>
  <si>
    <t>製作</t>
    <rPh sb="0" eb="2">
      <t>セイサク</t>
    </rPh>
    <phoneticPr fontId="6"/>
  </si>
  <si>
    <t>刺+20+1D10</t>
    <rPh sb="0" eb="1">
      <t>サ</t>
    </rPh>
    <phoneticPr fontId="6"/>
  </si>
  <si>
    <t>死眼銃</t>
    <rPh sb="0" eb="3">
      <t>シガンジュウ</t>
    </rPh>
    <phoneticPr fontId="6"/>
  </si>
  <si>
    <t>《王者の水》《技巧の極み》</t>
    <rPh sb="1" eb="3">
      <t>オウジャ</t>
    </rPh>
    <rPh sb="4" eb="5">
      <t>ミズ</t>
    </rPh>
    <rPh sb="7" eb="9">
      <t>ギコウ</t>
    </rPh>
    <rPh sb="10" eb="11">
      <t>キワ</t>
    </rPh>
    <phoneticPr fontId="6"/>
  </si>
  <si>
    <t>（レイド・フォーム適応時）</t>
    <rPh sb="9" eb="11">
      <t>テキオウ</t>
    </rPh>
    <rPh sb="11" eb="12">
      <t>ジ</t>
    </rPh>
    <phoneticPr fontId="6"/>
  </si>
  <si>
    <t>ダメージを与えた場合、対象の武器を-4</t>
    <rPh sb="5" eb="6">
      <t>アタ</t>
    </rPh>
    <rPh sb="8" eb="10">
      <t>バアイ</t>
    </rPh>
    <rPh sb="11" eb="13">
      <t>タイショウ</t>
    </rPh>
    <rPh sb="14" eb="16">
      <t>ブキ</t>
    </rPh>
    <phoneticPr fontId="6"/>
  </si>
  <si>
    <t>クリティカル時、ダメージは刺+20+4D10</t>
    <rPh sb="6" eb="7">
      <t>ジ</t>
    </rPh>
    <rPh sb="13" eb="14">
      <t>サ</t>
    </rPh>
    <phoneticPr fontId="6"/>
  </si>
  <si>
    <r>
      <t xml:space="preserve">「行こうよ、相棒！　あの湖まで競争だ！」
</t>
    </r>
    <r>
      <rPr>
        <sz val="10"/>
        <color theme="1"/>
        <rFont val="ＭＳ Ｐゴシック"/>
        <family val="3"/>
        <charset val="128"/>
      </rPr>
      <t>キミは奇妙な双子の弟と旅を続ける幼子だ。キミと共に生まれた相棒は、決してヒトではなかったけれど、言葉なんてなくとも心を通わせられる、そう、魂の友達だ。キミはまだ、この世界の闇を、深淵たる絶望を知らない。けれど、だからこそどんな希望だってこの世界に広められるんだ。</t>
    </r>
    <rPh sb="1" eb="2">
      <t>イ</t>
    </rPh>
    <rPh sb="6" eb="8">
      <t>アイボウ</t>
    </rPh>
    <rPh sb="12" eb="13">
      <t>ミズウミ</t>
    </rPh>
    <rPh sb="15" eb="17">
      <t>キョウソウ</t>
    </rPh>
    <phoneticPr fontId="6"/>
  </si>
  <si>
    <t>デフォルト：灯</t>
    <rPh sb="6" eb="7">
      <t>アカリ</t>
    </rPh>
    <phoneticPr fontId="6"/>
  </si>
  <si>
    <t>範(強)</t>
    <rPh sb="0" eb="1">
      <t>ハン</t>
    </rPh>
    <rPh sb="2" eb="3">
      <t>キョウ</t>
    </rPh>
    <phoneticPr fontId="6"/>
  </si>
  <si>
    <t>朱麻の旅衣</t>
    <rPh sb="0" eb="1">
      <t>シュ</t>
    </rPh>
    <rPh sb="1" eb="2">
      <t>アサ</t>
    </rPh>
    <rPh sb="3" eb="4">
      <t>リョ</t>
    </rPh>
    <rPh sb="4" eb="5">
      <t>イ</t>
    </rPh>
    <phoneticPr fontId="6"/>
  </si>
  <si>
    <t>魂の心友</t>
    <rPh sb="0" eb="1">
      <t>タマシイ</t>
    </rPh>
    <rPh sb="2" eb="3">
      <t>シン</t>
    </rPh>
    <rPh sb="3" eb="4">
      <t>ユウ</t>
    </rPh>
    <phoneticPr fontId="6"/>
  </si>
  <si>
    <t>フォトン・シールド</t>
    <phoneticPr fontId="6"/>
  </si>
  <si>
    <t>ダイ・アキュート</t>
    <phoneticPr fontId="6"/>
  </si>
  <si>
    <t>ルフィアンアシスト</t>
    <phoneticPr fontId="6"/>
  </si>
  <si>
    <t>シミュラクラム</t>
    <phoneticPr fontId="6"/>
  </si>
  <si>
    <t>サポート</t>
    <phoneticPr fontId="6"/>
  </si>
  <si>
    <t>R4S3</t>
    <phoneticPr fontId="6"/>
  </si>
  <si>
    <t>《ダイ・アキュート》《フォトン・シールド》</t>
    <phoneticPr fontId="6"/>
  </si>
  <si>
    <t>《アンプリファイア》</t>
    <phoneticPr fontId="6"/>
  </si>
  <si>
    <t>無属性以外のダメージ-5、</t>
    <rPh sb="0" eb="1">
      <t>ム</t>
    </rPh>
    <rPh sb="1" eb="3">
      <t>ゾクセイ</t>
    </rPh>
    <rPh sb="3" eb="5">
      <t>イガイ</t>
    </rPh>
    <phoneticPr fontId="6"/>
  </si>
  <si>
    <t>次に与えるダメージ+2D10</t>
    <rPh sb="0" eb="1">
      <t>ツギ</t>
    </rPh>
    <rPh sb="2" eb="3">
      <t>アタ</t>
    </rPh>
    <phoneticPr fontId="6"/>
  </si>
  <si>
    <t>ルフィアン</t>
    <phoneticPr fontId="6"/>
  </si>
  <si>
    <t>人化変化</t>
    <rPh sb="0" eb="2">
      <t>ジンカ</t>
    </rPh>
    <rPh sb="2" eb="4">
      <t>ヘンゲ</t>
    </rPh>
    <phoneticPr fontId="6"/>
  </si>
  <si>
    <r>
      <t xml:space="preserve">「未だ修行の身……それでもよけりゃ、力を貸してやるさ」
</t>
    </r>
    <r>
      <rPr>
        <sz val="10"/>
        <color theme="1"/>
        <rFont val="ＭＳ Ｐゴシック"/>
        <family val="3"/>
        <charset val="128"/>
      </rPr>
      <t>キミはラチェルの中でも、特に屈強な若者だ。喧嘩の強さがそのまま実力となることが、心地よかった。……キミが、同じハウチ族の一人に愛を覚えるまでは。愛した者への食欲。一人前の印。だが、愛し合った者を喰らい、仔を成したあの日から、空は晴れない。</t>
    </r>
    <rPh sb="1" eb="2">
      <t>イマ</t>
    </rPh>
    <rPh sb="3" eb="5">
      <t>シュギョウ</t>
    </rPh>
    <rPh sb="6" eb="7">
      <t>ミ</t>
    </rPh>
    <rPh sb="18" eb="19">
      <t>チカラ</t>
    </rPh>
    <rPh sb="20" eb="21">
      <t>カ</t>
    </rPh>
    <phoneticPr fontId="6"/>
  </si>
  <si>
    <t>デフォルト：拳</t>
    <rPh sb="6" eb="7">
      <t>コブシ</t>
    </rPh>
    <phoneticPr fontId="6"/>
  </si>
  <si>
    <t>拳</t>
    <rPh sb="0" eb="1">
      <t>コブシ</t>
    </rPh>
    <phoneticPr fontId="6"/>
  </si>
  <si>
    <t>スケイルヘルム</t>
    <phoneticPr fontId="6"/>
  </si>
  <si>
    <t>硬化外皮</t>
    <rPh sb="0" eb="2">
      <t>コウカ</t>
    </rPh>
    <rPh sb="2" eb="4">
      <t>ガイヒ</t>
    </rPh>
    <phoneticPr fontId="6"/>
  </si>
  <si>
    <t>加護の指輪</t>
    <rPh sb="0" eb="2">
      <t>カゴ</t>
    </rPh>
    <rPh sb="3" eb="5">
      <t>ユビワ</t>
    </rPh>
    <phoneticPr fontId="6"/>
  </si>
  <si>
    <t>強靭なる鱗</t>
    <rPh sb="0" eb="2">
      <t>キョウジン</t>
    </rPh>
    <rPh sb="4" eb="5">
      <t>ウロコ</t>
    </rPh>
    <phoneticPr fontId="6"/>
  </si>
  <si>
    <t>徹甲拳</t>
    <rPh sb="0" eb="2">
      <t>テッコウ</t>
    </rPh>
    <rPh sb="2" eb="3">
      <t>コブシ</t>
    </rPh>
    <phoneticPr fontId="6"/>
  </si>
  <si>
    <t>奪精掌</t>
    <rPh sb="0" eb="1">
      <t>ダッ</t>
    </rPh>
    <rPh sb="1" eb="2">
      <t>セイ</t>
    </rPh>
    <rPh sb="2" eb="3">
      <t>テノヒラ</t>
    </rPh>
    <phoneticPr fontId="6"/>
  </si>
  <si>
    <t>逆鱗</t>
    <rPh sb="0" eb="2">
      <t>ゲキリン</t>
    </rPh>
    <phoneticPr fontId="6"/>
  </si>
  <si>
    <t>HS4</t>
    <phoneticPr fontId="6"/>
  </si>
  <si>
    <t>無+16+3D10</t>
    <rPh sb="0" eb="1">
      <t>ム</t>
    </rPh>
    <phoneticPr fontId="6"/>
  </si>
  <si>
    <t>《徹甲拳》《奪精掌》《逆鱗》</t>
    <rPh sb="1" eb="3">
      <t>テッコウ</t>
    </rPh>
    <rPh sb="3" eb="4">
      <t>ケン</t>
    </rPh>
    <rPh sb="6" eb="7">
      <t>ダッ</t>
    </rPh>
    <rPh sb="7" eb="8">
      <t>セイ</t>
    </rPh>
    <rPh sb="8" eb="9">
      <t>テノヒラ</t>
    </rPh>
    <rPh sb="11" eb="13">
      <t>ゲキリン</t>
    </rPh>
    <phoneticPr fontId="6"/>
  </si>
  <si>
    <t>対象のHPが0以下になる場合、</t>
    <rPh sb="0" eb="2">
      <t>タイショウ</t>
    </rPh>
    <rPh sb="7" eb="9">
      <t>イカ</t>
    </rPh>
    <rPh sb="12" eb="14">
      <t>バアイ</t>
    </rPh>
    <phoneticPr fontId="6"/>
  </si>
  <si>
    <t>1にして「気絶」を与える。</t>
    <rPh sb="5" eb="7">
      <t>キゼツ</t>
    </rPh>
    <rPh sb="9" eb="10">
      <t>アタ</t>
    </rPh>
    <phoneticPr fontId="6"/>
  </si>
  <si>
    <r>
      <t xml:space="preserve">「魔物を怖れないか。愚かだね。……いや、俺よりは賢明か」
</t>
    </r>
    <r>
      <rPr>
        <sz val="10"/>
        <color theme="1"/>
        <rFont val="ＭＳ Ｐゴシック"/>
        <family val="3"/>
        <charset val="128"/>
      </rPr>
      <t>キミは魔導師の両親の血を濃く受け継いだ、魔法使いだ。剣だけでは屠れぬ魔物を討伐するため、キミは常に必要とされた。キミが魔物の牙に倒れ、生まれ故郷が闇に呑まれた、あの日まで。瘴気の中で目を覚ましたキミは、瘴気なしには生きられない体だった。“流氷”に拾われ、村を護ることは続けた。だが、未だ矛盾の答えは出ない。</t>
    </r>
    <rPh sb="1" eb="3">
      <t>マモノ</t>
    </rPh>
    <rPh sb="4" eb="5">
      <t>オソ</t>
    </rPh>
    <rPh sb="10" eb="11">
      <t>オロ</t>
    </rPh>
    <rPh sb="20" eb="21">
      <t>オレ</t>
    </rPh>
    <rPh sb="24" eb="26">
      <t>ケンメイ</t>
    </rPh>
    <phoneticPr fontId="6"/>
  </si>
  <si>
    <t>「癒力」</t>
    <rPh sb="1" eb="2">
      <t>ユ</t>
    </rPh>
    <rPh sb="2" eb="3">
      <t>リョク</t>
    </rPh>
    <phoneticPr fontId="6"/>
  </si>
  <si>
    <t>瘴気の仮面</t>
    <rPh sb="0" eb="2">
      <t>ショウキ</t>
    </rPh>
    <rPh sb="3" eb="5">
      <t>カメン</t>
    </rPh>
    <phoneticPr fontId="6"/>
  </si>
  <si>
    <t>瘴気純化</t>
    <rPh sb="0" eb="2">
      <t>ショウキ</t>
    </rPh>
    <rPh sb="2" eb="4">
      <t>ジュンカ</t>
    </rPh>
    <phoneticPr fontId="6"/>
  </si>
  <si>
    <t>闇の汚泥</t>
    <rPh sb="0" eb="1">
      <t>ヤミ</t>
    </rPh>
    <rPh sb="2" eb="4">
      <t>オデイ</t>
    </rPh>
    <phoneticPr fontId="6"/>
  </si>
  <si>
    <t>深淵魔法</t>
    <rPh sb="0" eb="2">
      <t>シンエン</t>
    </rPh>
    <rPh sb="2" eb="4">
      <t>マホウ</t>
    </rPh>
    <phoneticPr fontId="6"/>
  </si>
  <si>
    <t>瘴気</t>
    <rPh sb="0" eb="2">
      <t>ショウキ</t>
    </rPh>
    <phoneticPr fontId="6"/>
  </si>
  <si>
    <t>マイナーメジャ</t>
    <phoneticPr fontId="6"/>
  </si>
  <si>
    <t>H4S6</t>
    <phoneticPr fontId="6"/>
  </si>
  <si>
    <t>殴+17+1D10</t>
    <rPh sb="0" eb="1">
      <t>ナグ</t>
    </rPh>
    <phoneticPr fontId="6"/>
  </si>
  <si>
    <t>《瘴気純化》《闇の汚泥》《義翼なる翼》</t>
    <rPh sb="1" eb="3">
      <t>ショウキ</t>
    </rPh>
    <rPh sb="3" eb="5">
      <t>ジュンカ</t>
    </rPh>
    <rPh sb="7" eb="8">
      <t>ヤミ</t>
    </rPh>
    <rPh sb="9" eb="11">
      <t>オデイ</t>
    </rPh>
    <rPh sb="13" eb="14">
      <t>ギ</t>
    </rPh>
    <rPh sb="14" eb="15">
      <t>ヨク</t>
    </rPh>
    <rPh sb="17" eb="18">
      <t>ツバサ</t>
    </rPh>
    <phoneticPr fontId="6"/>
  </si>
  <si>
    <t>1点でもダメージを与えた場合、「汚染」</t>
    <rPh sb="1" eb="2">
      <t>テン</t>
    </rPh>
    <rPh sb="9" eb="10">
      <t>アタ</t>
    </rPh>
    <rPh sb="12" eb="14">
      <t>バアイ</t>
    </rPh>
    <rPh sb="16" eb="18">
      <t>オセン</t>
    </rPh>
    <phoneticPr fontId="6"/>
  </si>
  <si>
    <t>血赤の鉢金</t>
    <rPh sb="0" eb="1">
      <t>チ</t>
    </rPh>
    <rPh sb="1" eb="2">
      <t>アカ</t>
    </rPh>
    <rPh sb="3" eb="4">
      <t>ハチ</t>
    </rPh>
    <rPh sb="4" eb="5">
      <t>ガネ</t>
    </rPh>
    <phoneticPr fontId="6"/>
  </si>
  <si>
    <t>シノビゴロモ</t>
    <phoneticPr fontId="6"/>
  </si>
  <si>
    <t>勇者の翼</t>
    <rPh sb="0" eb="2">
      <t>ユウシャ</t>
    </rPh>
    <rPh sb="3" eb="4">
      <t>ツバサ</t>
    </rPh>
    <phoneticPr fontId="6"/>
  </si>
  <si>
    <t>蟲毒の刃</t>
    <rPh sb="0" eb="2">
      <t>コドク</t>
    </rPh>
    <rPh sb="3" eb="4">
      <t>ヤイバ</t>
    </rPh>
    <phoneticPr fontId="6"/>
  </si>
  <si>
    <t>隠密攻撃</t>
    <rPh sb="0" eb="2">
      <t>オンミツ</t>
    </rPh>
    <rPh sb="2" eb="4">
      <t>コウゲキ</t>
    </rPh>
    <phoneticPr fontId="6"/>
  </si>
  <si>
    <t>隠密</t>
    <rPh sb="0" eb="2">
      <t>オンミツ</t>
    </rPh>
    <phoneticPr fontId="6"/>
  </si>
  <si>
    <t>HR2S</t>
    <phoneticPr fontId="6"/>
  </si>
  <si>
    <t>斬+13+1D10</t>
    <rPh sb="0" eb="1">
      <t>ザン</t>
    </rPh>
    <phoneticPr fontId="6"/>
  </si>
  <si>
    <t>《勇者の翼》《疾風迅雷》</t>
    <rPh sb="1" eb="3">
      <t>ユウシャ</t>
    </rPh>
    <rPh sb="4" eb="5">
      <t>ツバサ</t>
    </rPh>
    <rPh sb="7" eb="11">
      <t>シップウジンライ</t>
    </rPh>
    <phoneticPr fontId="6"/>
  </si>
  <si>
    <t>《蟲毒の刃》《鋭き毒牙》</t>
    <rPh sb="1" eb="3">
      <t>コドク</t>
    </rPh>
    <rPh sb="4" eb="5">
      <t>ヤイバ</t>
    </rPh>
    <rPh sb="7" eb="8">
      <t>スルド</t>
    </rPh>
    <rPh sb="9" eb="11">
      <t>ドクガ</t>
    </rPh>
    <phoneticPr fontId="6"/>
  </si>
  <si>
    <t>1点でもダメージを与えたら「邪毒」LV3</t>
    <rPh sb="1" eb="2">
      <t>テン</t>
    </rPh>
    <rPh sb="9" eb="10">
      <t>アタ</t>
    </rPh>
    <rPh sb="14" eb="15">
      <t>ジャ</t>
    </rPh>
    <rPh sb="15" eb="16">
      <t>ドク</t>
    </rPh>
    <phoneticPr fontId="6"/>
  </si>
  <si>
    <t>同時に9点ダメージ</t>
    <rPh sb="0" eb="2">
      <t>ドウジ</t>
    </rPh>
    <rPh sb="4" eb="5">
      <t>テン</t>
    </rPh>
    <phoneticPr fontId="6"/>
  </si>
  <si>
    <t>スケイルグリーヴ</t>
    <phoneticPr fontId="6"/>
  </si>
  <si>
    <r>
      <t xml:space="preserve">「お前に、月は見えるか？」
</t>
    </r>
    <r>
      <rPr>
        <sz val="10"/>
        <color theme="1"/>
        <rFont val="ＭＳ Ｐゴシック"/>
        <family val="3"/>
        <charset val="128"/>
      </rPr>
      <t>月影に背を向け、闇の中で真理を成す。それがキミ、シノビだ。生まれた時から、闇に生きると決まっていた。力も技量もないのに。いずれ使い捨てられると冷め切っていたが、運命は皮肉だった。些細な出来事からキミは上忍の牙を継承し、突如膨大な力を得た。幼き日、渇望した力。手にしてみれば、己の中身は空虚だと知ったのみ。</t>
    </r>
    <rPh sb="2" eb="3">
      <t>マエ</t>
    </rPh>
    <rPh sb="5" eb="6">
      <t>ツキ</t>
    </rPh>
    <rPh sb="7" eb="8">
      <t>ミ</t>
    </rPh>
    <phoneticPr fontId="6"/>
  </si>
  <si>
    <t>デフォルト：暗器</t>
    <rPh sb="6" eb="8">
      <t>アンキ</t>
    </rPh>
    <phoneticPr fontId="6"/>
  </si>
  <si>
    <t>「暗殺の牙」</t>
    <rPh sb="1" eb="3">
      <t>アンサツ</t>
    </rPh>
    <rPh sb="4" eb="5">
      <t>キバ</t>
    </rPh>
    <phoneticPr fontId="6"/>
  </si>
  <si>
    <t>【斬A】</t>
    <rPh sb="1" eb="2">
      <t>ザン</t>
    </rPh>
    <phoneticPr fontId="6"/>
  </si>
  <si>
    <t>【刺B】</t>
    <rPh sb="1" eb="2">
      <t>サ</t>
    </rPh>
    <phoneticPr fontId="6"/>
  </si>
  <si>
    <t>【殴A】</t>
    <rPh sb="1" eb="2">
      <t>ナグ</t>
    </rPh>
    <phoneticPr fontId="6"/>
  </si>
  <si>
    <t>【殴B】</t>
    <rPh sb="1" eb="2">
      <t>ナグ</t>
    </rPh>
    <phoneticPr fontId="6"/>
  </si>
  <si>
    <t>【無B】</t>
    <rPh sb="1" eb="2">
      <t>ム</t>
    </rPh>
    <phoneticPr fontId="6"/>
  </si>
  <si>
    <t>【癒B】</t>
    <rPh sb="1" eb="2">
      <t>イヤ</t>
    </rPh>
    <phoneticPr fontId="6"/>
  </si>
  <si>
    <t>必要P</t>
    <rPh sb="0" eb="2">
      <t>ヒツヨウ</t>
    </rPh>
    <phoneticPr fontId="6"/>
  </si>
  <si>
    <t>必要P</t>
    <phoneticPr fontId="6"/>
  </si>
  <si>
    <t>レリックポイント表</t>
    <rPh sb="8" eb="9">
      <t>ヒョウ</t>
    </rPh>
    <phoneticPr fontId="6"/>
  </si>
  <si>
    <t>内容</t>
    <rPh sb="0" eb="2">
      <t>ナイヨウ</t>
    </rPh>
    <phoneticPr fontId="6"/>
  </si>
  <si>
    <t>必要P</t>
    <rPh sb="0" eb="2">
      <t>ヒツヨウ</t>
    </rPh>
    <phoneticPr fontId="6"/>
  </si>
  <si>
    <t>テーブルAを1点成長</t>
    <rPh sb="7" eb="8">
      <t>テン</t>
    </rPh>
    <rPh sb="8" eb="10">
      <t>セイチョウ</t>
    </rPh>
    <phoneticPr fontId="6"/>
  </si>
  <si>
    <t>2点</t>
    <rPh sb="1" eb="2">
      <t>テン</t>
    </rPh>
    <phoneticPr fontId="6"/>
  </si>
  <si>
    <t>【魔力A】</t>
    <rPh sb="1" eb="3">
      <t>マリョク</t>
    </rPh>
    <phoneticPr fontId="6"/>
  </si>
  <si>
    <t>【防御値A】</t>
    <rPh sb="1" eb="3">
      <t>ボウギョ</t>
    </rPh>
    <rPh sb="3" eb="4">
      <t>チ</t>
    </rPh>
    <phoneticPr fontId="6"/>
  </si>
  <si>
    <t>【防御値B】</t>
    <rPh sb="1" eb="3">
      <t>ボウギョ</t>
    </rPh>
    <rPh sb="3" eb="4">
      <t>チ</t>
    </rPh>
    <phoneticPr fontId="6"/>
  </si>
  <si>
    <t>【抵抗値B】</t>
    <rPh sb="1" eb="3">
      <t>テイコウ</t>
    </rPh>
    <rPh sb="3" eb="4">
      <t>チ</t>
    </rPh>
    <phoneticPr fontId="6"/>
  </si>
  <si>
    <t>テーブルBを1点成長</t>
    <rPh sb="7" eb="8">
      <t>テン</t>
    </rPh>
    <rPh sb="8" eb="10">
      <t>セイチョウ</t>
    </rPh>
    <phoneticPr fontId="6"/>
  </si>
  <si>
    <t>3点</t>
    <rPh sb="1" eb="2">
      <t>テン</t>
    </rPh>
    <phoneticPr fontId="6"/>
  </si>
  <si>
    <t>「-」をアンロック</t>
    <phoneticPr fontId="6"/>
  </si>
  <si>
    <t>5点</t>
    <rPh sb="1" eb="2">
      <t>テン</t>
    </rPh>
    <phoneticPr fontId="6"/>
  </si>
  <si>
    <t>レリックスキル取得</t>
    <rPh sb="7" eb="9">
      <t>シュトク</t>
    </rPh>
    <phoneticPr fontId="6"/>
  </si>
  <si>
    <t>6点</t>
    <rPh sb="1" eb="2">
      <t>テン</t>
    </rPh>
    <phoneticPr fontId="6"/>
  </si>
  <si>
    <t>※初期作成時は20点が与えられる。</t>
    <rPh sb="1" eb="3">
      <t>ショキ</t>
    </rPh>
    <rPh sb="3" eb="5">
      <t>サクセイ</t>
    </rPh>
    <rPh sb="5" eb="6">
      <t>ジ</t>
    </rPh>
    <rPh sb="9" eb="10">
      <t>テン</t>
    </rPh>
    <rPh sb="11" eb="12">
      <t>アタ</t>
    </rPh>
    <phoneticPr fontId="6"/>
  </si>
  <si>
    <t>そのレリックは「部位：両手」としても使用できる。両手を用いて準備した時に威力1つを選び、選択した威力に+2点する。</t>
    <rPh sb="8" eb="10">
      <t>ブイ</t>
    </rPh>
    <rPh sb="11" eb="13">
      <t>リョウテ</t>
    </rPh>
    <rPh sb="18" eb="20">
      <t>シヨウ</t>
    </rPh>
    <rPh sb="24" eb="26">
      <t>リョウテ</t>
    </rPh>
    <rPh sb="27" eb="28">
      <t>モチ</t>
    </rPh>
    <rPh sb="30" eb="32">
      <t>ジュンビ</t>
    </rPh>
    <rPh sb="34" eb="35">
      <t>トキ</t>
    </rPh>
    <rPh sb="36" eb="38">
      <t>イリョク</t>
    </rPh>
    <rPh sb="41" eb="42">
      <t>エラ</t>
    </rPh>
    <rPh sb="44" eb="46">
      <t>センタク</t>
    </rPh>
    <rPh sb="48" eb="50">
      <t>イリョク</t>
    </rPh>
    <rPh sb="53" eb="54">
      <t>テン</t>
    </rPh>
    <phoneticPr fontId="6"/>
  </si>
  <si>
    <t>そのレリックは「分類：銃」でもあるように扱え、〔射撃〕でも使用できるようになる。射撃攻撃を行う場合、「射程：近」となり、与えるダメージに+3する。射撃攻撃に使用後、弾薬の再装填にマイナーアクションが必要になる。</t>
    <rPh sb="8" eb="10">
      <t>ブンルイ</t>
    </rPh>
    <rPh sb="11" eb="12">
      <t>ジュウ</t>
    </rPh>
    <rPh sb="20" eb="21">
      <t>アツカ</t>
    </rPh>
    <rPh sb="24" eb="26">
      <t>シャゲキ</t>
    </rPh>
    <rPh sb="29" eb="31">
      <t>シヨウ</t>
    </rPh>
    <rPh sb="40" eb="42">
      <t>シャゲキ</t>
    </rPh>
    <rPh sb="42" eb="44">
      <t>コウゲキ</t>
    </rPh>
    <rPh sb="45" eb="46">
      <t>オコナ</t>
    </rPh>
    <rPh sb="47" eb="49">
      <t>バアイ</t>
    </rPh>
    <rPh sb="51" eb="53">
      <t>シャテイ</t>
    </rPh>
    <rPh sb="54" eb="55">
      <t>キン</t>
    </rPh>
    <rPh sb="60" eb="61">
      <t>アタ</t>
    </rPh>
    <rPh sb="73" eb="75">
      <t>シャゲキ</t>
    </rPh>
    <rPh sb="75" eb="77">
      <t>コウゲキ</t>
    </rPh>
    <rPh sb="78" eb="80">
      <t>シヨウ</t>
    </rPh>
    <rPh sb="80" eb="81">
      <t>ゴ</t>
    </rPh>
    <rPh sb="82" eb="84">
      <t>ダンヤク</t>
    </rPh>
    <rPh sb="85" eb="88">
      <t>サイソウテン</t>
    </rPh>
    <rPh sb="99" eb="101">
      <t>ヒツヨウ</t>
    </rPh>
    <phoneticPr fontId="6"/>
  </si>
  <si>
    <t>そのレリックは〔独魔〕〔秘魔〕〔擬魔〕〔瘴気〕のいずれかの技能を用いて、アーツを用いずに魔法攻撃ができる(ダメージ属性は武器の威力から選択する)。霊体であり実体のないレリックなどを表す。</t>
    <rPh sb="8" eb="9">
      <t>ドク</t>
    </rPh>
    <rPh sb="9" eb="10">
      <t>マ</t>
    </rPh>
    <rPh sb="12" eb="13">
      <t>ヒ</t>
    </rPh>
    <rPh sb="13" eb="14">
      <t>マ</t>
    </rPh>
    <rPh sb="16" eb="17">
      <t>ギ</t>
    </rPh>
    <rPh sb="17" eb="18">
      <t>マ</t>
    </rPh>
    <rPh sb="20" eb="22">
      <t>ショウキ</t>
    </rPh>
    <rPh sb="29" eb="31">
      <t>ギノウ</t>
    </rPh>
    <rPh sb="32" eb="33">
      <t>モチ</t>
    </rPh>
    <rPh sb="40" eb="41">
      <t>モチ</t>
    </rPh>
    <rPh sb="44" eb="46">
      <t>マホウ</t>
    </rPh>
    <rPh sb="46" eb="48">
      <t>コウゲキ</t>
    </rPh>
    <rPh sb="57" eb="59">
      <t>ゾクセイ</t>
    </rPh>
    <rPh sb="60" eb="62">
      <t>ブキ</t>
    </rPh>
    <rPh sb="63" eb="65">
      <t>イリョク</t>
    </rPh>
    <rPh sb="67" eb="69">
      <t>センタク</t>
    </rPh>
    <rPh sb="73" eb="75">
      <t>レイタイ</t>
    </rPh>
    <rPh sb="78" eb="80">
      <t>ジッタイ</t>
    </rPh>
    <rPh sb="90" eb="91">
      <t>アラワ</t>
    </rPh>
    <phoneticPr fontId="6"/>
  </si>
  <si>
    <t>このスキルは5LVまで取得可能。そのレリックの重量に+2点し、威力に+3点する。</t>
    <rPh sb="11" eb="13">
      <t>シュトク</t>
    </rPh>
    <rPh sb="13" eb="15">
      <t>カノウ</t>
    </rPh>
    <rPh sb="23" eb="25">
      <t>ジュウリョウ</t>
    </rPh>
    <rPh sb="28" eb="29">
      <t>テン</t>
    </rPh>
    <rPh sb="31" eb="33">
      <t>イリョク</t>
    </rPh>
    <rPh sb="36" eb="37">
      <t>テン</t>
    </rPh>
    <phoneticPr fontId="6"/>
  </si>
  <si>
    <t>このスキルは5LVまで取得可能。そのレリックの魔力に+2点する。</t>
    <rPh sb="11" eb="13">
      <t>シュトク</t>
    </rPh>
    <rPh sb="13" eb="15">
      <t>カノウ</t>
    </rPh>
    <rPh sb="23" eb="25">
      <t>マリョク</t>
    </rPh>
    <rPh sb="28" eb="29">
      <t>テン</t>
    </rPh>
    <phoneticPr fontId="6"/>
  </si>
  <si>
    <t>このスキルは5LVまで取得可能。そのレリックの重量に+1点し、防御値に+2点する。</t>
    <rPh sb="11" eb="13">
      <t>シュトク</t>
    </rPh>
    <rPh sb="13" eb="15">
      <t>カノウ</t>
    </rPh>
    <rPh sb="23" eb="25">
      <t>ジュウリョウ</t>
    </rPh>
    <rPh sb="28" eb="29">
      <t>テン</t>
    </rPh>
    <rPh sb="31" eb="33">
      <t>ボウギョ</t>
    </rPh>
    <rPh sb="33" eb="34">
      <t>チ</t>
    </rPh>
    <rPh sb="37" eb="38">
      <t>テン</t>
    </rPh>
    <phoneticPr fontId="6"/>
  </si>
  <si>
    <t>このスキルは5LVまで取得可能。そのレリックの重量に+4点する。</t>
    <rPh sb="11" eb="13">
      <t>シュトク</t>
    </rPh>
    <rPh sb="13" eb="15">
      <t>カノウ</t>
    </rPh>
    <rPh sb="23" eb="25">
      <t>ジュウリョウ</t>
    </rPh>
    <rPh sb="28" eb="29">
      <t>テン</t>
    </rPh>
    <phoneticPr fontId="6"/>
  </si>
  <si>
    <t>このスキルは5LVまで取得可能。そのレリックの重量に-2点する(最低値0)。</t>
    <rPh sb="11" eb="13">
      <t>シュトク</t>
    </rPh>
    <rPh sb="13" eb="15">
      <t>カノウ</t>
    </rPh>
    <rPh sb="23" eb="25">
      <t>ジュウリョウ</t>
    </rPh>
    <rPh sb="28" eb="29">
      <t>テン</t>
    </rPh>
    <rPh sb="32" eb="34">
      <t>サイテイ</t>
    </rPh>
    <rPh sb="34" eb="35">
      <t>チ</t>
    </rPh>
    <phoneticPr fontId="6"/>
  </si>
  <si>
    <t>このスキルは5LVまで取得可能。そのレリックを準備している間、自身の装甲値すべてに+2点する。</t>
    <rPh sb="11" eb="13">
      <t>シュトク</t>
    </rPh>
    <rPh sb="13" eb="15">
      <t>カノウ</t>
    </rPh>
    <rPh sb="23" eb="25">
      <t>ジュンビ</t>
    </rPh>
    <rPh sb="29" eb="30">
      <t>アイダ</t>
    </rPh>
    <rPh sb="31" eb="33">
      <t>ジシン</t>
    </rPh>
    <rPh sb="34" eb="36">
      <t>ソウコウ</t>
    </rPh>
    <rPh sb="36" eb="37">
      <t>チ</t>
    </rPh>
    <rPh sb="43" eb="44">
      <t>テン</t>
    </rPh>
    <phoneticPr fontId="6"/>
  </si>
  <si>
    <t>このスキルは5LVまで取得可能。そのレリックを準備している間、自身の「癒」装甲値を-3点する。</t>
    <rPh sb="11" eb="13">
      <t>シュトク</t>
    </rPh>
    <rPh sb="13" eb="15">
      <t>カノウ</t>
    </rPh>
    <rPh sb="23" eb="25">
      <t>ジュンビ</t>
    </rPh>
    <rPh sb="29" eb="30">
      <t>アイダ</t>
    </rPh>
    <rPh sb="31" eb="33">
      <t>ジシン</t>
    </rPh>
    <rPh sb="35" eb="36">
      <t>ユ</t>
    </rPh>
    <rPh sb="37" eb="39">
      <t>ソウコウ</t>
    </rPh>
    <rPh sb="39" eb="40">
      <t>チ</t>
    </rPh>
    <rPh sb="43" eb="44">
      <t>テン</t>
    </rPh>
    <phoneticPr fontId="6"/>
  </si>
  <si>
    <t>そのレリックを用いた攻撃でダメージを与えた時、対象の状態異常を1個選択して解除することができる。</t>
    <rPh sb="7" eb="8">
      <t>モチ</t>
    </rPh>
    <rPh sb="10" eb="12">
      <t>コウゲキ</t>
    </rPh>
    <rPh sb="18" eb="19">
      <t>アタ</t>
    </rPh>
    <rPh sb="21" eb="22">
      <t>トキ</t>
    </rPh>
    <rPh sb="23" eb="25">
      <t>タイショウ</t>
    </rPh>
    <rPh sb="26" eb="28">
      <t>ジョウタイ</t>
    </rPh>
    <rPh sb="28" eb="30">
      <t>イジョウ</t>
    </rPh>
    <rPh sb="32" eb="33">
      <t>コ</t>
    </rPh>
    <rPh sb="33" eb="35">
      <t>センタク</t>
    </rPh>
    <rPh sb="37" eb="39">
      <t>カイジョ</t>
    </rPh>
    <phoneticPr fontId="6"/>
  </si>
  <si>
    <t>艶やかな尾</t>
    <rPh sb="0" eb="1">
      <t>アデ</t>
    </rPh>
    <rPh sb="4" eb="5">
      <t>オ</t>
    </rPh>
    <phoneticPr fontId="1"/>
  </si>
  <si>
    <t>設定</t>
    <rPh sb="0" eb="2">
      <t>セッテイ</t>
    </rPh>
    <phoneticPr fontId="1"/>
  </si>
  <si>
    <t>常時</t>
    <rPh sb="0" eb="2">
      <t>ジョウジ</t>
    </rPh>
    <phoneticPr fontId="1"/>
  </si>
  <si>
    <t>自身</t>
    <rPh sb="0" eb="2">
      <t>ジシン</t>
    </rPh>
    <phoneticPr fontId="1"/>
  </si>
  <si>
    <t>君はすらりとした体躯を持つ、ヒトを化かすことに長けたイナリ族である。プレアクト時に〔交渉〕か〔隠密〕のどちらかを選択する。自身の選択した技能のスペシャル率に+20%のボーナスを与える。また自身が白兵攻撃で与えるダメージを-3点する。</t>
    <rPh sb="0" eb="1">
      <t>キミ</t>
    </rPh>
    <rPh sb="8" eb="10">
      <t>タイク</t>
    </rPh>
    <rPh sb="11" eb="12">
      <t>モ</t>
    </rPh>
    <rPh sb="17" eb="18">
      <t>バ</t>
    </rPh>
    <rPh sb="23" eb="24">
      <t>タ</t>
    </rPh>
    <rPh sb="29" eb="30">
      <t>ゾク</t>
    </rPh>
    <rPh sb="39" eb="40">
      <t>ジ</t>
    </rPh>
    <rPh sb="42" eb="44">
      <t>コウショウ</t>
    </rPh>
    <rPh sb="47" eb="49">
      <t>オンミツ</t>
    </rPh>
    <rPh sb="56" eb="58">
      <t>センタク</t>
    </rPh>
    <rPh sb="61" eb="63">
      <t>ジシン</t>
    </rPh>
    <rPh sb="64" eb="66">
      <t>センタク</t>
    </rPh>
    <rPh sb="68" eb="70">
      <t>ギノウ</t>
    </rPh>
    <rPh sb="76" eb="77">
      <t>リツ</t>
    </rPh>
    <rPh sb="88" eb="89">
      <t>アタ</t>
    </rPh>
    <rPh sb="94" eb="96">
      <t>ジシン</t>
    </rPh>
    <rPh sb="97" eb="99">
      <t>ハクヘイ</t>
    </rPh>
    <rPh sb="99" eb="101">
      <t>コウゲキ</t>
    </rPh>
    <rPh sb="102" eb="103">
      <t>アタ</t>
    </rPh>
    <rPh sb="112" eb="113">
      <t>テン</t>
    </rPh>
    <phoneticPr fontId="1"/>
  </si>
  <si>
    <t>君には代々伝わる家宝がある。このアーツの取得時、自身の所持している武器から1つを指定する。その武器の威力1つと魔力、抵抗値、防御値に+[LV×2]する(「-」がある場合、0にしてから+[LV×2]する)。</t>
    <rPh sb="0" eb="1">
      <t>キミ</t>
    </rPh>
    <rPh sb="3" eb="5">
      <t>ダイダイ</t>
    </rPh>
    <rPh sb="5" eb="6">
      <t>ツタ</t>
    </rPh>
    <rPh sb="8" eb="10">
      <t>カホウ</t>
    </rPh>
    <rPh sb="20" eb="22">
      <t>シュトク</t>
    </rPh>
    <rPh sb="22" eb="23">
      <t>ジ</t>
    </rPh>
    <rPh sb="24" eb="26">
      <t>ジシン</t>
    </rPh>
    <rPh sb="27" eb="29">
      <t>ショジ</t>
    </rPh>
    <rPh sb="33" eb="35">
      <t>ブキ</t>
    </rPh>
    <rPh sb="40" eb="42">
      <t>シテイ</t>
    </rPh>
    <rPh sb="47" eb="49">
      <t>ブキ</t>
    </rPh>
    <rPh sb="50" eb="52">
      <t>イリョク</t>
    </rPh>
    <rPh sb="55" eb="57">
      <t>マリョク</t>
    </rPh>
    <rPh sb="58" eb="61">
      <t>テイコウチ</t>
    </rPh>
    <rPh sb="62" eb="64">
      <t>ボウギョ</t>
    </rPh>
    <rPh sb="64" eb="65">
      <t>チ</t>
    </rPh>
    <rPh sb="82" eb="84">
      <t>バアイ</t>
    </rPh>
    <phoneticPr fontId="6"/>
  </si>
  <si>
    <t>名家の親衛隊</t>
    <rPh sb="0" eb="2">
      <t>メイカ</t>
    </rPh>
    <rPh sb="3" eb="6">
      <t>シンエイタイ</t>
    </rPh>
    <phoneticPr fontId="1"/>
  </si>
  <si>
    <t>君は名のある貴族に名を連ねており、私兵を携えている。レギオンを得る(クラスは自由)。人数は[【感情】÷5]人(端数切捨て)。このレギオンは経験点を消費してアーツまたはアイテムを取得することができる。</t>
    <rPh sb="0" eb="1">
      <t>キミ</t>
    </rPh>
    <rPh sb="2" eb="3">
      <t>ナ</t>
    </rPh>
    <rPh sb="6" eb="8">
      <t>キゾク</t>
    </rPh>
    <rPh sb="9" eb="10">
      <t>ナ</t>
    </rPh>
    <rPh sb="11" eb="12">
      <t>ツラ</t>
    </rPh>
    <rPh sb="17" eb="19">
      <t>シヘイ</t>
    </rPh>
    <rPh sb="20" eb="21">
      <t>タズサ</t>
    </rPh>
    <rPh sb="31" eb="32">
      <t>エ</t>
    </rPh>
    <rPh sb="38" eb="40">
      <t>ジユウ</t>
    </rPh>
    <rPh sb="42" eb="44">
      <t>ニンズウ</t>
    </rPh>
    <rPh sb="47" eb="49">
      <t>カンジョウ</t>
    </rPh>
    <rPh sb="53" eb="54">
      <t>ニン</t>
    </rPh>
    <rPh sb="69" eb="71">
      <t>ケイケン</t>
    </rPh>
    <rPh sb="71" eb="72">
      <t>テン</t>
    </rPh>
    <rPh sb="73" eb="75">
      <t>ショウヒ</t>
    </rPh>
    <rPh sb="88" eb="90">
      <t>シュトク</t>
    </rPh>
    <phoneticPr fontId="1"/>
  </si>
  <si>
    <t>登場判定</t>
    <rPh sb="0" eb="2">
      <t>トウジョウ</t>
    </rPh>
    <rPh sb="2" eb="4">
      <t>ハンテイ</t>
    </rPh>
    <phoneticPr fontId="1"/>
  </si>
  <si>
    <t>君は勇猛果敢で知られた家系の御曹司だ。このアーツを組み合わせることで、〔白兵〕または〔格闘〕判定で登場判定を行うことができる。また、常に他のキャラクターは【知性】判定に成功することで、君のことを知っていたことにできる。</t>
    <rPh sb="2" eb="6">
      <t>ユウモウカカン</t>
    </rPh>
    <rPh sb="7" eb="8">
      <t>シ</t>
    </rPh>
    <rPh sb="11" eb="13">
      <t>カケイ</t>
    </rPh>
    <rPh sb="14" eb="17">
      <t>オンゾウシ</t>
    </rPh>
    <rPh sb="25" eb="26">
      <t>ク</t>
    </rPh>
    <rPh sb="27" eb="28">
      <t>ア</t>
    </rPh>
    <rPh sb="36" eb="38">
      <t>ハクヘイ</t>
    </rPh>
    <rPh sb="43" eb="45">
      <t>カクトウ</t>
    </rPh>
    <rPh sb="46" eb="48">
      <t>ハンテイ</t>
    </rPh>
    <rPh sb="49" eb="51">
      <t>トウジョウ</t>
    </rPh>
    <rPh sb="51" eb="53">
      <t>ハンテイ</t>
    </rPh>
    <rPh sb="54" eb="55">
      <t>オコナ</t>
    </rPh>
    <rPh sb="66" eb="67">
      <t>ツネ</t>
    </rPh>
    <rPh sb="68" eb="69">
      <t>ホカ</t>
    </rPh>
    <rPh sb="78" eb="80">
      <t>チセイ</t>
    </rPh>
    <rPh sb="81" eb="83">
      <t>ハンテイ</t>
    </rPh>
    <rPh sb="84" eb="86">
      <t>セイコウ</t>
    </rPh>
    <rPh sb="92" eb="93">
      <t>キミ</t>
    </rPh>
    <rPh sb="97" eb="98">
      <t>シ</t>
    </rPh>
    <phoneticPr fontId="1"/>
  </si>
  <si>
    <t>範囲(選択)</t>
    <rPh sb="0" eb="2">
      <t>ハンイ</t>
    </rPh>
    <rPh sb="3" eb="5">
      <t>センタク</t>
    </rPh>
    <phoneticPr fontId="1"/>
  </si>
  <si>
    <t>至近</t>
    <rPh sb="0" eb="2">
      <t>シキン</t>
    </rPh>
    <phoneticPr fontId="1"/>
  </si>
  <si>
    <t>対象が次に行う攻撃で与えるダメージに+1D10点する。</t>
    <rPh sb="0" eb="2">
      <t>タイショウ</t>
    </rPh>
    <rPh sb="3" eb="4">
      <t>ツギ</t>
    </rPh>
    <rPh sb="5" eb="6">
      <t>オコナ</t>
    </rPh>
    <rPh sb="7" eb="9">
      <t>コウゲキ</t>
    </rPh>
    <rPh sb="10" eb="11">
      <t>アタ</t>
    </rPh>
    <rPh sb="23" eb="24">
      <t>テン</t>
    </rPh>
    <phoneticPr fontId="1"/>
  </si>
  <si>
    <t>単体</t>
    <rPh sb="0" eb="2">
      <t>タンタイ</t>
    </rPh>
    <phoneticPr fontId="1"/>
  </si>
  <si>
    <t>威嚇する咆哮</t>
    <rPh sb="0" eb="2">
      <t>イカク</t>
    </rPh>
    <rPh sb="4" eb="6">
      <t>ホウコウ</t>
    </rPh>
    <phoneticPr fontId="1"/>
  </si>
  <si>
    <t>〔自〕</t>
    <rPh sb="1" eb="2">
      <t>ジ</t>
    </rPh>
    <phoneticPr fontId="1"/>
  </si>
  <si>
    <t>対象に「「硬直」を与える」特殊攻撃を行う。</t>
    <rPh sb="0" eb="2">
      <t>タイショウ</t>
    </rPh>
    <rPh sb="5" eb="7">
      <t>コウチョク</t>
    </rPh>
    <rPh sb="9" eb="10">
      <t>アタ</t>
    </rPh>
    <rPh sb="13" eb="15">
      <t>トクシュ</t>
    </rPh>
    <rPh sb="15" eb="17">
      <t>コウゲキ</t>
    </rPh>
    <rPh sb="18" eb="19">
      <t>オコナ</t>
    </rPh>
    <phoneticPr fontId="1"/>
  </si>
  <si>
    <t>効果参照</t>
    <rPh sb="0" eb="4">
      <t>コウカサンショウ</t>
    </rPh>
    <phoneticPr fontId="1"/>
  </si>
  <si>
    <t>飛燕</t>
    <rPh sb="0" eb="2">
      <t>ヒエン</t>
    </rPh>
    <phoneticPr fontId="1"/>
  </si>
  <si>
    <t>効果参照</t>
    <rPh sb="0" eb="2">
      <t>コウカ</t>
    </rPh>
    <rPh sb="2" eb="4">
      <t>サンショウ</t>
    </rPh>
    <phoneticPr fontId="1"/>
  </si>
  <si>
    <t>【希望】判定を行う。この判定に成功すれば、自身の次のメジャーアクションの後に追加のメジャーアクションを行うことができる。追加のメジャーアクションでは〔白兵〕判定しか行えず、判定率に-20%のペナルティを受ける。</t>
    <rPh sb="1" eb="3">
      <t>キボウ</t>
    </rPh>
    <rPh sb="4" eb="6">
      <t>ハンテイ</t>
    </rPh>
    <rPh sb="7" eb="8">
      <t>オコナ</t>
    </rPh>
    <rPh sb="12" eb="14">
      <t>ハンテイ</t>
    </rPh>
    <rPh sb="15" eb="17">
      <t>セイコウ</t>
    </rPh>
    <rPh sb="21" eb="23">
      <t>ジシン</t>
    </rPh>
    <rPh sb="24" eb="25">
      <t>ツギ</t>
    </rPh>
    <rPh sb="36" eb="37">
      <t>アト</t>
    </rPh>
    <rPh sb="38" eb="40">
      <t>ツイカ</t>
    </rPh>
    <rPh sb="51" eb="52">
      <t>オコナ</t>
    </rPh>
    <rPh sb="60" eb="62">
      <t>ツイカ</t>
    </rPh>
    <rPh sb="75" eb="77">
      <t>ハクヘイ</t>
    </rPh>
    <rPh sb="78" eb="80">
      <t>ハンテイ</t>
    </rPh>
    <rPh sb="82" eb="83">
      <t>オコナ</t>
    </rPh>
    <rPh sb="86" eb="88">
      <t>ハンテイ</t>
    </rPh>
    <rPh sb="88" eb="89">
      <t>リツ</t>
    </rPh>
    <rPh sb="101" eb="102">
      <t>ウ</t>
    </rPh>
    <phoneticPr fontId="1"/>
  </si>
  <si>
    <t>情動：しがみつく木霊</t>
    <rPh sb="0" eb="2">
      <t>ジョウドウ</t>
    </rPh>
    <rPh sb="8" eb="10">
      <t>コダマ</t>
    </rPh>
    <phoneticPr fontId="1"/>
  </si>
  <si>
    <t>対象に「命中した場合、対象の重量合計を+[LV]×3点する」特殊攻撃を行うか、このアーツを組み合わせた魔法攻撃が命中した場合、同じ効果を与える(この効果は複数個重複し、この戦闘中、持続する)。対象はマイナーアクションで1個解除できる。この効果でAPが0以下になった場合、「硬直」を受ける。</t>
    <rPh sb="0" eb="2">
      <t>タイショウ</t>
    </rPh>
    <rPh sb="4" eb="6">
      <t>メイチュウ</t>
    </rPh>
    <rPh sb="8" eb="10">
      <t>バアイ</t>
    </rPh>
    <rPh sb="11" eb="13">
      <t>タイショウ</t>
    </rPh>
    <rPh sb="14" eb="16">
      <t>ジュウリョウ</t>
    </rPh>
    <rPh sb="16" eb="18">
      <t>ゴウケイ</t>
    </rPh>
    <rPh sb="26" eb="27">
      <t>テン</t>
    </rPh>
    <rPh sb="30" eb="32">
      <t>トクシュ</t>
    </rPh>
    <rPh sb="32" eb="34">
      <t>コウゲキ</t>
    </rPh>
    <rPh sb="35" eb="36">
      <t>オコナ</t>
    </rPh>
    <rPh sb="45" eb="46">
      <t>ク</t>
    </rPh>
    <rPh sb="47" eb="48">
      <t>ア</t>
    </rPh>
    <rPh sb="51" eb="53">
      <t>マホウ</t>
    </rPh>
    <rPh sb="53" eb="55">
      <t>コウゲキ</t>
    </rPh>
    <rPh sb="56" eb="58">
      <t>メイチュウ</t>
    </rPh>
    <rPh sb="60" eb="62">
      <t>バアイ</t>
    </rPh>
    <rPh sb="63" eb="64">
      <t>オナ</t>
    </rPh>
    <rPh sb="65" eb="67">
      <t>コウカ</t>
    </rPh>
    <rPh sb="68" eb="69">
      <t>アタ</t>
    </rPh>
    <rPh sb="74" eb="76">
      <t>コウカ</t>
    </rPh>
    <rPh sb="77" eb="80">
      <t>フクスウコ</t>
    </rPh>
    <rPh sb="80" eb="82">
      <t>ジュウフク</t>
    </rPh>
    <rPh sb="90" eb="92">
      <t>ジゾク</t>
    </rPh>
    <rPh sb="96" eb="98">
      <t>タイショウ</t>
    </rPh>
    <rPh sb="110" eb="111">
      <t>コ</t>
    </rPh>
    <rPh sb="111" eb="113">
      <t>カイジョ</t>
    </rPh>
    <rPh sb="119" eb="121">
      <t>コウカ</t>
    </rPh>
    <rPh sb="126" eb="128">
      <t>イカ</t>
    </rPh>
    <rPh sb="132" eb="134">
      <t>バアイ</t>
    </rPh>
    <rPh sb="136" eb="138">
      <t>コウチョク</t>
    </rPh>
    <rPh sb="140" eb="141">
      <t>ウ</t>
    </rPh>
    <phoneticPr fontId="1"/>
  </si>
  <si>
    <t>葉っぱのお金</t>
    <rPh sb="0" eb="1">
      <t>ハ</t>
    </rPh>
    <rPh sb="5" eb="6">
      <t>カネ</t>
    </rPh>
    <phoneticPr fontId="1"/>
  </si>
  <si>
    <t>〔製〕〔隠〕</t>
    <rPh sb="1" eb="2">
      <t>セイ</t>
    </rPh>
    <rPh sb="4" eb="5">
      <t>イン</t>
    </rPh>
    <phoneticPr fontId="1"/>
  </si>
  <si>
    <t>取得には《艶やかな尾》が必要。判定に成功すれば、[2D10]ホーンを得る。次に売買を行った次のシーンから、自身はこのアクト中、売買を行うことができない。</t>
    <rPh sb="0" eb="2">
      <t>シュトク</t>
    </rPh>
    <rPh sb="5" eb="6">
      <t>アデ</t>
    </rPh>
    <rPh sb="9" eb="10">
      <t>オ</t>
    </rPh>
    <rPh sb="12" eb="14">
      <t>ヒツヨウ</t>
    </rPh>
    <rPh sb="15" eb="17">
      <t>ハンテイ</t>
    </rPh>
    <rPh sb="18" eb="20">
      <t>セイコウ</t>
    </rPh>
    <rPh sb="34" eb="35">
      <t>エ</t>
    </rPh>
    <rPh sb="37" eb="38">
      <t>ツギ</t>
    </rPh>
    <rPh sb="39" eb="41">
      <t>バイバイ</t>
    </rPh>
    <rPh sb="42" eb="43">
      <t>オコナ</t>
    </rPh>
    <rPh sb="45" eb="46">
      <t>ツギ</t>
    </rPh>
    <rPh sb="53" eb="55">
      <t>ジシン</t>
    </rPh>
    <rPh sb="63" eb="65">
      <t>バイバイ</t>
    </rPh>
    <rPh sb="66" eb="67">
      <t>オコナ</t>
    </rPh>
    <phoneticPr fontId="1"/>
  </si>
  <si>
    <t>騎士の意地</t>
    <rPh sb="0" eb="2">
      <t>キシ</t>
    </rPh>
    <rPh sb="3" eb="5">
      <t>イジ</t>
    </rPh>
    <phoneticPr fontId="1"/>
  </si>
  <si>
    <t>〔白〕</t>
    <rPh sb="1" eb="2">
      <t>ハク</t>
    </rPh>
    <phoneticPr fontId="1"/>
  </si>
  <si>
    <t>このアーツを組み合わせたリアクションでは、魔法攻撃に対して〔白兵〕でキャンセル判定を行うことができる。</t>
    <rPh sb="6" eb="7">
      <t>ク</t>
    </rPh>
    <rPh sb="8" eb="9">
      <t>ア</t>
    </rPh>
    <rPh sb="21" eb="23">
      <t>マホウ</t>
    </rPh>
    <rPh sb="23" eb="25">
      <t>コウゲキ</t>
    </rPh>
    <rPh sb="26" eb="27">
      <t>タイ</t>
    </rPh>
    <rPh sb="30" eb="32">
      <t>ハクヘイ</t>
    </rPh>
    <rPh sb="39" eb="41">
      <t>ハンテイ</t>
    </rPh>
    <rPh sb="42" eb="43">
      <t>オコナ</t>
    </rPh>
    <phoneticPr fontId="1"/>
  </si>
  <si>
    <t>伏せろ！</t>
    <rPh sb="0" eb="1">
      <t>フ</t>
    </rPh>
    <phoneticPr fontId="1"/>
  </si>
  <si>
    <t>自身が何らかの攻撃の対象となった時に使用できる。対象が受けるダメージを[【希望】÷5]点軽減する。</t>
    <rPh sb="0" eb="2">
      <t>ジシン</t>
    </rPh>
    <rPh sb="3" eb="4">
      <t>ナン</t>
    </rPh>
    <rPh sb="7" eb="9">
      <t>コウゲキ</t>
    </rPh>
    <rPh sb="10" eb="12">
      <t>タイショウ</t>
    </rPh>
    <rPh sb="16" eb="17">
      <t>トキ</t>
    </rPh>
    <rPh sb="18" eb="20">
      <t>シヨウ</t>
    </rPh>
    <rPh sb="24" eb="26">
      <t>タイショウ</t>
    </rPh>
    <rPh sb="27" eb="28">
      <t>ウ</t>
    </rPh>
    <rPh sb="37" eb="39">
      <t>キボウ</t>
    </rPh>
    <rPh sb="43" eb="44">
      <t>テン</t>
    </rPh>
    <rPh sb="44" eb="46">
      <t>ケイゲン</t>
    </rPh>
    <phoneticPr fontId="1"/>
  </si>
  <si>
    <t>天機一閃</t>
    <rPh sb="0" eb="2">
      <t>テンキ</t>
    </rPh>
    <rPh sb="2" eb="4">
      <t>イッセン</t>
    </rPh>
    <phoneticPr fontId="1"/>
  </si>
  <si>
    <t>武器</t>
    <rPh sb="0" eb="2">
      <t>ブキ</t>
    </rPh>
    <phoneticPr fontId="1"/>
  </si>
  <si>
    <t>このアーツを組み合わせた〔白兵〕判定では、ダイスの出目の00と99以外のゾロ目で、判定がスペシャルになる。</t>
    <rPh sb="6" eb="7">
      <t>ク</t>
    </rPh>
    <rPh sb="8" eb="9">
      <t>ア</t>
    </rPh>
    <rPh sb="13" eb="16">
      <t>ハクヘイ｝</t>
    </rPh>
    <rPh sb="16" eb="18">
      <t>ハンテイ</t>
    </rPh>
    <rPh sb="41" eb="43">
      <t>ハンテイ</t>
    </rPh>
    <phoneticPr fontId="1"/>
  </si>
  <si>
    <t>騎士の覚悟</t>
    <rPh sb="0" eb="2">
      <t>キシ</t>
    </rPh>
    <rPh sb="3" eb="5">
      <t>カクゴ</t>
    </rPh>
    <phoneticPr fontId="1"/>
  </si>
  <si>
    <t>狼の眼光</t>
    <rPh sb="0" eb="1">
      <t>オオカミ</t>
    </rPh>
    <rPh sb="2" eb="4">
      <t>ガンコウ</t>
    </rPh>
    <phoneticPr fontId="1"/>
  </si>
  <si>
    <t>【肉体】</t>
    <rPh sb="1" eb="3">
      <t>ニクタイ</t>
    </rPh>
    <phoneticPr fontId="1"/>
  </si>
  <si>
    <t>自身が対象である射撃攻撃のリアクション前に使用できる。このアーツで対象の命中判定と対決を行う。対決に勝利した場合、その命中判定の結果を自動失敗に変更する。</t>
    <rPh sb="0" eb="2">
      <t>ジシン</t>
    </rPh>
    <rPh sb="3" eb="5">
      <t>タイショウ</t>
    </rPh>
    <rPh sb="8" eb="10">
      <t>シャゲキ</t>
    </rPh>
    <rPh sb="10" eb="12">
      <t>コウゲキ</t>
    </rPh>
    <rPh sb="19" eb="20">
      <t>マエ</t>
    </rPh>
    <rPh sb="21" eb="23">
      <t>シヨウ</t>
    </rPh>
    <rPh sb="33" eb="35">
      <t>タイショウ</t>
    </rPh>
    <rPh sb="36" eb="38">
      <t>メイチュウ</t>
    </rPh>
    <rPh sb="38" eb="40">
      <t>ハンテイ</t>
    </rPh>
    <rPh sb="41" eb="43">
      <t>タイケツ</t>
    </rPh>
    <rPh sb="44" eb="45">
      <t>オコナ</t>
    </rPh>
    <rPh sb="47" eb="49">
      <t>タイケツ</t>
    </rPh>
    <rPh sb="50" eb="52">
      <t>ショウリ</t>
    </rPh>
    <rPh sb="54" eb="56">
      <t>バアイ</t>
    </rPh>
    <rPh sb="59" eb="61">
      <t>メイチュウ</t>
    </rPh>
    <rPh sb="61" eb="63">
      <t>ハンテイ</t>
    </rPh>
    <rPh sb="64" eb="66">
      <t>ケッカ</t>
    </rPh>
    <rPh sb="67" eb="69">
      <t>ジドウ</t>
    </rPh>
    <rPh sb="69" eb="71">
      <t>シッパイ</t>
    </rPh>
    <rPh sb="72" eb="74">
      <t>ヘンコウ</t>
    </rPh>
    <phoneticPr fontId="1"/>
  </si>
  <si>
    <t>木の葉の魔法</t>
    <rPh sb="0" eb="1">
      <t>コ</t>
    </rPh>
    <rPh sb="2" eb="3">
      <t>ハ</t>
    </rPh>
    <rPh sb="4" eb="6">
      <t>マホウ</t>
    </rPh>
    <phoneticPr fontId="1"/>
  </si>
  <si>
    <t>〔隠〕</t>
    <rPh sb="1" eb="2">
      <t>イン</t>
    </rPh>
    <phoneticPr fontId="1"/>
  </si>
  <si>
    <t>取得には《艶やかな尾》が必要。判定に成功すれば、自身は別の種族のヒトや物にすらなりすませる。正体を見破るには〔観察〕判定が必要。見破る判定に対してこのアーツでリアクションでき、スペシャル率に+30%のボーナスを受ける。</t>
    <rPh sb="0" eb="2">
      <t>シュトク</t>
    </rPh>
    <rPh sb="12" eb="14">
      <t>ヒツヨウ</t>
    </rPh>
    <rPh sb="15" eb="17">
      <t>ハンテイ</t>
    </rPh>
    <rPh sb="18" eb="20">
      <t>セイコウ</t>
    </rPh>
    <rPh sb="24" eb="26">
      <t>ジシン</t>
    </rPh>
    <rPh sb="27" eb="28">
      <t>ベツ</t>
    </rPh>
    <rPh sb="29" eb="31">
      <t>シュゾク</t>
    </rPh>
    <rPh sb="35" eb="36">
      <t>モノ</t>
    </rPh>
    <rPh sb="46" eb="48">
      <t>ショウタイ</t>
    </rPh>
    <rPh sb="49" eb="51">
      <t>ミヤブ</t>
    </rPh>
    <rPh sb="55" eb="57">
      <t>カンサツ</t>
    </rPh>
    <rPh sb="58" eb="60">
      <t>ハンテイ</t>
    </rPh>
    <rPh sb="61" eb="63">
      <t>ヒツヨウ</t>
    </rPh>
    <rPh sb="64" eb="66">
      <t>ミヤブ</t>
    </rPh>
    <rPh sb="67" eb="69">
      <t>ハンテイ</t>
    </rPh>
    <rPh sb="70" eb="71">
      <t>タイ</t>
    </rPh>
    <rPh sb="93" eb="94">
      <t>リツ</t>
    </rPh>
    <rPh sb="105" eb="106">
      <t>ウ</t>
    </rPh>
    <phoneticPr fontId="1"/>
  </si>
  <si>
    <t>放浪癖</t>
    <rPh sb="0" eb="3">
      <t>ホウロウヘキ</t>
    </rPh>
    <phoneticPr fontId="1"/>
  </si>
  <si>
    <t>【感情】判定を用いて登場判定を行うことができる。この判定では、【感情】の値を2倍にして扱う。この判定に失敗してもシーンに登場し、そのシーンでの出来事を見聞きしていたことにできるが、即座に退場する。</t>
    <rPh sb="1" eb="3">
      <t>カンジョウ</t>
    </rPh>
    <rPh sb="4" eb="6">
      <t>ハンテイ</t>
    </rPh>
    <rPh sb="7" eb="8">
      <t>モチ</t>
    </rPh>
    <rPh sb="10" eb="12">
      <t>トウジョウ</t>
    </rPh>
    <rPh sb="12" eb="14">
      <t>ハンテイ</t>
    </rPh>
    <rPh sb="15" eb="16">
      <t>オコナ</t>
    </rPh>
    <rPh sb="26" eb="28">
      <t>ハンテイ</t>
    </rPh>
    <rPh sb="32" eb="34">
      <t>カンジョウ</t>
    </rPh>
    <rPh sb="36" eb="37">
      <t>アタイ</t>
    </rPh>
    <rPh sb="39" eb="40">
      <t>バイ</t>
    </rPh>
    <rPh sb="43" eb="44">
      <t>アツカ</t>
    </rPh>
    <rPh sb="48" eb="50">
      <t>ハンテイ</t>
    </rPh>
    <rPh sb="51" eb="53">
      <t>シッパイ</t>
    </rPh>
    <rPh sb="60" eb="62">
      <t>トウジョウ</t>
    </rPh>
    <rPh sb="71" eb="74">
      <t>デキゴト</t>
    </rPh>
    <rPh sb="75" eb="77">
      <t>ミキ</t>
    </rPh>
    <rPh sb="90" eb="92">
      <t>ソクザ</t>
    </rPh>
    <rPh sb="93" eb="95">
      <t>タイジョウ</t>
    </rPh>
    <phoneticPr fontId="1"/>
  </si>
  <si>
    <t>斑入りの毛並</t>
    <rPh sb="0" eb="2">
      <t>フイ</t>
    </rPh>
    <rPh sb="4" eb="6">
      <t>ケナ</t>
    </rPh>
    <phoneticPr fontId="1"/>
  </si>
  <si>
    <t>君はマオ族の中でも、近代化を拒否して生きるマダラ族である。「マキナ」「ソフィア」「カンデラ」のいずれかのクラスを取得している場合、このアーツは取得できない。プレアクト時に〔白兵〕〔回避〕〔隠密〕のいずれか1つを選択し、その技能を用いる判定のスペシャル率に+10%のボーナスを受ける。</t>
    <rPh sb="0" eb="1">
      <t>キミ</t>
    </rPh>
    <rPh sb="4" eb="5">
      <t>ゾク</t>
    </rPh>
    <rPh sb="6" eb="7">
      <t>ナカ</t>
    </rPh>
    <rPh sb="10" eb="13">
      <t>キンダイカ</t>
    </rPh>
    <rPh sb="14" eb="16">
      <t>キョヒ</t>
    </rPh>
    <rPh sb="18" eb="19">
      <t>イ</t>
    </rPh>
    <rPh sb="24" eb="25">
      <t>ゾク</t>
    </rPh>
    <rPh sb="56" eb="58">
      <t>シュトク</t>
    </rPh>
    <rPh sb="62" eb="64">
      <t>バアイ</t>
    </rPh>
    <rPh sb="71" eb="73">
      <t>シュトク</t>
    </rPh>
    <rPh sb="83" eb="84">
      <t>ジ</t>
    </rPh>
    <rPh sb="86" eb="88">
      <t>ハクヘイ</t>
    </rPh>
    <rPh sb="90" eb="92">
      <t>カイヒ</t>
    </rPh>
    <rPh sb="94" eb="96">
      <t>オンミツ</t>
    </rPh>
    <rPh sb="105" eb="107">
      <t>センタク</t>
    </rPh>
    <rPh sb="111" eb="113">
      <t>ギノウ</t>
    </rPh>
    <rPh sb="114" eb="115">
      <t>モチ</t>
    </rPh>
    <rPh sb="117" eb="119">
      <t>ハンテイ</t>
    </rPh>
    <rPh sb="125" eb="126">
      <t>リツ</t>
    </rPh>
    <rPh sb="137" eb="138">
      <t>ウ</t>
    </rPh>
    <phoneticPr fontId="1"/>
  </si>
  <si>
    <t>猫王の歩み</t>
    <rPh sb="0" eb="1">
      <t>ネコ</t>
    </rPh>
    <rPh sb="1" eb="2">
      <t>オウ</t>
    </rPh>
    <rPh sb="3" eb="4">
      <t>アユ</t>
    </rPh>
    <phoneticPr fontId="1"/>
  </si>
  <si>
    <t>このアーツを用いて全力移動を行った場合、遠距離まで移動することができる。敵対するキャラクターが存在するエンゲージからの「離脱」は判定の必要なく行えるが、「封鎖」されたエンゲージからの「離脱」にはこのアーツを組み合わせて判定を行うことができる。</t>
    <rPh sb="6" eb="7">
      <t>モチ</t>
    </rPh>
    <rPh sb="9" eb="11">
      <t>ゼンリョク</t>
    </rPh>
    <rPh sb="11" eb="13">
      <t>イドウ</t>
    </rPh>
    <rPh sb="14" eb="15">
      <t>オコナ</t>
    </rPh>
    <rPh sb="17" eb="19">
      <t>バアイ</t>
    </rPh>
    <rPh sb="20" eb="23">
      <t>エンキョリ</t>
    </rPh>
    <rPh sb="25" eb="27">
      <t>イドウ</t>
    </rPh>
    <rPh sb="36" eb="38">
      <t>テキタイ</t>
    </rPh>
    <rPh sb="47" eb="49">
      <t>ソンザイ</t>
    </rPh>
    <rPh sb="60" eb="62">
      <t>リダツ</t>
    </rPh>
    <rPh sb="64" eb="66">
      <t>ハンテイ</t>
    </rPh>
    <rPh sb="67" eb="69">
      <t>ヒツヨウ</t>
    </rPh>
    <rPh sb="71" eb="72">
      <t>オコナ</t>
    </rPh>
    <rPh sb="77" eb="79">
      <t>フウサ</t>
    </rPh>
    <rPh sb="92" eb="94">
      <t>リダツ</t>
    </rPh>
    <rPh sb="103" eb="104">
      <t>ク</t>
    </rPh>
    <rPh sb="105" eb="106">
      <t>ア</t>
    </rPh>
    <rPh sb="109" eb="111">
      <t>ハンテイ</t>
    </rPh>
    <rPh sb="112" eb="113">
      <t>オコナ</t>
    </rPh>
    <phoneticPr fontId="1"/>
  </si>
  <si>
    <t>矛盾</t>
    <rPh sb="0" eb="2">
      <t>ムジュン</t>
    </rPh>
    <phoneticPr fontId="1"/>
  </si>
  <si>
    <t>物理攻撃</t>
    <rPh sb="0" eb="2">
      <t>ブツリ</t>
    </rPh>
    <rPh sb="2" eb="4">
      <t>コウゲキ</t>
    </rPh>
    <phoneticPr fontId="1"/>
  </si>
  <si>
    <t>このアーツを組み合わせた物理攻撃で与えるダメージに+[自身の武器1つの防御値]する。このラウンド中、その武器の防御値を0に変更する。</t>
    <rPh sb="6" eb="7">
      <t>ク</t>
    </rPh>
    <rPh sb="8" eb="9">
      <t>ア</t>
    </rPh>
    <rPh sb="12" eb="14">
      <t>ブツリ</t>
    </rPh>
    <rPh sb="14" eb="16">
      <t>コウゲキ</t>
    </rPh>
    <rPh sb="27" eb="29">
      <t>ジシン</t>
    </rPh>
    <rPh sb="30" eb="32">
      <t>ブキ</t>
    </rPh>
    <rPh sb="35" eb="37">
      <t>ボウギョ</t>
    </rPh>
    <rPh sb="37" eb="38">
      <t>チ</t>
    </rPh>
    <rPh sb="48" eb="49">
      <t>チュウ</t>
    </rPh>
    <rPh sb="52" eb="54">
      <t>ブキ</t>
    </rPh>
    <rPh sb="55" eb="57">
      <t>ボウギョ</t>
    </rPh>
    <rPh sb="57" eb="58">
      <t>チ</t>
    </rPh>
    <rPh sb="61" eb="63">
      <t>ヘンコウ</t>
    </rPh>
    <phoneticPr fontId="1"/>
  </si>
  <si>
    <t>「魔力：斬+4」の魔法攻撃を行う。このアーツを組み合わせた攻撃で1点でもダメージを与えた場合、対象に「捕縛」を与える。</t>
    <rPh sb="1" eb="3">
      <t>マリョク</t>
    </rPh>
    <rPh sb="4" eb="5">
      <t>キ</t>
    </rPh>
    <rPh sb="9" eb="11">
      <t>マホウ</t>
    </rPh>
    <rPh sb="11" eb="13">
      <t>コウゲキ</t>
    </rPh>
    <rPh sb="14" eb="15">
      <t>オコナ</t>
    </rPh>
    <rPh sb="33" eb="34">
      <t>テン</t>
    </rPh>
    <rPh sb="41" eb="42">
      <t>アタ</t>
    </rPh>
    <rPh sb="44" eb="46">
      <t>バアイ</t>
    </rPh>
    <rPh sb="47" eb="49">
      <t>タイショウ</t>
    </rPh>
    <rPh sb="51" eb="53">
      <t>ホバク</t>
    </rPh>
    <rPh sb="55" eb="56">
      <t>アタ</t>
    </rPh>
    <phoneticPr fontId="1"/>
  </si>
  <si>
    <t>情動：不死鳥の涙</t>
    <rPh sb="0" eb="2">
      <t>ジョウドウ</t>
    </rPh>
    <rPh sb="3" eb="6">
      <t>フシチョウ</t>
    </rPh>
    <rPh sb="7" eb="8">
      <t>ナミダ</t>
    </rPh>
    <phoneticPr fontId="1"/>
  </si>
  <si>
    <t>魔法、LV3</t>
    <rPh sb="0" eb="2">
      <t>マホウ</t>
    </rPh>
    <phoneticPr fontId="1"/>
  </si>
  <si>
    <t>「魔力：癒+0」の魔法攻撃を行う(「癒」属性から変更できない)。この時、任意量のR代償を支払ってもよい(最大で[LV×5]点)。このアーツを組み合わせた攻撃で与えるダメージに+[[支払ったR代償]×2]点する。</t>
    <rPh sb="1" eb="3">
      <t>マリョク</t>
    </rPh>
    <rPh sb="4" eb="5">
      <t>イヤ</t>
    </rPh>
    <rPh sb="9" eb="11">
      <t>マホウ</t>
    </rPh>
    <rPh sb="11" eb="13">
      <t>コウゲキ</t>
    </rPh>
    <rPh sb="14" eb="15">
      <t>オコナ</t>
    </rPh>
    <rPh sb="18" eb="19">
      <t>イヤ</t>
    </rPh>
    <rPh sb="20" eb="22">
      <t>ゾクセイ</t>
    </rPh>
    <rPh sb="24" eb="26">
      <t>ヘンコウ</t>
    </rPh>
    <rPh sb="34" eb="35">
      <t>トキ</t>
    </rPh>
    <rPh sb="36" eb="38">
      <t>ニンイ</t>
    </rPh>
    <rPh sb="38" eb="39">
      <t>リョウ</t>
    </rPh>
    <rPh sb="41" eb="43">
      <t>ダイショウ</t>
    </rPh>
    <rPh sb="44" eb="46">
      <t>シハラ</t>
    </rPh>
    <rPh sb="52" eb="54">
      <t>サイダイ</t>
    </rPh>
    <rPh sb="61" eb="62">
      <t>テン</t>
    </rPh>
    <rPh sb="70" eb="71">
      <t>ク</t>
    </rPh>
    <rPh sb="72" eb="73">
      <t>ア</t>
    </rPh>
    <rPh sb="76" eb="78">
      <t>コウゲキ</t>
    </rPh>
    <rPh sb="79" eb="80">
      <t>アタ</t>
    </rPh>
    <rPh sb="90" eb="92">
      <t>シハラ</t>
    </rPh>
    <rPh sb="95" eb="97">
      <t>ダイショウ</t>
    </rPh>
    <rPh sb="101" eb="102">
      <t>テン</t>
    </rPh>
    <phoneticPr fontId="1"/>
  </si>
  <si>
    <t>紡がれる呪言</t>
    <rPh sb="0" eb="1">
      <t>ツム</t>
    </rPh>
    <rPh sb="4" eb="6">
      <t>ジュゴン</t>
    </rPh>
    <phoneticPr fontId="1"/>
  </si>
  <si>
    <t>魔法</t>
    <rPh sb="0" eb="2">
      <t>マホウ</t>
    </rPh>
    <phoneticPr fontId="1"/>
  </si>
  <si>
    <t>次に行う魔法攻撃で与えるダメージを2倍にする(ダイスロールを行った後の値を2倍にする)。次に行動するまで、自身のあらゆるリアクションの判定率に-30%のペナルティを受ける。</t>
    <rPh sb="0" eb="1">
      <t>ツギ</t>
    </rPh>
    <rPh sb="2" eb="3">
      <t>オコナ</t>
    </rPh>
    <rPh sb="4" eb="6">
      <t>マホウ</t>
    </rPh>
    <rPh sb="6" eb="8">
      <t>コウゲキ</t>
    </rPh>
    <rPh sb="9" eb="10">
      <t>アタ</t>
    </rPh>
    <rPh sb="18" eb="19">
      <t>バイ</t>
    </rPh>
    <rPh sb="30" eb="31">
      <t>オコナ</t>
    </rPh>
    <rPh sb="33" eb="34">
      <t>アト</t>
    </rPh>
    <rPh sb="35" eb="36">
      <t>アタイ</t>
    </rPh>
    <rPh sb="38" eb="39">
      <t>バイ</t>
    </rPh>
    <rPh sb="44" eb="45">
      <t>ツギ</t>
    </rPh>
    <rPh sb="46" eb="48">
      <t>コウドウ</t>
    </rPh>
    <rPh sb="53" eb="55">
      <t>ジシン</t>
    </rPh>
    <rPh sb="67" eb="69">
      <t>ハンテイ</t>
    </rPh>
    <rPh sb="69" eb="70">
      <t>リツ</t>
    </rPh>
    <rPh sb="82" eb="83">
      <t>ウ</t>
    </rPh>
    <phoneticPr fontId="1"/>
  </si>
  <si>
    <t>銭投げ</t>
    <rPh sb="0" eb="1">
      <t>ゼニ</t>
    </rPh>
    <rPh sb="1" eb="2">
      <t>ナ</t>
    </rPh>
    <phoneticPr fontId="1"/>
  </si>
  <si>
    <t>〔射〕</t>
    <rPh sb="1" eb="2">
      <t>シャ</t>
    </rPh>
    <phoneticPr fontId="1"/>
  </si>
  <si>
    <t>「威力：殴+5」の投擲武器を使用している扱いで射撃攻撃を行う。威力以外のデータは「スリング」を参照する。</t>
    <rPh sb="1" eb="3">
      <t>イリョク</t>
    </rPh>
    <rPh sb="4" eb="5">
      <t>ナグ</t>
    </rPh>
    <rPh sb="9" eb="11">
      <t>トウテキ</t>
    </rPh>
    <rPh sb="11" eb="13">
      <t>ブキ</t>
    </rPh>
    <rPh sb="14" eb="16">
      <t>シヨウ</t>
    </rPh>
    <rPh sb="20" eb="21">
      <t>アツカ</t>
    </rPh>
    <rPh sb="23" eb="25">
      <t>シャゲキ</t>
    </rPh>
    <rPh sb="25" eb="27">
      <t>コウゲキ</t>
    </rPh>
    <rPh sb="28" eb="29">
      <t>オコナ</t>
    </rPh>
    <rPh sb="31" eb="33">
      <t>イリョク</t>
    </rPh>
    <rPh sb="33" eb="35">
      <t>イガイ</t>
    </rPh>
    <rPh sb="47" eb="49">
      <t>サンショウ</t>
    </rPh>
    <phoneticPr fontId="1"/>
  </si>
  <si>
    <t>魔弾の射手</t>
    <rPh sb="0" eb="2">
      <t>マダン</t>
    </rPh>
    <rPh sb="3" eb="5">
      <t>シャシュ</t>
    </rPh>
    <phoneticPr fontId="1"/>
  </si>
  <si>
    <t>射撃攻撃</t>
    <rPh sb="0" eb="2">
      <t>シャゲキ</t>
    </rPh>
    <rPh sb="2" eb="4">
      <t>コウゲキ</t>
    </rPh>
    <phoneticPr fontId="1"/>
  </si>
  <si>
    <t>このアーツを組み合わせることで、射撃攻撃に「種別：魔法」のアーツが組み合わせられるようになる。この攻撃によるダメージは射撃攻撃でも魔法攻撃でもある。この攻撃で与えるダメージに+[攻撃に使用している武器の魔力とアーツの魔力の合計]する。ダメージ属性は「種別：魔法」のアーツのものに変更してもよい。</t>
    <rPh sb="18" eb="20">
      <t>コウゲキ</t>
    </rPh>
    <rPh sb="59" eb="61">
      <t>シャゲキ</t>
    </rPh>
    <rPh sb="76" eb="78">
      <t>コウゲキ</t>
    </rPh>
    <rPh sb="79" eb="80">
      <t>アタ</t>
    </rPh>
    <rPh sb="89" eb="91">
      <t>コウゲキ</t>
    </rPh>
    <rPh sb="92" eb="94">
      <t>シヨウ</t>
    </rPh>
    <rPh sb="98" eb="100">
      <t>ブキ</t>
    </rPh>
    <rPh sb="101" eb="103">
      <t>マリョク</t>
    </rPh>
    <rPh sb="108" eb="110">
      <t>マリョク</t>
    </rPh>
    <rPh sb="111" eb="113">
      <t>ゴウケイ</t>
    </rPh>
    <rPh sb="125" eb="127">
      <t>シュベツ</t>
    </rPh>
    <rPh sb="128" eb="130">
      <t>マホウ</t>
    </rPh>
    <rPh sb="139" eb="141">
      <t>ヘンコウ</t>
    </rPh>
    <phoneticPr fontId="1"/>
  </si>
  <si>
    <t>猫だまし</t>
    <rPh sb="0" eb="1">
      <t>ネコ</t>
    </rPh>
    <phoneticPr fontId="1"/>
  </si>
  <si>
    <t>シーン</t>
    <phoneticPr fontId="1"/>
  </si>
  <si>
    <t>対象の判定を振り直させ、判定率に-20%のペナルティを与える（対象の同意は不要）。</t>
    <rPh sb="0" eb="2">
      <t>タイショウ</t>
    </rPh>
    <rPh sb="3" eb="5">
      <t>ハンテイ</t>
    </rPh>
    <rPh sb="6" eb="7">
      <t>フ</t>
    </rPh>
    <rPh sb="8" eb="9">
      <t>ナオ</t>
    </rPh>
    <rPh sb="12" eb="14">
      <t>ハンテイ</t>
    </rPh>
    <rPh sb="14" eb="15">
      <t>リツ</t>
    </rPh>
    <rPh sb="27" eb="28">
      <t>アタ</t>
    </rPh>
    <rPh sb="37" eb="39">
      <t>フヨウ</t>
    </rPh>
    <phoneticPr fontId="1"/>
  </si>
  <si>
    <t>ドッジ</t>
    <phoneticPr fontId="1"/>
  </si>
  <si>
    <t>〔格〕</t>
    <rPh sb="1" eb="2">
      <t>カク</t>
    </rPh>
    <phoneticPr fontId="1"/>
  </si>
  <si>
    <t>うららかなる歌声</t>
    <rPh sb="6" eb="8">
      <t>ウタゴエ</t>
    </rPh>
    <phoneticPr fontId="1"/>
  </si>
  <si>
    <t>歌唱</t>
    <rPh sb="0" eb="2">
      <t>カショウ</t>
    </rPh>
    <phoneticPr fontId="1"/>
  </si>
  <si>
    <t>〔交〕</t>
    <rPh sb="1" eb="2">
      <t>コウ</t>
    </rPh>
    <phoneticPr fontId="1"/>
  </si>
  <si>
    <t>狼人の遺伝子</t>
    <rPh sb="0" eb="1">
      <t>オオカミ</t>
    </rPh>
    <rPh sb="1" eb="2">
      <t>ヒト</t>
    </rPh>
    <rPh sb="3" eb="6">
      <t>イデンシ</t>
    </rPh>
    <phoneticPr fontId="1"/>
  </si>
  <si>
    <t>君は遺伝子工学の人体実験の結果生まれた、コッソ族の遺伝子を組み込まれた「ヘカテ」と呼ばれる者である。体格と筋力に長けるが、学問は苦手である。【肉体】に+10%し、【知性】を-10%する。また、物理攻撃で与えるダメージに常に+4点する。</t>
    <rPh sb="0" eb="1">
      <t>キミ</t>
    </rPh>
    <rPh sb="2" eb="5">
      <t>イデンシ</t>
    </rPh>
    <rPh sb="5" eb="7">
      <t>コウガク</t>
    </rPh>
    <rPh sb="8" eb="10">
      <t>ジンタイ</t>
    </rPh>
    <rPh sb="10" eb="12">
      <t>ジッケン</t>
    </rPh>
    <rPh sb="13" eb="15">
      <t>ケッカ</t>
    </rPh>
    <rPh sb="15" eb="16">
      <t>ウ</t>
    </rPh>
    <rPh sb="23" eb="24">
      <t>ゾク</t>
    </rPh>
    <rPh sb="25" eb="28">
      <t>イデンシ</t>
    </rPh>
    <rPh sb="29" eb="30">
      <t>ク</t>
    </rPh>
    <rPh sb="31" eb="32">
      <t>コ</t>
    </rPh>
    <rPh sb="41" eb="42">
      <t>ヨ</t>
    </rPh>
    <rPh sb="45" eb="46">
      <t>モノ</t>
    </rPh>
    <rPh sb="50" eb="52">
      <t>タイカク</t>
    </rPh>
    <rPh sb="53" eb="55">
      <t>キンリョク</t>
    </rPh>
    <rPh sb="56" eb="57">
      <t>タ</t>
    </rPh>
    <rPh sb="61" eb="63">
      <t>ガクモン</t>
    </rPh>
    <rPh sb="64" eb="66">
      <t>ニガテ</t>
    </rPh>
    <rPh sb="71" eb="73">
      <t>ニクタイ</t>
    </rPh>
    <rPh sb="82" eb="84">
      <t>チセイ</t>
    </rPh>
    <rPh sb="96" eb="98">
      <t>ブツリ</t>
    </rPh>
    <rPh sb="98" eb="100">
      <t>コウゲキ</t>
    </rPh>
    <rPh sb="109" eb="110">
      <t>ツネ</t>
    </rPh>
    <rPh sb="113" eb="114">
      <t>テン</t>
    </rPh>
    <phoneticPr fontId="1"/>
  </si>
  <si>
    <t>蚤の宴</t>
    <rPh sb="0" eb="1">
      <t>ノミ</t>
    </rPh>
    <rPh sb="2" eb="3">
      <t>ウタゲ</t>
    </rPh>
    <phoneticPr fontId="1"/>
  </si>
  <si>
    <t>自身が1点でもダメージを受けた時に使用する。そのダメージを与えた対象に「硬直」を与える。この「硬直」はメインフェイズで解除できず、クリンナップフェイズに自動的に解除される。君は出不精であるため、その身体には相応の隣人が住まう。</t>
    <rPh sb="0" eb="2">
      <t>ジシン</t>
    </rPh>
    <rPh sb="4" eb="5">
      <t>テン</t>
    </rPh>
    <rPh sb="12" eb="13">
      <t>ウ</t>
    </rPh>
    <rPh sb="15" eb="16">
      <t>トキ</t>
    </rPh>
    <rPh sb="17" eb="19">
      <t>シヨウ</t>
    </rPh>
    <rPh sb="29" eb="30">
      <t>アタ</t>
    </rPh>
    <rPh sb="32" eb="34">
      <t>タイショウ</t>
    </rPh>
    <rPh sb="36" eb="38">
      <t>コウチョク</t>
    </rPh>
    <rPh sb="40" eb="41">
      <t>アタ</t>
    </rPh>
    <rPh sb="47" eb="49">
      <t>コウチョク</t>
    </rPh>
    <rPh sb="59" eb="61">
      <t>カイジョ</t>
    </rPh>
    <rPh sb="76" eb="79">
      <t>ジドウテキ</t>
    </rPh>
    <rPh sb="80" eb="82">
      <t>カイジョ</t>
    </rPh>
    <rPh sb="86" eb="87">
      <t>キミ</t>
    </rPh>
    <rPh sb="88" eb="91">
      <t>デブショウ</t>
    </rPh>
    <rPh sb="99" eb="101">
      <t>カラダ</t>
    </rPh>
    <rPh sb="103" eb="105">
      <t>ソウオウ</t>
    </rPh>
    <rPh sb="106" eb="108">
      <t>リンジン</t>
    </rPh>
    <rPh sb="109" eb="110">
      <t>ス</t>
    </rPh>
    <phoneticPr fontId="1"/>
  </si>
  <si>
    <t>自身の所持している武器1つの威力1つに+4、重量に+3する。</t>
    <rPh sb="0" eb="2">
      <t>ジシン</t>
    </rPh>
    <rPh sb="3" eb="5">
      <t>ショジ</t>
    </rPh>
    <rPh sb="9" eb="11">
      <t>ブキ</t>
    </rPh>
    <rPh sb="14" eb="16">
      <t>イリョク</t>
    </rPh>
    <rPh sb="22" eb="24">
      <t>ジュウリョウ</t>
    </rPh>
    <phoneticPr fontId="6"/>
  </si>
  <si>
    <t>レギオンを得る(クラスは自由)。人数は[【知性】÷5]人(端数切捨て)。このレギオンは経験点を消費してアーツまたはアイテムを取得することができる。</t>
    <rPh sb="5" eb="6">
      <t>エ</t>
    </rPh>
    <rPh sb="12" eb="14">
      <t>ジユウ</t>
    </rPh>
    <rPh sb="16" eb="18">
      <t>ニンズウ</t>
    </rPh>
    <rPh sb="21" eb="23">
      <t>チセイ</t>
    </rPh>
    <rPh sb="27" eb="28">
      <t>ニン</t>
    </rPh>
    <rPh sb="43" eb="45">
      <t>ケイケン</t>
    </rPh>
    <rPh sb="45" eb="46">
      <t>テン</t>
    </rPh>
    <rPh sb="47" eb="49">
      <t>ショウヒ</t>
    </rPh>
    <rPh sb="62" eb="64">
      <t>シュトク</t>
    </rPh>
    <phoneticPr fontId="1"/>
  </si>
  <si>
    <t>スモークブラインド</t>
    <phoneticPr fontId="1"/>
  </si>
  <si>
    <t>対象が次に行うドッジ判定のスペシャル率に+20%のボーナスを与える。</t>
    <rPh sb="0" eb="2">
      <t>タイショウ</t>
    </rPh>
    <rPh sb="3" eb="4">
      <t>ツギ</t>
    </rPh>
    <rPh sb="5" eb="6">
      <t>オコナ</t>
    </rPh>
    <rPh sb="10" eb="12">
      <t>ハンテイ</t>
    </rPh>
    <rPh sb="18" eb="19">
      <t>リツ</t>
    </rPh>
    <rPh sb="30" eb="31">
      <t>アタ</t>
    </rPh>
    <phoneticPr fontId="1"/>
  </si>
  <si>
    <t>フルバースト</t>
    <phoneticPr fontId="1"/>
  </si>
  <si>
    <t>このアーツを組み合わせた射撃攻撃の対象を[LV+1]体に変更する。</t>
    <rPh sb="6" eb="7">
      <t>ク</t>
    </rPh>
    <rPh sb="8" eb="9">
      <t>ア</t>
    </rPh>
    <rPh sb="12" eb="14">
      <t>シャゲキ</t>
    </rPh>
    <rPh sb="14" eb="16">
      <t>コウゲキ</t>
    </rPh>
    <rPh sb="17" eb="19">
      <t>タイショウ</t>
    </rPh>
    <rPh sb="26" eb="27">
      <t>タイ</t>
    </rPh>
    <rPh sb="28" eb="30">
      <t>ヘンコウ</t>
    </rPh>
    <phoneticPr fontId="1"/>
  </si>
  <si>
    <t>潜入</t>
    <rPh sb="0" eb="2">
      <t>センニュウ</t>
    </rPh>
    <phoneticPr fontId="1"/>
  </si>
  <si>
    <t>-</t>
    <phoneticPr fontId="1"/>
  </si>
  <si>
    <t>このアーツを組み合わせた〔隠密〕判定に対するリアクションの達成率に-20%のペナルティを与える。あなたは鍵や魔法で封鎖された場所に侵入できる。</t>
    <rPh sb="6" eb="7">
      <t>ク</t>
    </rPh>
    <rPh sb="8" eb="9">
      <t>ア</t>
    </rPh>
    <rPh sb="13" eb="15">
      <t>オンミツ</t>
    </rPh>
    <rPh sb="16" eb="18">
      <t>ハンテイ</t>
    </rPh>
    <rPh sb="19" eb="20">
      <t>タイ</t>
    </rPh>
    <rPh sb="29" eb="32">
      <t>タッセイリツ</t>
    </rPh>
    <rPh sb="31" eb="32">
      <t>リツ</t>
    </rPh>
    <rPh sb="44" eb="45">
      <t>アタ</t>
    </rPh>
    <rPh sb="52" eb="53">
      <t>カギ</t>
    </rPh>
    <rPh sb="54" eb="56">
      <t>マホウ</t>
    </rPh>
    <rPh sb="57" eb="59">
      <t>フウサ</t>
    </rPh>
    <rPh sb="62" eb="64">
      <t>バショ</t>
    </rPh>
    <rPh sb="65" eb="67">
      <t>シンニュウ</t>
    </rPh>
    <phoneticPr fontId="1"/>
  </si>
  <si>
    <t>残像分析</t>
    <rPh sb="0" eb="2">
      <t>ザンゾウ</t>
    </rPh>
    <rPh sb="2" eb="4">
      <t>ブンセキ</t>
    </rPh>
    <phoneticPr fontId="1"/>
  </si>
  <si>
    <t>自身が対象に入っている範囲攻撃に対して使用できる。自身のリアクションを放棄し、自身以外の対象がそのタイミングで行うリアクションのスペシャル率に+40%のボーナスを与える。その攻撃に対して、自身はカバーリングを受けることができない。</t>
    <rPh sb="0" eb="2">
      <t>ジシン</t>
    </rPh>
    <rPh sb="3" eb="5">
      <t>タイショウ</t>
    </rPh>
    <rPh sb="6" eb="7">
      <t>ハイ</t>
    </rPh>
    <rPh sb="11" eb="13">
      <t>ハンイ</t>
    </rPh>
    <rPh sb="13" eb="15">
      <t>コウゲキ</t>
    </rPh>
    <rPh sb="16" eb="17">
      <t>タイ</t>
    </rPh>
    <rPh sb="19" eb="21">
      <t>シヨウ</t>
    </rPh>
    <rPh sb="25" eb="27">
      <t>ジシン</t>
    </rPh>
    <rPh sb="35" eb="37">
      <t>ホウキ</t>
    </rPh>
    <rPh sb="39" eb="41">
      <t>ジシン</t>
    </rPh>
    <rPh sb="41" eb="43">
      <t>イガイ</t>
    </rPh>
    <rPh sb="44" eb="46">
      <t>タイショウ</t>
    </rPh>
    <rPh sb="55" eb="56">
      <t>オコナ</t>
    </rPh>
    <rPh sb="69" eb="70">
      <t>リツ</t>
    </rPh>
    <rPh sb="81" eb="82">
      <t>アタ</t>
    </rPh>
    <rPh sb="87" eb="89">
      <t>コウゲキ</t>
    </rPh>
    <rPh sb="90" eb="91">
      <t>タイ</t>
    </rPh>
    <rPh sb="94" eb="96">
      <t>ジシン</t>
    </rPh>
    <rPh sb="104" eb="105">
      <t>ウ</t>
    </rPh>
    <phoneticPr fontId="1"/>
  </si>
  <si>
    <t>全一</t>
    <rPh sb="0" eb="1">
      <t>ゼン</t>
    </rPh>
    <rPh sb="1" eb="2">
      <t>イツ</t>
    </rPh>
    <phoneticPr fontId="1"/>
  </si>
  <si>
    <t>「技能：〔交渉〕または〔自我〕、〔心理〕、〔観察〕、〔製作〕」のアーツに組み合わせて使用する。このアーツを組み合わせた判定には、「技能：〔交渉〕または〔自我〕、〔心理〕、〔観察〕、〔製作〕」のアーツを[LV]個だけ特別に組み合わせることができる。</t>
    <rPh sb="1" eb="3">
      <t>ギノウ</t>
    </rPh>
    <rPh sb="5" eb="7">
      <t>コウショウ</t>
    </rPh>
    <rPh sb="12" eb="14">
      <t>ジガ</t>
    </rPh>
    <rPh sb="17" eb="19">
      <t>シンリ</t>
    </rPh>
    <rPh sb="22" eb="24">
      <t>カンサツ</t>
    </rPh>
    <rPh sb="27" eb="29">
      <t>セイサク</t>
    </rPh>
    <rPh sb="65" eb="67">
      <t>ギノウ</t>
    </rPh>
    <rPh sb="104" eb="105">
      <t>コ</t>
    </rPh>
    <rPh sb="107" eb="109">
      <t>トクベツ</t>
    </rPh>
    <rPh sb="110" eb="111">
      <t>ク</t>
    </rPh>
    <rPh sb="112" eb="113">
      <t>ア</t>
    </rPh>
    <phoneticPr fontId="1"/>
  </si>
  <si>
    <t>職人業</t>
    <rPh sb="0" eb="2">
      <t>ショクニン</t>
    </rPh>
    <rPh sb="2" eb="3">
      <t>ワザ</t>
    </rPh>
    <phoneticPr fontId="1"/>
  </si>
  <si>
    <t>〔製〕</t>
    <rPh sb="1" eb="2">
      <t>セイ</t>
    </rPh>
    <phoneticPr fontId="1"/>
  </si>
  <si>
    <t>自身が「硬直」「衰弱」「捕縛」のいずれかを受けた時に使用できる。その状態異常を全て解除する。</t>
    <rPh sb="0" eb="2">
      <t>ジシン</t>
    </rPh>
    <rPh sb="4" eb="6">
      <t>コウチョク</t>
    </rPh>
    <rPh sb="8" eb="10">
      <t>スイジャク</t>
    </rPh>
    <rPh sb="12" eb="14">
      <t>ホバク</t>
    </rPh>
    <rPh sb="21" eb="22">
      <t>ウ</t>
    </rPh>
    <rPh sb="24" eb="25">
      <t>トキ</t>
    </rPh>
    <rPh sb="26" eb="28">
      <t>シヨウ</t>
    </rPh>
    <rPh sb="34" eb="36">
      <t>ジョウタイ</t>
    </rPh>
    <rPh sb="36" eb="38">
      <t>イジョウ</t>
    </rPh>
    <rPh sb="39" eb="40">
      <t>スベ</t>
    </rPh>
    <rPh sb="41" eb="43">
      <t>カイジョ</t>
    </rPh>
    <phoneticPr fontId="1"/>
  </si>
  <si>
    <t>勇者の翼</t>
    <rPh sb="0" eb="2">
      <t>ユウシャ</t>
    </rPh>
    <rPh sb="3" eb="4">
      <t>ツバサ</t>
    </rPh>
    <phoneticPr fontId="1"/>
  </si>
  <si>
    <t>設定、選択</t>
    <rPh sb="0" eb="2">
      <t>セッテイ</t>
    </rPh>
    <rPh sb="3" eb="5">
      <t>センタク</t>
    </rPh>
    <phoneticPr fontId="1"/>
  </si>
  <si>
    <t>君はマナの結晶でできた空を飛べる『晶翼』を持つが、血のマナが薄い。この戦闘中、「飛行」状態になる。また、常に魔法で与えるダメージに-4点される。《羽毛の翼》と同時に取得することはできない。</t>
    <rPh sb="5" eb="7">
      <t>ケッショウ</t>
    </rPh>
    <rPh sb="40" eb="42">
      <t>ヒコウ</t>
    </rPh>
    <rPh sb="43" eb="45">
      <t>ジョウタイ</t>
    </rPh>
    <rPh sb="52" eb="53">
      <t>ツネ</t>
    </rPh>
    <rPh sb="54" eb="56">
      <t>マホウ</t>
    </rPh>
    <rPh sb="57" eb="58">
      <t>アタ</t>
    </rPh>
    <rPh sb="67" eb="68">
      <t>テン</t>
    </rPh>
    <rPh sb="73" eb="75">
      <t>ウモウ</t>
    </rPh>
    <rPh sb="76" eb="77">
      <t>ツバサ</t>
    </rPh>
    <rPh sb="79" eb="81">
      <t>ドウジ</t>
    </rPh>
    <rPh sb="82" eb="84">
      <t>シュトク</t>
    </rPh>
    <phoneticPr fontId="1"/>
  </si>
  <si>
    <t>断角の覚悟</t>
    <rPh sb="0" eb="1">
      <t>ダン</t>
    </rPh>
    <rPh sb="1" eb="2">
      <t>カク</t>
    </rPh>
    <rPh sb="3" eb="5">
      <t>カクゴ</t>
    </rPh>
    <phoneticPr fontId="1"/>
  </si>
  <si>
    <t>常に自身の最大SPを+2点する。また、メジャーアクションで自身の角を切断し与えることができる。そうした場合、対象の「魂魄四散」以外の「昏倒」「死亡」「傀儡」を含む状態異常を全て解除し、HPを最大値まで回復する(自身は対象にできない)。この効果を使った場合、自身は「転生」するまで角を失う(転生するまで、角を与えることはできない)。加えてこのアクト中、【感情】と【希望】判定及びそれらに属する技能の判定率に-20%のペナルティを受ける。</t>
    <rPh sb="0" eb="1">
      <t>ツネ</t>
    </rPh>
    <rPh sb="2" eb="4">
      <t>ジシン</t>
    </rPh>
    <rPh sb="29" eb="31">
      <t>ジシン</t>
    </rPh>
    <rPh sb="32" eb="33">
      <t>ツノ</t>
    </rPh>
    <rPh sb="34" eb="36">
      <t>セツダン</t>
    </rPh>
    <rPh sb="37" eb="38">
      <t>アタ</t>
    </rPh>
    <rPh sb="51" eb="53">
      <t>バアイ</t>
    </rPh>
    <rPh sb="54" eb="56">
      <t>タイショウ</t>
    </rPh>
    <rPh sb="67" eb="69">
      <t>コントウ</t>
    </rPh>
    <rPh sb="71" eb="73">
      <t>シボウ</t>
    </rPh>
    <rPh sb="75" eb="77">
      <t>クグツ</t>
    </rPh>
    <rPh sb="79" eb="80">
      <t>フク</t>
    </rPh>
    <rPh sb="105" eb="107">
      <t>ジシン</t>
    </rPh>
    <rPh sb="108" eb="110">
      <t>タイショウ</t>
    </rPh>
    <rPh sb="119" eb="121">
      <t>コウカ</t>
    </rPh>
    <rPh sb="122" eb="123">
      <t>ツカ</t>
    </rPh>
    <rPh sb="125" eb="127">
      <t>バアイ</t>
    </rPh>
    <rPh sb="128" eb="130">
      <t>ジシン</t>
    </rPh>
    <rPh sb="132" eb="134">
      <t>テンセイ</t>
    </rPh>
    <rPh sb="144" eb="146">
      <t>テンセイ</t>
    </rPh>
    <rPh sb="151" eb="152">
      <t>ツノ</t>
    </rPh>
    <rPh sb="153" eb="154">
      <t>アタ</t>
    </rPh>
    <rPh sb="165" eb="166">
      <t>クワ</t>
    </rPh>
    <rPh sb="184" eb="186">
      <t>ハンテイ</t>
    </rPh>
    <rPh sb="186" eb="187">
      <t>オヨ</t>
    </rPh>
    <rPh sb="192" eb="193">
      <t>ゾク</t>
    </rPh>
    <rPh sb="195" eb="197">
      <t>ギノウ</t>
    </rPh>
    <rPh sb="198" eb="200">
      <t>ハンテイ</t>
    </rPh>
    <rPh sb="200" eb="201">
      <t>リツ</t>
    </rPh>
    <rPh sb="213" eb="214">
      <t>ウ</t>
    </rPh>
    <phoneticPr fontId="1"/>
  </si>
  <si>
    <t>慈竜</t>
    <rPh sb="0" eb="1">
      <t>イツク</t>
    </rPh>
    <rPh sb="1" eb="2">
      <t>リュウ</t>
    </rPh>
    <phoneticPr fontId="1"/>
  </si>
  <si>
    <t>即座にメインフェイズを行う。「行動済」であっても行動でき、このメインフェイズでは「行動済」にならない。このメインフェイズのメジャーアクションでは〔秘魔〕判定しか行うことができない。</t>
    <rPh sb="0" eb="2">
      <t>ソクザ</t>
    </rPh>
    <rPh sb="11" eb="12">
      <t>オコナ</t>
    </rPh>
    <rPh sb="15" eb="17">
      <t>コウドウ</t>
    </rPh>
    <rPh sb="17" eb="18">
      <t>ズ</t>
    </rPh>
    <rPh sb="24" eb="26">
      <t>コウドウ</t>
    </rPh>
    <rPh sb="41" eb="43">
      <t>コウドウ</t>
    </rPh>
    <rPh sb="43" eb="44">
      <t>ズ</t>
    </rPh>
    <rPh sb="73" eb="74">
      <t>ヒ</t>
    </rPh>
    <rPh sb="74" eb="75">
      <t>マ</t>
    </rPh>
    <rPh sb="76" eb="78">
      <t>ハンテイ</t>
    </rPh>
    <rPh sb="80" eb="81">
      <t>オコナ</t>
    </rPh>
    <phoneticPr fontId="1"/>
  </si>
  <si>
    <t>無音の飛翔</t>
    <rPh sb="0" eb="2">
      <t>ムオン</t>
    </rPh>
    <rPh sb="3" eb="5">
      <t>ヒショウ</t>
    </rPh>
    <phoneticPr fontId="1"/>
  </si>
  <si>
    <t>取得には《勇者の翼》が必要。自身は戦闘移動を行う。次に行う物理攻撃に対するリアクションの判定率に-20%のペナルティを与える。</t>
    <rPh sb="0" eb="2">
      <t>シュトク</t>
    </rPh>
    <rPh sb="5" eb="7">
      <t>ユウシャ</t>
    </rPh>
    <rPh sb="8" eb="9">
      <t>ツバサ</t>
    </rPh>
    <rPh sb="11" eb="13">
      <t>ヒツヨウ</t>
    </rPh>
    <rPh sb="14" eb="16">
      <t>ジシン</t>
    </rPh>
    <rPh sb="17" eb="19">
      <t>セントウ</t>
    </rPh>
    <rPh sb="19" eb="21">
      <t>イドウ</t>
    </rPh>
    <rPh sb="22" eb="23">
      <t>オコナ</t>
    </rPh>
    <rPh sb="25" eb="26">
      <t>ツギ</t>
    </rPh>
    <rPh sb="27" eb="28">
      <t>オコナ</t>
    </rPh>
    <rPh sb="29" eb="31">
      <t>ブツリ</t>
    </rPh>
    <rPh sb="31" eb="33">
      <t>コウゲキ</t>
    </rPh>
    <rPh sb="34" eb="35">
      <t>タイ</t>
    </rPh>
    <rPh sb="44" eb="46">
      <t>ハンテイ</t>
    </rPh>
    <rPh sb="46" eb="47">
      <t>リツ</t>
    </rPh>
    <rPh sb="59" eb="60">
      <t>アタ</t>
    </rPh>
    <phoneticPr fontId="1"/>
  </si>
  <si>
    <t>傷抉り</t>
    <rPh sb="0" eb="1">
      <t>キズ</t>
    </rPh>
    <rPh sb="1" eb="2">
      <t>エグ</t>
    </rPh>
    <phoneticPr fontId="1"/>
  </si>
  <si>
    <t>攻撃</t>
    <rPh sb="0" eb="2">
      <t>コウゲキ</t>
    </rPh>
    <phoneticPr fontId="1"/>
  </si>
  <si>
    <t>このアーツを組み合わせた物理攻撃で与えるダメージに+[[対象の受けている状態異常の数]×4]する。</t>
    <rPh sb="6" eb="7">
      <t>ク</t>
    </rPh>
    <rPh sb="8" eb="9">
      <t>ア</t>
    </rPh>
    <rPh sb="12" eb="14">
      <t>ブツリ</t>
    </rPh>
    <rPh sb="14" eb="16">
      <t>コウゲキ</t>
    </rPh>
    <rPh sb="17" eb="18">
      <t>アタ</t>
    </rPh>
    <rPh sb="28" eb="30">
      <t>タイショウ</t>
    </rPh>
    <rPh sb="31" eb="32">
      <t>ウ</t>
    </rPh>
    <rPh sb="36" eb="38">
      <t>ジョウタイ</t>
    </rPh>
    <rPh sb="38" eb="40">
      <t>イジョウ</t>
    </rPh>
    <rPh sb="41" eb="42">
      <t>カズ</t>
    </rPh>
    <phoneticPr fontId="1"/>
  </si>
  <si>
    <t>気分屋の木枯らし</t>
    <rPh sb="0" eb="2">
      <t>キブン</t>
    </rPh>
    <rPh sb="2" eb="3">
      <t>ヤ</t>
    </rPh>
    <rPh sb="4" eb="6">
      <t>コガ</t>
    </rPh>
    <phoneticPr fontId="1"/>
  </si>
  <si>
    <t>〔独〕〔秘〕〔擬〕</t>
    <rPh sb="1" eb="2">
      <t>ドク</t>
    </rPh>
    <rPh sb="4" eb="5">
      <t>ヒ</t>
    </rPh>
    <rPh sb="7" eb="8">
      <t>ギ</t>
    </rPh>
    <phoneticPr fontId="1"/>
  </si>
  <si>
    <t>「魔力：殴+0」の魔法攻撃か特殊攻撃を行う。この攻撃が対象に命中した場合、ダメージを与える代わりに近距離だけ移動させることができる。移動先はこのアーツの使用者が決定する。</t>
    <rPh sb="1" eb="3">
      <t>マリョク</t>
    </rPh>
    <rPh sb="4" eb="5">
      <t>ナグ</t>
    </rPh>
    <rPh sb="9" eb="11">
      <t>マホウ</t>
    </rPh>
    <rPh sb="11" eb="13">
      <t>コウゲキ</t>
    </rPh>
    <rPh sb="14" eb="16">
      <t>トクシュ</t>
    </rPh>
    <rPh sb="16" eb="18">
      <t>コウゲキ</t>
    </rPh>
    <rPh sb="19" eb="20">
      <t>オコナ</t>
    </rPh>
    <rPh sb="24" eb="26">
      <t>コウゲキ</t>
    </rPh>
    <rPh sb="27" eb="29">
      <t>タイショウ</t>
    </rPh>
    <rPh sb="30" eb="32">
      <t>メイチュウ</t>
    </rPh>
    <rPh sb="34" eb="36">
      <t>バアイ</t>
    </rPh>
    <rPh sb="42" eb="43">
      <t>アタ</t>
    </rPh>
    <rPh sb="45" eb="46">
      <t>カ</t>
    </rPh>
    <rPh sb="49" eb="52">
      <t>キンキョリ</t>
    </rPh>
    <rPh sb="54" eb="56">
      <t>イドウ</t>
    </rPh>
    <rPh sb="66" eb="68">
      <t>イドウ</t>
    </rPh>
    <rPh sb="68" eb="69">
      <t>サキ</t>
    </rPh>
    <rPh sb="76" eb="79">
      <t>シヨウシャ</t>
    </rPh>
    <rPh sb="80" eb="82">
      <t>ケッテイ</t>
    </rPh>
    <phoneticPr fontId="1"/>
  </si>
  <si>
    <t>運命の追い風</t>
    <rPh sb="0" eb="2">
      <t>ウンメイ</t>
    </rPh>
    <rPh sb="3" eb="4">
      <t>オ</t>
    </rPh>
    <rPh sb="5" eb="6">
      <t>カゼ</t>
    </rPh>
    <phoneticPr fontId="1"/>
  </si>
  <si>
    <t>対象の判定のスペシャル率に+20%のボーナスを与えて振り直させる(対象の同意が必要。自身には使用不可)。</t>
    <rPh sb="0" eb="2">
      <t>タイショウ</t>
    </rPh>
    <rPh sb="3" eb="5">
      <t>ハンテイ</t>
    </rPh>
    <rPh sb="11" eb="12">
      <t>リツ</t>
    </rPh>
    <rPh sb="23" eb="24">
      <t>アタ</t>
    </rPh>
    <rPh sb="26" eb="27">
      <t>フ</t>
    </rPh>
    <rPh sb="28" eb="29">
      <t>ナオ</t>
    </rPh>
    <rPh sb="36" eb="38">
      <t>ドウイ</t>
    </rPh>
    <rPh sb="39" eb="41">
      <t>ヒツヨウ</t>
    </rPh>
    <rPh sb="42" eb="44">
      <t>ジシン</t>
    </rPh>
    <rPh sb="46" eb="48">
      <t>シヨウ</t>
    </rPh>
    <rPh sb="48" eb="50">
      <t>フカ</t>
    </rPh>
    <phoneticPr fontId="1"/>
  </si>
  <si>
    <t>輝きの吐息</t>
    <rPh sb="0" eb="1">
      <t>カガヤ</t>
    </rPh>
    <rPh sb="3" eb="5">
      <t>トイキ</t>
    </rPh>
    <phoneticPr fontId="1"/>
  </si>
  <si>
    <t>【感情】</t>
    <rPh sb="1" eb="3">
      <t>カンジョウ</t>
    </rPh>
    <phoneticPr fontId="1"/>
  </si>
  <si>
    <t>このアーツで何らかの攻撃に対するリアクションを行う。対決に勝利したなら、攻撃者の攻撃を失敗させた上で、攻撃者に「刺+10+1D10のダメージを与え、1点でもダメージを与えた場合、「浄化」を与える」特殊攻撃を命中させる(この特殊攻撃に対してリアクションはできない)。</t>
    <rPh sb="6" eb="7">
      <t>ナン</t>
    </rPh>
    <rPh sb="10" eb="12">
      <t>コウゲキ</t>
    </rPh>
    <rPh sb="13" eb="14">
      <t>タイ</t>
    </rPh>
    <rPh sb="23" eb="24">
      <t>オコナ</t>
    </rPh>
    <rPh sb="26" eb="28">
      <t>タイケツ</t>
    </rPh>
    <rPh sb="29" eb="31">
      <t>ショウリ</t>
    </rPh>
    <rPh sb="36" eb="39">
      <t>コウゲキシャ</t>
    </rPh>
    <rPh sb="40" eb="42">
      <t>コウゲキ</t>
    </rPh>
    <rPh sb="43" eb="45">
      <t>シッパイ</t>
    </rPh>
    <rPh sb="48" eb="49">
      <t>ウエ</t>
    </rPh>
    <rPh sb="51" eb="54">
      <t>コウゲキシャ</t>
    </rPh>
    <rPh sb="56" eb="57">
      <t>サ</t>
    </rPh>
    <rPh sb="71" eb="72">
      <t>アタ</t>
    </rPh>
    <rPh sb="75" eb="76">
      <t>テン</t>
    </rPh>
    <rPh sb="83" eb="84">
      <t>アタ</t>
    </rPh>
    <rPh sb="86" eb="88">
      <t>バアイ</t>
    </rPh>
    <rPh sb="90" eb="92">
      <t>ジョウカ</t>
    </rPh>
    <rPh sb="94" eb="95">
      <t>アタ</t>
    </rPh>
    <rPh sb="98" eb="100">
      <t>トクシュ</t>
    </rPh>
    <rPh sb="100" eb="102">
      <t>コウゲキ</t>
    </rPh>
    <rPh sb="103" eb="105">
      <t>メイチュウ</t>
    </rPh>
    <rPh sb="111" eb="113">
      <t>トクシュ</t>
    </rPh>
    <rPh sb="113" eb="115">
      <t>コウゲキ</t>
    </rPh>
    <rPh sb="116" eb="117">
      <t>タイ</t>
    </rPh>
    <phoneticPr fontId="1"/>
  </si>
  <si>
    <t>投影</t>
    <rPh sb="0" eb="2">
      <t>トウエイ</t>
    </rPh>
    <phoneticPr fontId="1"/>
  </si>
  <si>
    <t>このアーツを組み合わせた「種別：魔法」のアーツを「射程：シーン」に変更する。</t>
    <rPh sb="6" eb="7">
      <t>ク</t>
    </rPh>
    <rPh sb="8" eb="9">
      <t>ア</t>
    </rPh>
    <rPh sb="13" eb="15">
      <t>シュベツ</t>
    </rPh>
    <rPh sb="16" eb="18">
      <t>マホウ</t>
    </rPh>
    <rPh sb="25" eb="27">
      <t>シャテイ</t>
    </rPh>
    <rPh sb="33" eb="35">
      <t>ヘンコウ</t>
    </rPh>
    <phoneticPr fontId="1"/>
  </si>
  <si>
    <t>分身</t>
    <rPh sb="0" eb="2">
      <t>ブンシン</t>
    </rPh>
    <phoneticPr fontId="1"/>
  </si>
  <si>
    <t>〔隠〕</t>
    <rPh sb="1" eb="2">
      <t>カク</t>
    </rPh>
    <phoneticPr fontId="1"/>
  </si>
  <si>
    <t>ただ忍として</t>
    <rPh sb="2" eb="3">
      <t>シノ</t>
    </rPh>
    <phoneticPr fontId="1"/>
  </si>
  <si>
    <t>このアーツを組み合わせることで、〔隠密〕判定で登場判定を行うことができる。この効果でシーンに登場した場合、自身を見る者はその顔を覚えられない。思い出すには〔観察〕判定が必要である。その判定に対してこのアーツでリアクションでき、その判定のスペシャル率に+20%のボーナスを与える。</t>
    <rPh sb="6" eb="7">
      <t>ク</t>
    </rPh>
    <rPh sb="8" eb="9">
      <t>ア</t>
    </rPh>
    <rPh sb="17" eb="19">
      <t>オンミツ</t>
    </rPh>
    <rPh sb="20" eb="22">
      <t>ハンテイ</t>
    </rPh>
    <rPh sb="23" eb="25">
      <t>トウジョウ</t>
    </rPh>
    <rPh sb="25" eb="27">
      <t>ハンテイ</t>
    </rPh>
    <rPh sb="28" eb="29">
      <t>オコナ</t>
    </rPh>
    <rPh sb="39" eb="41">
      <t>コウカ</t>
    </rPh>
    <rPh sb="46" eb="48">
      <t>トウジョウ</t>
    </rPh>
    <rPh sb="50" eb="52">
      <t>バアイ</t>
    </rPh>
    <rPh sb="53" eb="55">
      <t>ジシン</t>
    </rPh>
    <rPh sb="56" eb="57">
      <t>ミ</t>
    </rPh>
    <rPh sb="58" eb="59">
      <t>モノ</t>
    </rPh>
    <rPh sb="62" eb="63">
      <t>カオ</t>
    </rPh>
    <rPh sb="64" eb="65">
      <t>オボ</t>
    </rPh>
    <rPh sb="71" eb="72">
      <t>オモ</t>
    </rPh>
    <rPh sb="73" eb="74">
      <t>ダ</t>
    </rPh>
    <rPh sb="78" eb="80">
      <t>カンサツ</t>
    </rPh>
    <rPh sb="81" eb="83">
      <t>ハンテイ</t>
    </rPh>
    <rPh sb="84" eb="86">
      <t>ヒツヨウ</t>
    </rPh>
    <rPh sb="92" eb="94">
      <t>ハンテイ</t>
    </rPh>
    <rPh sb="95" eb="96">
      <t>タイ</t>
    </rPh>
    <rPh sb="115" eb="117">
      <t>ハンテイ</t>
    </rPh>
    <rPh sb="123" eb="124">
      <t>リツ</t>
    </rPh>
    <rPh sb="135" eb="136">
      <t>アタ</t>
    </rPh>
    <phoneticPr fontId="1"/>
  </si>
  <si>
    <t>心の翼</t>
    <rPh sb="0" eb="1">
      <t>ココロ</t>
    </rPh>
    <rPh sb="2" eb="3">
      <t>ツバサ</t>
    </rPh>
    <phoneticPr fontId="1"/>
  </si>
  <si>
    <t>フェイトを持つ相手と言葉を介さず、距離を超えて会話できる。この効果で情報共有することができる。</t>
    <rPh sb="5" eb="6">
      <t>モ</t>
    </rPh>
    <rPh sb="7" eb="9">
      <t>アイテ</t>
    </rPh>
    <rPh sb="10" eb="12">
      <t>コトバ</t>
    </rPh>
    <rPh sb="13" eb="14">
      <t>カイ</t>
    </rPh>
    <rPh sb="17" eb="19">
      <t>キョリ</t>
    </rPh>
    <rPh sb="20" eb="21">
      <t>コ</t>
    </rPh>
    <rPh sb="23" eb="25">
      <t>カイワ</t>
    </rPh>
    <rPh sb="31" eb="33">
      <t>コウカ</t>
    </rPh>
    <rPh sb="34" eb="36">
      <t>ジョウホウ</t>
    </rPh>
    <rPh sb="36" eb="38">
      <t>キョウユウ</t>
    </rPh>
    <phoneticPr fontId="1"/>
  </si>
  <si>
    <t>選ばれし者</t>
    <rPh sb="0" eb="1">
      <t>エラ</t>
    </rPh>
    <rPh sb="4" eb="5">
      <t>モノ</t>
    </rPh>
    <phoneticPr fontId="1"/>
  </si>
  <si>
    <t>君は光輪を持つ“選ばれし者”だ。君の回りが真なる闇に包まれることはなく、暗くとも姿は分かるほど明るい。また君はいつまでも調停者である。HLが「あなたが誰かの諍いを公平に収めることができた」と認めたなら、その度に単体の対象を選び、その対象のSPを1D10点回復する。</t>
    <rPh sb="0" eb="1">
      <t>キミ</t>
    </rPh>
    <rPh sb="2" eb="4">
      <t>コウリン</t>
    </rPh>
    <rPh sb="5" eb="6">
      <t>モ</t>
    </rPh>
    <rPh sb="8" eb="9">
      <t>エラ</t>
    </rPh>
    <rPh sb="12" eb="13">
      <t>モノ</t>
    </rPh>
    <rPh sb="16" eb="17">
      <t>キミ</t>
    </rPh>
    <rPh sb="18" eb="19">
      <t>マワ</t>
    </rPh>
    <rPh sb="21" eb="22">
      <t>シン</t>
    </rPh>
    <rPh sb="24" eb="25">
      <t>ヤミ</t>
    </rPh>
    <rPh sb="26" eb="27">
      <t>ツツ</t>
    </rPh>
    <rPh sb="36" eb="37">
      <t>クラ</t>
    </rPh>
    <rPh sb="40" eb="41">
      <t>スガタ</t>
    </rPh>
    <rPh sb="42" eb="43">
      <t>ワ</t>
    </rPh>
    <rPh sb="47" eb="48">
      <t>アカ</t>
    </rPh>
    <rPh sb="75" eb="76">
      <t>ダレ</t>
    </rPh>
    <rPh sb="78" eb="79">
      <t>イサカ</t>
    </rPh>
    <rPh sb="81" eb="83">
      <t>コウヘイ</t>
    </rPh>
    <rPh sb="84" eb="85">
      <t>オサ</t>
    </rPh>
    <rPh sb="95" eb="96">
      <t>ミト</t>
    </rPh>
    <rPh sb="103" eb="104">
      <t>タビ</t>
    </rPh>
    <rPh sb="105" eb="107">
      <t>タンタイ</t>
    </rPh>
    <rPh sb="108" eb="110">
      <t>タイショウ</t>
    </rPh>
    <rPh sb="111" eb="112">
      <t>エラ</t>
    </rPh>
    <rPh sb="116" eb="118">
      <t>タイショウ</t>
    </rPh>
    <rPh sb="126" eb="127">
      <t>テン</t>
    </rPh>
    <rPh sb="127" eb="129">
      <t>カイフク</t>
    </rPh>
    <phoneticPr fontId="1"/>
  </si>
  <si>
    <t>天使の使命</t>
    <rPh sb="0" eb="2">
      <t>テンシ</t>
    </rPh>
    <rPh sb="3" eb="5">
      <t>シメイ</t>
    </rPh>
    <phoneticPr fontId="1"/>
  </si>
  <si>
    <t>自身は「憎悪」「悲哀」「憤怒」「放心」のどれを受けていても、その効果を受けない。</t>
    <rPh sb="0" eb="2">
      <t>ジシン</t>
    </rPh>
    <rPh sb="4" eb="6">
      <t>ゾウオ</t>
    </rPh>
    <rPh sb="8" eb="10">
      <t>ヒアイ</t>
    </rPh>
    <rPh sb="12" eb="14">
      <t>フンヌ</t>
    </rPh>
    <rPh sb="16" eb="18">
      <t>ホウシン</t>
    </rPh>
    <rPh sb="23" eb="24">
      <t>ウ</t>
    </rPh>
    <rPh sb="32" eb="34">
      <t>コウカ</t>
    </rPh>
    <rPh sb="35" eb="36">
      <t>ウ</t>
    </rPh>
    <phoneticPr fontId="1"/>
  </si>
  <si>
    <t>逃れ得ぬ牙</t>
    <rPh sb="0" eb="1">
      <t>ノガ</t>
    </rPh>
    <rPh sb="2" eb="3">
      <t>エ</t>
    </rPh>
    <rPh sb="4" eb="5">
      <t>キバ</t>
    </rPh>
    <phoneticPr fontId="1"/>
  </si>
  <si>
    <t>自身が与える全ての状態異常は、「自動的でなく能動的に解除する場合、解除するキャラクターが追加でR代償を3点払わなければ解除できない」という効果が追加される。</t>
    <rPh sb="0" eb="2">
      <t>ジシン</t>
    </rPh>
    <rPh sb="3" eb="4">
      <t>アタ</t>
    </rPh>
    <rPh sb="6" eb="7">
      <t>スベ</t>
    </rPh>
    <rPh sb="9" eb="11">
      <t>ジョウタイ</t>
    </rPh>
    <rPh sb="11" eb="13">
      <t>イジョウ</t>
    </rPh>
    <rPh sb="16" eb="19">
      <t>ジドウテキ</t>
    </rPh>
    <rPh sb="22" eb="25">
      <t>ノウドウテキ</t>
    </rPh>
    <rPh sb="26" eb="28">
      <t>カイジョ</t>
    </rPh>
    <rPh sb="30" eb="32">
      <t>バアイ</t>
    </rPh>
    <rPh sb="33" eb="35">
      <t>カイジョ</t>
    </rPh>
    <rPh sb="44" eb="46">
      <t>ツイカ</t>
    </rPh>
    <rPh sb="48" eb="50">
      <t>ダイショウ</t>
    </rPh>
    <rPh sb="52" eb="53">
      <t>テン</t>
    </rPh>
    <rPh sb="53" eb="54">
      <t>ハラ</t>
    </rPh>
    <rPh sb="59" eb="61">
      <t>カイジョ</t>
    </rPh>
    <rPh sb="69" eb="71">
      <t>コウカ</t>
    </rPh>
    <rPh sb="72" eb="74">
      <t>ツイカ</t>
    </rPh>
    <phoneticPr fontId="1"/>
  </si>
  <si>
    <t>聖戦の灯</t>
    <rPh sb="0" eb="2">
      <t>セイセン</t>
    </rPh>
    <rPh sb="3" eb="4">
      <t>アカリ</t>
    </rPh>
    <phoneticPr fontId="1"/>
  </si>
  <si>
    <t>シーン(選択)</t>
    <rPh sb="4" eb="6">
      <t>センタク</t>
    </rPh>
    <phoneticPr fontId="1"/>
  </si>
  <si>
    <t>進軍命令</t>
    <rPh sb="0" eb="2">
      <t>シングン</t>
    </rPh>
    <rPh sb="2" eb="4">
      <t>メイレイ</t>
    </rPh>
    <phoneticPr fontId="1"/>
  </si>
  <si>
    <t>対象は即座に戦闘移動を行うことができる(移動先は対象が選択する)。自身は対象にできない。</t>
    <rPh sb="0" eb="2">
      <t>タイショウ</t>
    </rPh>
    <rPh sb="3" eb="5">
      <t>ソクザ</t>
    </rPh>
    <rPh sb="6" eb="8">
      <t>セントウ</t>
    </rPh>
    <rPh sb="8" eb="10">
      <t>イドウ</t>
    </rPh>
    <rPh sb="11" eb="12">
      <t>オコナ</t>
    </rPh>
    <phoneticPr fontId="1"/>
  </si>
  <si>
    <t>揺るぎなき翼</t>
    <rPh sb="0" eb="1">
      <t>ユ</t>
    </rPh>
    <rPh sb="5" eb="6">
      <t>ツバサ</t>
    </rPh>
    <phoneticPr fontId="1"/>
  </si>
  <si>
    <t>自身は戦闘移動を行う。その戦闘中、自身は「飛行」状態となる。</t>
    <rPh sb="0" eb="2">
      <t>ジシン</t>
    </rPh>
    <rPh sb="3" eb="5">
      <t>セントウ</t>
    </rPh>
    <rPh sb="5" eb="7">
      <t>イドウ</t>
    </rPh>
    <rPh sb="8" eb="9">
      <t>オコナ</t>
    </rPh>
    <rPh sb="17" eb="19">
      <t>ジシン</t>
    </rPh>
    <rPh sb="21" eb="23">
      <t>ヒコウ</t>
    </rPh>
    <rPh sb="24" eb="26">
      <t>ジョウタイ</t>
    </rPh>
    <phoneticPr fontId="1"/>
  </si>
  <si>
    <t>三叉撃</t>
    <rPh sb="0" eb="2">
      <t>サンサ</t>
    </rPh>
    <rPh sb="2" eb="3">
      <t>ゲキ</t>
    </rPh>
    <phoneticPr fontId="1"/>
  </si>
  <si>
    <t>取得には《翼無き者》が必要。このアーツを組み合わせた白兵攻撃を追加で2回コピーする(命中判定を3回行い、リアクションもそれぞれに対して発生し、ダメージも個別に発生する。全ての代償は1回分でよく、使用回数制限も1回分となる)。</t>
    <rPh sb="0" eb="2">
      <t>シュトク</t>
    </rPh>
    <rPh sb="5" eb="6">
      <t>ツバサ</t>
    </rPh>
    <rPh sb="6" eb="7">
      <t>ナ</t>
    </rPh>
    <rPh sb="8" eb="9">
      <t>モノ</t>
    </rPh>
    <rPh sb="11" eb="13">
      <t>ヒツヨウ</t>
    </rPh>
    <rPh sb="20" eb="21">
      <t>ク</t>
    </rPh>
    <rPh sb="22" eb="23">
      <t>ア</t>
    </rPh>
    <rPh sb="26" eb="28">
      <t>ハクヘイ</t>
    </rPh>
    <rPh sb="28" eb="30">
      <t>コウゲキ</t>
    </rPh>
    <rPh sb="31" eb="33">
      <t>ツイカ</t>
    </rPh>
    <rPh sb="35" eb="36">
      <t>カイ</t>
    </rPh>
    <rPh sb="42" eb="44">
      <t>メイチュウ</t>
    </rPh>
    <rPh sb="44" eb="46">
      <t>ハンテイ</t>
    </rPh>
    <rPh sb="48" eb="49">
      <t>カイ</t>
    </rPh>
    <rPh sb="49" eb="50">
      <t>オコナ</t>
    </rPh>
    <rPh sb="64" eb="65">
      <t>タイ</t>
    </rPh>
    <rPh sb="67" eb="69">
      <t>ハッセイ</t>
    </rPh>
    <rPh sb="76" eb="78">
      <t>コベツ</t>
    </rPh>
    <rPh sb="79" eb="81">
      <t>ハッセイ</t>
    </rPh>
    <rPh sb="84" eb="85">
      <t>スベ</t>
    </rPh>
    <rPh sb="87" eb="89">
      <t>ダイショウ</t>
    </rPh>
    <rPh sb="91" eb="93">
      <t>カイブン</t>
    </rPh>
    <rPh sb="97" eb="99">
      <t>シヨウ</t>
    </rPh>
    <rPh sb="99" eb="101">
      <t>カイスウ</t>
    </rPh>
    <rPh sb="101" eb="103">
      <t>セイゲン</t>
    </rPh>
    <rPh sb="105" eb="107">
      <t>カイブン</t>
    </rPh>
    <phoneticPr fontId="1"/>
  </si>
  <si>
    <t>魔纏剣</t>
    <rPh sb="0" eb="1">
      <t>マ</t>
    </rPh>
    <rPh sb="1" eb="2">
      <t>マトイ</t>
    </rPh>
    <rPh sb="2" eb="3">
      <t>ケン</t>
    </rPh>
    <phoneticPr fontId="1"/>
  </si>
  <si>
    <t>このアーツを組み合わせることで、白兵攻撃に「種別：魔法」のアーツが組み合わせられる。この攻撃によるダメージは物理攻撃でも魔法攻撃でもある。この攻撃で与えるダメージに+[攻撃に使用した武器の魔力とアーツの魔力の合計]する。ダメージ属性は武器やアーツから好きなものを選ぶ。</t>
    <rPh sb="16" eb="18">
      <t>ハクヘイ</t>
    </rPh>
    <rPh sb="18" eb="20">
      <t>コウゲキ</t>
    </rPh>
    <rPh sb="22" eb="24">
      <t>シュベツ</t>
    </rPh>
    <rPh sb="25" eb="27">
      <t>マホウ</t>
    </rPh>
    <rPh sb="33" eb="34">
      <t>ク</t>
    </rPh>
    <rPh sb="35" eb="36">
      <t>ア</t>
    </rPh>
    <rPh sb="44" eb="46">
      <t>コウゲキ</t>
    </rPh>
    <rPh sb="54" eb="56">
      <t>ブツリ</t>
    </rPh>
    <rPh sb="56" eb="58">
      <t>コウゲキ</t>
    </rPh>
    <rPh sb="60" eb="62">
      <t>マホウ</t>
    </rPh>
    <rPh sb="62" eb="64">
      <t>コウゲキ</t>
    </rPh>
    <rPh sb="71" eb="73">
      <t>コウゲキ</t>
    </rPh>
    <rPh sb="74" eb="75">
      <t>アタ</t>
    </rPh>
    <rPh sb="84" eb="86">
      <t>コウゲキ</t>
    </rPh>
    <rPh sb="87" eb="89">
      <t>シヨウ</t>
    </rPh>
    <rPh sb="91" eb="93">
      <t>ブキ</t>
    </rPh>
    <rPh sb="94" eb="96">
      <t>マリョク</t>
    </rPh>
    <rPh sb="101" eb="103">
      <t>マリョク</t>
    </rPh>
    <rPh sb="104" eb="106">
      <t>ゴウケイ</t>
    </rPh>
    <rPh sb="114" eb="116">
      <t>ゾクセイ</t>
    </rPh>
    <rPh sb="117" eb="119">
      <t>ブキ</t>
    </rPh>
    <rPh sb="125" eb="126">
      <t>ス</t>
    </rPh>
    <rPh sb="131" eb="132">
      <t>エラ</t>
    </rPh>
    <phoneticPr fontId="1"/>
  </si>
  <si>
    <t>銃鎖剣</t>
    <rPh sb="0" eb="1">
      <t>ジュウ</t>
    </rPh>
    <rPh sb="1" eb="2">
      <t>クサリ</t>
    </rPh>
    <rPh sb="2" eb="3">
      <t>ケン</t>
    </rPh>
    <phoneticPr fontId="1"/>
  </si>
  <si>
    <t>取得には威力のダメージ属性が2つ以上あるレリックが必要。このアーツを組み合わせた攻撃は「射程：至近」に変更できる。メインフェイズ中、レリックの威力固定値1つに+[同じ武器の別の威力固定値]する。</t>
    <rPh sb="0" eb="2">
      <t>シュトク</t>
    </rPh>
    <rPh sb="4" eb="6">
      <t>イリョク</t>
    </rPh>
    <rPh sb="11" eb="13">
      <t>ゾクセイ</t>
    </rPh>
    <rPh sb="16" eb="18">
      <t>イジョウ</t>
    </rPh>
    <rPh sb="25" eb="27">
      <t>ヒツヨウ</t>
    </rPh>
    <rPh sb="34" eb="35">
      <t>ク</t>
    </rPh>
    <rPh sb="36" eb="37">
      <t>ア</t>
    </rPh>
    <rPh sb="40" eb="42">
      <t>コウゲキ</t>
    </rPh>
    <rPh sb="44" eb="46">
      <t>シャテイ</t>
    </rPh>
    <rPh sb="47" eb="49">
      <t>シキン</t>
    </rPh>
    <rPh sb="51" eb="53">
      <t>ヘンコウ</t>
    </rPh>
    <rPh sb="64" eb="65">
      <t>チュウ</t>
    </rPh>
    <rPh sb="71" eb="73">
      <t>イリョク</t>
    </rPh>
    <rPh sb="73" eb="76">
      <t>コテイチ</t>
    </rPh>
    <rPh sb="81" eb="82">
      <t>オナ</t>
    </rPh>
    <rPh sb="83" eb="85">
      <t>ブキ</t>
    </rPh>
    <rPh sb="86" eb="87">
      <t>ベツ</t>
    </rPh>
    <rPh sb="88" eb="90">
      <t>イリョク</t>
    </rPh>
    <rPh sb="90" eb="93">
      <t>コテイチ</t>
    </rPh>
    <phoneticPr fontId="1"/>
  </si>
  <si>
    <t>翻る因果</t>
    <rPh sb="0" eb="1">
      <t>ヒルガエ</t>
    </rPh>
    <rPh sb="2" eb="4">
      <t>インガ</t>
    </rPh>
    <phoneticPr fontId="1"/>
  </si>
  <si>
    <t>このアーツを組み合わせた判定では、判定によって起こるスペシャルはクリティカルに、ファンブルはフェイタルに変更される。</t>
    <rPh sb="6" eb="7">
      <t>ク</t>
    </rPh>
    <rPh sb="8" eb="9">
      <t>ア</t>
    </rPh>
    <rPh sb="12" eb="14">
      <t>ハンテイ</t>
    </rPh>
    <rPh sb="17" eb="19">
      <t>ハンテイ</t>
    </rPh>
    <rPh sb="23" eb="24">
      <t>オ</t>
    </rPh>
    <rPh sb="52" eb="54">
      <t>ヘンコウ</t>
    </rPh>
    <phoneticPr fontId="1"/>
  </si>
  <si>
    <t>唯一神の詔</t>
    <rPh sb="0" eb="2">
      <t>ユイツ</t>
    </rPh>
    <rPh sb="2" eb="3">
      <t>シン</t>
    </rPh>
    <rPh sb="4" eb="5">
      <t>ミコトノリ</t>
    </rPh>
    <phoneticPr fontId="1"/>
  </si>
  <si>
    <t>〔秘〕</t>
    <rPh sb="1" eb="2">
      <t>ヒ</t>
    </rPh>
    <phoneticPr fontId="1"/>
  </si>
  <si>
    <t>HLにシナリオに関する質問をすることができる。判定前に質問内容を宣言すること。HLは必ずその質問に答えるが、判定前に追加でS4の代償を求めることができる。自身はその答えを他のPC、PLに教えられない。</t>
    <rPh sb="8" eb="9">
      <t>カン</t>
    </rPh>
    <rPh sb="11" eb="13">
      <t>シツモン</t>
    </rPh>
    <rPh sb="23" eb="25">
      <t>ハンテイ</t>
    </rPh>
    <rPh sb="25" eb="26">
      <t>マエ</t>
    </rPh>
    <rPh sb="27" eb="29">
      <t>シツモン</t>
    </rPh>
    <rPh sb="29" eb="31">
      <t>ナイヨウ</t>
    </rPh>
    <rPh sb="32" eb="34">
      <t>センゲン</t>
    </rPh>
    <rPh sb="42" eb="43">
      <t>カナラ</t>
    </rPh>
    <rPh sb="46" eb="48">
      <t>シツモン</t>
    </rPh>
    <rPh sb="49" eb="50">
      <t>コタ</t>
    </rPh>
    <rPh sb="54" eb="56">
      <t>ハンテイ</t>
    </rPh>
    <rPh sb="56" eb="57">
      <t>マエ</t>
    </rPh>
    <rPh sb="58" eb="60">
      <t>ツイカ</t>
    </rPh>
    <rPh sb="64" eb="66">
      <t>ダイショウ</t>
    </rPh>
    <rPh sb="67" eb="68">
      <t>モト</t>
    </rPh>
    <rPh sb="77" eb="79">
      <t>ジシン</t>
    </rPh>
    <rPh sb="82" eb="83">
      <t>コタ</t>
    </rPh>
    <rPh sb="85" eb="86">
      <t>ホカ</t>
    </rPh>
    <rPh sb="93" eb="94">
      <t>オシ</t>
    </rPh>
    <phoneticPr fontId="1"/>
  </si>
  <si>
    <t>羽吹雪</t>
    <rPh sb="0" eb="1">
      <t>ハネ</t>
    </rPh>
    <rPh sb="1" eb="3">
      <t>フブキ</t>
    </rPh>
    <phoneticPr fontId="1"/>
  </si>
  <si>
    <t>射撃攻撃がスペシャルで命中した時に使用できる。自身はこのメインフェイズ終了後、もう1度メジャーアクションのみを行う。このメジャーアクションでは〔射撃〕判定しか行えず、判定率に-20%のペナルティを受ける。</t>
    <rPh sb="0" eb="2">
      <t>シャゲキ</t>
    </rPh>
    <rPh sb="2" eb="4">
      <t>コウゲキ</t>
    </rPh>
    <rPh sb="11" eb="13">
      <t>メイチュウ</t>
    </rPh>
    <rPh sb="15" eb="16">
      <t>トキ</t>
    </rPh>
    <rPh sb="17" eb="19">
      <t>シヨウ</t>
    </rPh>
    <rPh sb="23" eb="25">
      <t>ジシン</t>
    </rPh>
    <rPh sb="35" eb="38">
      <t>シュウリョウゴ</t>
    </rPh>
    <rPh sb="42" eb="43">
      <t>ド</t>
    </rPh>
    <rPh sb="55" eb="56">
      <t>オコナ</t>
    </rPh>
    <rPh sb="72" eb="74">
      <t>シャゲキ</t>
    </rPh>
    <rPh sb="75" eb="77">
      <t>ハンテイ</t>
    </rPh>
    <rPh sb="79" eb="80">
      <t>オコナ</t>
    </rPh>
    <rPh sb="83" eb="85">
      <t>ハンテイ</t>
    </rPh>
    <rPh sb="85" eb="86">
      <t>リツ</t>
    </rPh>
    <rPh sb="98" eb="99">
      <t>ウ</t>
    </rPh>
    <phoneticPr fontId="1"/>
  </si>
  <si>
    <t>運命の向い風</t>
    <rPh sb="0" eb="2">
      <t>ウンメイ</t>
    </rPh>
    <rPh sb="3" eb="4">
      <t>ムカ</t>
    </rPh>
    <rPh sb="5" eb="6">
      <t>カゼ</t>
    </rPh>
    <phoneticPr fontId="1"/>
  </si>
  <si>
    <t>対象の判定の判定率に-20%のペナルティを与え、振り直させる。この結果、対象の判定が失敗した場合、フェイタルとなる(対象の同意は不要)。</t>
    <rPh sb="0" eb="2">
      <t>タイショウ</t>
    </rPh>
    <rPh sb="3" eb="5">
      <t>ハンテイ</t>
    </rPh>
    <rPh sb="6" eb="8">
      <t>ハンテイ</t>
    </rPh>
    <rPh sb="8" eb="9">
      <t>リツ</t>
    </rPh>
    <rPh sb="21" eb="22">
      <t>アタ</t>
    </rPh>
    <rPh sb="24" eb="25">
      <t>フ</t>
    </rPh>
    <rPh sb="26" eb="27">
      <t>ナオ</t>
    </rPh>
    <rPh sb="33" eb="35">
      <t>ケッカ</t>
    </rPh>
    <rPh sb="36" eb="38">
      <t>タイショウ</t>
    </rPh>
    <rPh sb="39" eb="41">
      <t>ハンテイ</t>
    </rPh>
    <rPh sb="42" eb="44">
      <t>シッパイ</t>
    </rPh>
    <rPh sb="46" eb="48">
      <t>バアイ</t>
    </rPh>
    <rPh sb="64" eb="66">
      <t>フヨウ</t>
    </rPh>
    <phoneticPr fontId="1"/>
  </si>
  <si>
    <t>取得には《選ばれし者》が必要。自身以外の物理攻撃が命中した時に使用できる。その攻撃で与えるダメージに+[自身が準備している武器最大2つの威力固定値1つずつの合計]する。</t>
    <rPh sb="0" eb="2">
      <t>シュトク</t>
    </rPh>
    <rPh sb="5" eb="6">
      <t>エラ</t>
    </rPh>
    <rPh sb="9" eb="10">
      <t>モノ</t>
    </rPh>
    <rPh sb="12" eb="14">
      <t>ヒツヨウ</t>
    </rPh>
    <rPh sb="15" eb="17">
      <t>ジシン</t>
    </rPh>
    <rPh sb="17" eb="19">
      <t>イガイ</t>
    </rPh>
    <rPh sb="20" eb="22">
      <t>ブツリ</t>
    </rPh>
    <rPh sb="22" eb="24">
      <t>コウゲキ</t>
    </rPh>
    <rPh sb="25" eb="27">
      <t>メイチュウ</t>
    </rPh>
    <rPh sb="29" eb="30">
      <t>トキ</t>
    </rPh>
    <rPh sb="31" eb="33">
      <t>シヨウ</t>
    </rPh>
    <rPh sb="39" eb="41">
      <t>コウゲキ</t>
    </rPh>
    <rPh sb="42" eb="43">
      <t>アタ</t>
    </rPh>
    <rPh sb="52" eb="54">
      <t>ジシン</t>
    </rPh>
    <rPh sb="55" eb="57">
      <t>ジュンビ</t>
    </rPh>
    <rPh sb="61" eb="63">
      <t>ブキ</t>
    </rPh>
    <rPh sb="63" eb="65">
      <t>サイダイ</t>
    </rPh>
    <rPh sb="68" eb="70">
      <t>イリョク</t>
    </rPh>
    <rPh sb="70" eb="73">
      <t>コテイチ</t>
    </rPh>
    <rPh sb="78" eb="80">
      <t>ゴウケイ</t>
    </rPh>
    <phoneticPr fontId="6"/>
  </si>
  <si>
    <t>夜の夢の騎士</t>
    <rPh sb="0" eb="1">
      <t>ヨル</t>
    </rPh>
    <rPh sb="2" eb="3">
      <t>ユメ</t>
    </rPh>
    <rPh sb="4" eb="6">
      <t>キシ</t>
    </rPh>
    <phoneticPr fontId="1"/>
  </si>
  <si>
    <t>君はヘイズルーンより、瘴気の闇から人々の夢を守る使命を託された。このアーツをメジャーアクションで使用することで、君は他人の夢を覗き見たり、入りこんだりすることができる。また、ポストロールアクションで【希望】判定を振り直させることができる(対象の同意は不要。自身には使用できない)。君は眠ることによっては夢を見ることができない。</t>
    <rPh sb="0" eb="1">
      <t>キミ</t>
    </rPh>
    <rPh sb="11" eb="13">
      <t>ショウキ</t>
    </rPh>
    <rPh sb="14" eb="15">
      <t>ヤミ</t>
    </rPh>
    <rPh sb="17" eb="19">
      <t>ヒトビト</t>
    </rPh>
    <rPh sb="20" eb="21">
      <t>ユメ</t>
    </rPh>
    <rPh sb="22" eb="23">
      <t>マモ</t>
    </rPh>
    <rPh sb="24" eb="26">
      <t>シメイ</t>
    </rPh>
    <rPh sb="27" eb="28">
      <t>タク</t>
    </rPh>
    <rPh sb="48" eb="50">
      <t>シヨウ</t>
    </rPh>
    <rPh sb="56" eb="57">
      <t>キミ</t>
    </rPh>
    <rPh sb="58" eb="60">
      <t>タニン</t>
    </rPh>
    <rPh sb="61" eb="62">
      <t>ユメ</t>
    </rPh>
    <rPh sb="63" eb="64">
      <t>ノゾ</t>
    </rPh>
    <rPh sb="65" eb="66">
      <t>ミ</t>
    </rPh>
    <rPh sb="69" eb="70">
      <t>ハイ</t>
    </rPh>
    <rPh sb="100" eb="102">
      <t>キボウ</t>
    </rPh>
    <rPh sb="103" eb="105">
      <t>ハンテイ</t>
    </rPh>
    <rPh sb="106" eb="107">
      <t>フ</t>
    </rPh>
    <rPh sb="108" eb="109">
      <t>ナオ</t>
    </rPh>
    <rPh sb="125" eb="127">
      <t>フヨウ</t>
    </rPh>
    <rPh sb="128" eb="130">
      <t>ジシン</t>
    </rPh>
    <rPh sb="132" eb="134">
      <t>シヨウ</t>
    </rPh>
    <rPh sb="140" eb="141">
      <t>キミ</t>
    </rPh>
    <rPh sb="142" eb="143">
      <t>ネム</t>
    </rPh>
    <rPh sb="151" eb="152">
      <t>ユメ</t>
    </rPh>
    <rPh sb="153" eb="154">
      <t>ミ</t>
    </rPh>
    <phoneticPr fontId="1"/>
  </si>
  <si>
    <t>取得には《夜の夢の騎士》が必要。自身が攻撃で「放心」または「気絶」状態の対象にダメージを与えた場合、対象に与えたダメージの半分だけHPを回復する。</t>
    <rPh sb="0" eb="2">
      <t>シュトク</t>
    </rPh>
    <rPh sb="5" eb="6">
      <t>ヨル</t>
    </rPh>
    <rPh sb="7" eb="8">
      <t>ユメ</t>
    </rPh>
    <rPh sb="9" eb="11">
      <t>キシ</t>
    </rPh>
    <rPh sb="13" eb="15">
      <t>ヒツヨウ</t>
    </rPh>
    <rPh sb="16" eb="18">
      <t>ジシン</t>
    </rPh>
    <rPh sb="19" eb="21">
      <t>コウゲキ</t>
    </rPh>
    <rPh sb="23" eb="25">
      <t>ホウシン</t>
    </rPh>
    <rPh sb="30" eb="32">
      <t>キゼツ</t>
    </rPh>
    <rPh sb="33" eb="35">
      <t>ジョウタイ</t>
    </rPh>
    <rPh sb="36" eb="38">
      <t>タイショウ</t>
    </rPh>
    <rPh sb="44" eb="45">
      <t>アタ</t>
    </rPh>
    <rPh sb="47" eb="49">
      <t>バアイ</t>
    </rPh>
    <rPh sb="50" eb="52">
      <t>タイショウ</t>
    </rPh>
    <rPh sb="53" eb="54">
      <t>アタ</t>
    </rPh>
    <rPh sb="61" eb="63">
      <t>ハンブン</t>
    </rPh>
    <rPh sb="68" eb="70">
      <t>カイフク</t>
    </rPh>
    <phoneticPr fontId="1"/>
  </si>
  <si>
    <t>緊急治療</t>
    <rPh sb="0" eb="2">
      <t>キンキュウ</t>
    </rPh>
    <rPh sb="2" eb="4">
      <t>チリョウ</t>
    </rPh>
    <phoneticPr fontId="1"/>
  </si>
  <si>
    <t>即座にメジャーアクションを行う。「行動済」であっても行動でき、この行動では「行動済」にならない。このメジャーアクションでは〔手当〕判定のみを行え、その「応急処置」の回復量に+1D10点する。</t>
    <rPh sb="0" eb="2">
      <t>ソクザ</t>
    </rPh>
    <rPh sb="13" eb="14">
      <t>オコナ</t>
    </rPh>
    <rPh sb="76" eb="78">
      <t>オウキュウ</t>
    </rPh>
    <rPh sb="78" eb="80">
      <t>ショチ</t>
    </rPh>
    <rPh sb="82" eb="85">
      <t>カイフクリョウ</t>
    </rPh>
    <rPh sb="91" eb="92">
      <t>テン</t>
    </rPh>
    <phoneticPr fontId="1"/>
  </si>
  <si>
    <t>癒しの契印</t>
    <rPh sb="0" eb="1">
      <t>イヤ</t>
    </rPh>
    <rPh sb="3" eb="5">
      <t>ケイイン</t>
    </rPh>
    <phoneticPr fontId="1"/>
  </si>
  <si>
    <t>次に行うメジャーアクションでの癒属性攻撃で与えるダメージ、または〔手当〕判定の回復量に+1D10点する。</t>
    <rPh sb="0" eb="1">
      <t>ツギ</t>
    </rPh>
    <rPh sb="2" eb="3">
      <t>オコナ</t>
    </rPh>
    <rPh sb="15" eb="16">
      <t>ユ</t>
    </rPh>
    <rPh sb="16" eb="18">
      <t>ゾクセイ</t>
    </rPh>
    <rPh sb="18" eb="20">
      <t>コウゲキ</t>
    </rPh>
    <rPh sb="33" eb="35">
      <t>テアテ</t>
    </rPh>
    <rPh sb="36" eb="38">
      <t>ハンテイ</t>
    </rPh>
    <rPh sb="39" eb="41">
      <t>カイフク</t>
    </rPh>
    <rPh sb="41" eb="42">
      <t>リョウ</t>
    </rPh>
    <rPh sb="48" eb="49">
      <t>テン</t>
    </rPh>
    <phoneticPr fontId="1"/>
  </si>
  <si>
    <t>あなたはヘイズルーンの教えに従い、命を奪わないことを誓っている。このアーツを組み合わせた攻撃で与えるダメージに+5点する。このアーツを組み合わせた攻撃では対象のHPは0以下にならず、HPが1になった場合、「気絶」を与える。</t>
    <rPh sb="11" eb="12">
      <t>オシ</t>
    </rPh>
    <rPh sb="14" eb="15">
      <t>シタガ</t>
    </rPh>
    <rPh sb="17" eb="18">
      <t>イノチ</t>
    </rPh>
    <rPh sb="19" eb="20">
      <t>ウバ</t>
    </rPh>
    <rPh sb="26" eb="27">
      <t>チカ</t>
    </rPh>
    <rPh sb="38" eb="39">
      <t>ク</t>
    </rPh>
    <rPh sb="40" eb="41">
      <t>ア</t>
    </rPh>
    <rPh sb="44" eb="46">
      <t>コウゲキ</t>
    </rPh>
    <rPh sb="47" eb="48">
      <t>アタ</t>
    </rPh>
    <rPh sb="57" eb="58">
      <t>テン</t>
    </rPh>
    <rPh sb="67" eb="68">
      <t>ク</t>
    </rPh>
    <rPh sb="69" eb="70">
      <t>ア</t>
    </rPh>
    <rPh sb="73" eb="75">
      <t>コウゲキ</t>
    </rPh>
    <rPh sb="77" eb="79">
      <t>タイショウ</t>
    </rPh>
    <rPh sb="84" eb="86">
      <t>イカ</t>
    </rPh>
    <rPh sb="99" eb="101">
      <t>バアイ</t>
    </rPh>
    <rPh sb="103" eb="105">
      <t>キゼツ</t>
    </rPh>
    <rPh sb="107" eb="108">
      <t>アタ</t>
    </rPh>
    <phoneticPr fontId="1"/>
  </si>
  <si>
    <t>運命の射手</t>
    <rPh sb="0" eb="2">
      <t>ウンメイ</t>
    </rPh>
    <rPh sb="3" eb="5">
      <t>シャシュ</t>
    </rPh>
    <phoneticPr fontId="1"/>
  </si>
  <si>
    <t>このアーツを組み合わせた攻撃で与えるダメージに+[差分値]する(端数切り上げ)。グロウの効果で発生したメインフェイズでは使用できない。</t>
    <rPh sb="6" eb="7">
      <t>ク</t>
    </rPh>
    <rPh sb="8" eb="9">
      <t>ア</t>
    </rPh>
    <rPh sb="12" eb="14">
      <t>コウゲキ</t>
    </rPh>
    <rPh sb="25" eb="27">
      <t>サブン</t>
    </rPh>
    <rPh sb="27" eb="28">
      <t>チ</t>
    </rPh>
    <rPh sb="32" eb="34">
      <t>ハスウ</t>
    </rPh>
    <rPh sb="34" eb="35">
      <t>キ</t>
    </rPh>
    <rPh sb="36" eb="37">
      <t>ア</t>
    </rPh>
    <rPh sb="44" eb="46">
      <t>コウカ</t>
    </rPh>
    <rPh sb="47" eb="49">
      <t>ハッセイ</t>
    </rPh>
    <rPh sb="60" eb="62">
      <t>シヨウ</t>
    </rPh>
    <phoneticPr fontId="1"/>
  </si>
  <si>
    <t>逆境に燃ゆる</t>
    <rPh sb="0" eb="2">
      <t>ギャッキョウ</t>
    </rPh>
    <rPh sb="3" eb="4">
      <t>モ</t>
    </rPh>
    <phoneticPr fontId="1"/>
  </si>
  <si>
    <t>このアーツを組み合わせた攻撃で与えるダメージに+[[自身の受けている状態異常の数]×4]する。</t>
    <rPh sb="6" eb="7">
      <t>ク</t>
    </rPh>
    <rPh sb="8" eb="9">
      <t>ア</t>
    </rPh>
    <rPh sb="12" eb="14">
      <t>コウゲキ</t>
    </rPh>
    <rPh sb="26" eb="28">
      <t>ジシン</t>
    </rPh>
    <rPh sb="29" eb="30">
      <t>ウ</t>
    </rPh>
    <rPh sb="34" eb="36">
      <t>ジョウタイ</t>
    </rPh>
    <rPh sb="36" eb="38">
      <t>イジョウ</t>
    </rPh>
    <rPh sb="39" eb="40">
      <t>カズ</t>
    </rPh>
    <phoneticPr fontId="1"/>
  </si>
  <si>
    <t>無骨な癒し</t>
    <rPh sb="0" eb="2">
      <t>ブコツ</t>
    </rPh>
    <rPh sb="3" eb="4">
      <t>イヤ</t>
    </rPh>
    <phoneticPr fontId="1"/>
  </si>
  <si>
    <t>このアーツを組み合わせた攻撃のダメージ属性を「癒」に変更する。</t>
    <rPh sb="6" eb="7">
      <t>ク</t>
    </rPh>
    <rPh sb="8" eb="9">
      <t>ア</t>
    </rPh>
    <rPh sb="12" eb="14">
      <t>コウゲキ</t>
    </rPh>
    <rPh sb="19" eb="21">
      <t>ゾクセイ</t>
    </rPh>
    <rPh sb="23" eb="24">
      <t>ユ</t>
    </rPh>
    <rPh sb="26" eb="28">
      <t>ヘンコウ</t>
    </rPh>
    <phoneticPr fontId="1"/>
  </si>
  <si>
    <t>嘘から出たまこと</t>
    <rPh sb="0" eb="1">
      <t>ウソ</t>
    </rPh>
    <rPh sb="3" eb="4">
      <t>デ</t>
    </rPh>
    <phoneticPr fontId="1"/>
  </si>
  <si>
    <t>対象に、君の言葉を真実だと信じ込ませる。危害が及ぶような嘘は信じ込ませられず、遺痕を持つキャラクターには効果がない。</t>
    <rPh sb="0" eb="2">
      <t>タイショウ</t>
    </rPh>
    <rPh sb="4" eb="5">
      <t>キミ</t>
    </rPh>
    <rPh sb="6" eb="8">
      <t>コトバ</t>
    </rPh>
    <rPh sb="9" eb="11">
      <t>シンジツ</t>
    </rPh>
    <rPh sb="13" eb="14">
      <t>シン</t>
    </rPh>
    <rPh sb="15" eb="16">
      <t>コ</t>
    </rPh>
    <rPh sb="20" eb="22">
      <t>キガイ</t>
    </rPh>
    <rPh sb="23" eb="24">
      <t>オヨ</t>
    </rPh>
    <rPh sb="28" eb="29">
      <t>ウソ</t>
    </rPh>
    <rPh sb="30" eb="31">
      <t>シン</t>
    </rPh>
    <rPh sb="32" eb="33">
      <t>コ</t>
    </rPh>
    <rPh sb="39" eb="41">
      <t>イコン</t>
    </rPh>
    <rPh sb="42" eb="43">
      <t>モ</t>
    </rPh>
    <rPh sb="52" eb="54">
      <t>コウカ</t>
    </rPh>
    <phoneticPr fontId="1"/>
  </si>
  <si>
    <t>運命紡ぎ</t>
    <rPh sb="0" eb="2">
      <t>ウンメイ</t>
    </rPh>
    <rPh sb="2" eb="3">
      <t>ツム</t>
    </rPh>
    <phoneticPr fontId="1"/>
  </si>
  <si>
    <t>対象の判定結果の出目の、十の位と一の位のダイスを入れ替える(対象の同意が必要)。</t>
    <rPh sb="0" eb="2">
      <t>タイショウ</t>
    </rPh>
    <rPh sb="3" eb="5">
      <t>ハンテイ</t>
    </rPh>
    <rPh sb="5" eb="7">
      <t>ケッカ</t>
    </rPh>
    <rPh sb="8" eb="10">
      <t>デメ</t>
    </rPh>
    <rPh sb="12" eb="13">
      <t>ジュウ</t>
    </rPh>
    <rPh sb="14" eb="15">
      <t>クライ</t>
    </rPh>
    <rPh sb="16" eb="17">
      <t>イチ</t>
    </rPh>
    <rPh sb="18" eb="19">
      <t>クライ</t>
    </rPh>
    <rPh sb="24" eb="25">
      <t>イ</t>
    </rPh>
    <rPh sb="26" eb="27">
      <t>カ</t>
    </rPh>
    <phoneticPr fontId="1"/>
  </si>
  <si>
    <t>天命の前借り</t>
    <rPh sb="0" eb="2">
      <t>テンメイ</t>
    </rPh>
    <rPh sb="3" eb="5">
      <t>マエガ</t>
    </rPh>
    <phoneticPr fontId="1"/>
  </si>
  <si>
    <t>対象がファンブルで失敗した時に使用できる。その判定結果をスペシャルに変更する。対象はこの戦闘中、次に判定にスペシャルで成功した場合、その結果は自動的にファンブルに変更される。</t>
    <rPh sb="0" eb="2">
      <t>タイショウ</t>
    </rPh>
    <rPh sb="9" eb="11">
      <t>シッパイ</t>
    </rPh>
    <rPh sb="13" eb="14">
      <t>トキ</t>
    </rPh>
    <rPh sb="15" eb="17">
      <t>シヨウ</t>
    </rPh>
    <rPh sb="23" eb="25">
      <t>ハンテイ</t>
    </rPh>
    <rPh sb="25" eb="27">
      <t>ケッカ</t>
    </rPh>
    <rPh sb="34" eb="36">
      <t>ヘンコウ</t>
    </rPh>
    <rPh sb="39" eb="41">
      <t>タイショウ</t>
    </rPh>
    <rPh sb="48" eb="49">
      <t>ツギ</t>
    </rPh>
    <rPh sb="50" eb="52">
      <t>ハンテイ</t>
    </rPh>
    <rPh sb="59" eb="61">
      <t>セイコウ</t>
    </rPh>
    <rPh sb="63" eb="65">
      <t>バアイ</t>
    </rPh>
    <rPh sb="68" eb="70">
      <t>ケッカ</t>
    </rPh>
    <rPh sb="71" eb="74">
      <t>ジドウテキ</t>
    </rPh>
    <rPh sb="81" eb="83">
      <t>ヘンコウ</t>
    </rPh>
    <phoneticPr fontId="1"/>
  </si>
  <si>
    <t>このアーツを組み合わせたガード判定では、ガードに使用した武器の防御値に、他の準備している武器1つの防御値を加える。</t>
    <rPh sb="6" eb="7">
      <t>ク</t>
    </rPh>
    <rPh sb="8" eb="9">
      <t>ア</t>
    </rPh>
    <rPh sb="15" eb="17">
      <t>ハンテイ</t>
    </rPh>
    <rPh sb="24" eb="26">
      <t>シヨウ</t>
    </rPh>
    <rPh sb="28" eb="30">
      <t>ブキ</t>
    </rPh>
    <rPh sb="31" eb="33">
      <t>ボウギョ</t>
    </rPh>
    <rPh sb="33" eb="34">
      <t>チ</t>
    </rPh>
    <rPh sb="36" eb="37">
      <t>ホカ</t>
    </rPh>
    <rPh sb="38" eb="40">
      <t>ジュンビ</t>
    </rPh>
    <rPh sb="44" eb="46">
      <t>ブキ</t>
    </rPh>
    <rPh sb="49" eb="51">
      <t>ボウギョ</t>
    </rPh>
    <rPh sb="51" eb="52">
      <t>チ</t>
    </rPh>
    <rPh sb="53" eb="54">
      <t>クワ</t>
    </rPh>
    <phoneticPr fontId="1"/>
  </si>
  <si>
    <t>巡り来る時</t>
    <rPh sb="0" eb="1">
      <t>メグ</t>
    </rPh>
    <rPh sb="2" eb="3">
      <t>ク</t>
    </rPh>
    <rPh sb="4" eb="5">
      <t>トキ</t>
    </rPh>
    <phoneticPr fontId="1"/>
  </si>
  <si>
    <t>対象の使用回数制限があるアーツ1つの使用回数を1回増加させる。このアーツは《巡り来る時》には効果がない。</t>
    <rPh sb="0" eb="2">
      <t>タイショウ</t>
    </rPh>
    <rPh sb="3" eb="5">
      <t>シヨウ</t>
    </rPh>
    <rPh sb="5" eb="7">
      <t>カイスウ</t>
    </rPh>
    <rPh sb="7" eb="9">
      <t>セイゲン</t>
    </rPh>
    <rPh sb="18" eb="20">
      <t>シヨウ</t>
    </rPh>
    <rPh sb="20" eb="22">
      <t>カイスウ</t>
    </rPh>
    <rPh sb="24" eb="25">
      <t>カイ</t>
    </rPh>
    <rPh sb="25" eb="27">
      <t>ゾウカ</t>
    </rPh>
    <rPh sb="38" eb="39">
      <t>メグ</t>
    </rPh>
    <rPh sb="40" eb="41">
      <t>ク</t>
    </rPh>
    <rPh sb="42" eb="43">
      <t>トキ</t>
    </rPh>
    <rPh sb="46" eb="48">
      <t>コウカ</t>
    </rPh>
    <phoneticPr fontId="1"/>
  </si>
  <si>
    <t>瘴毒の矢</t>
    <rPh sb="0" eb="1">
      <t>ショウ</t>
    </rPh>
    <rPh sb="1" eb="2">
      <t>ドク</t>
    </rPh>
    <rPh sb="3" eb="4">
      <t>ヤ</t>
    </rPh>
    <phoneticPr fontId="1"/>
  </si>
  <si>
    <t>プレアクト時に「邪毒」か「汚染」のどちらかを選ぶ。このアーツを組み合わせた射撃攻撃で1点でもダメージを与えた場合、対象に選んだ状態異常をLV2で与える。</t>
    <rPh sb="5" eb="6">
      <t>ジ</t>
    </rPh>
    <rPh sb="8" eb="9">
      <t>ジャ</t>
    </rPh>
    <rPh sb="9" eb="10">
      <t>ドク</t>
    </rPh>
    <rPh sb="13" eb="15">
      <t>オセン</t>
    </rPh>
    <rPh sb="22" eb="23">
      <t>エラ</t>
    </rPh>
    <rPh sb="31" eb="32">
      <t>ク</t>
    </rPh>
    <rPh sb="33" eb="34">
      <t>ア</t>
    </rPh>
    <rPh sb="37" eb="39">
      <t>シャゲキ</t>
    </rPh>
    <rPh sb="39" eb="41">
      <t>コウゲキ</t>
    </rPh>
    <rPh sb="43" eb="44">
      <t>テン</t>
    </rPh>
    <rPh sb="51" eb="52">
      <t>アタ</t>
    </rPh>
    <rPh sb="54" eb="56">
      <t>バアイ</t>
    </rPh>
    <rPh sb="57" eb="59">
      <t>タイショウ</t>
    </rPh>
    <rPh sb="60" eb="61">
      <t>エラ</t>
    </rPh>
    <rPh sb="63" eb="65">
      <t>ジョウタイ</t>
    </rPh>
    <rPh sb="65" eb="67">
      <t>イジョウ</t>
    </rPh>
    <rPh sb="72" eb="73">
      <t>アタ</t>
    </rPh>
    <phoneticPr fontId="1"/>
  </si>
  <si>
    <t>操風</t>
    <rPh sb="0" eb="1">
      <t>アヤツ</t>
    </rPh>
    <rPh sb="1" eb="2">
      <t>カゼ</t>
    </rPh>
    <phoneticPr fontId="1"/>
  </si>
  <si>
    <t>その判定のダイス1つの出目を-1か-2する(最低値は0)。代償として自身は「硬直」を受ける。</t>
    <rPh sb="2" eb="4">
      <t>ハンテイ</t>
    </rPh>
    <rPh sb="11" eb="13">
      <t>デメ</t>
    </rPh>
    <rPh sb="22" eb="24">
      <t>サイテイ</t>
    </rPh>
    <rPh sb="24" eb="25">
      <t>チ</t>
    </rPh>
    <rPh sb="29" eb="31">
      <t>ダイショウ</t>
    </rPh>
    <rPh sb="34" eb="36">
      <t>ジシン</t>
    </rPh>
    <rPh sb="38" eb="40">
      <t>コウチョク</t>
    </rPh>
    <rPh sb="42" eb="43">
      <t>ウ</t>
    </rPh>
    <phoneticPr fontId="1"/>
  </si>
  <si>
    <t>脱皮</t>
    <rPh sb="0" eb="2">
      <t>ダッピ</t>
    </rPh>
    <phoneticPr fontId="1"/>
  </si>
  <si>
    <t>自身が攻撃によって1点でもダメージを受けた時に使用する。自身のHPを[癒装甲値(最低値0)+1D10]点回復する。</t>
    <rPh sb="0" eb="2">
      <t>ジシン</t>
    </rPh>
    <rPh sb="3" eb="5">
      <t>コウゲキ</t>
    </rPh>
    <rPh sb="10" eb="11">
      <t>テン</t>
    </rPh>
    <rPh sb="18" eb="19">
      <t>ウ</t>
    </rPh>
    <rPh sb="21" eb="22">
      <t>トキ</t>
    </rPh>
    <rPh sb="23" eb="25">
      <t>シヨウ</t>
    </rPh>
    <rPh sb="28" eb="30">
      <t>ジシン</t>
    </rPh>
    <rPh sb="35" eb="36">
      <t>イヤ</t>
    </rPh>
    <rPh sb="36" eb="38">
      <t>ソウコウ</t>
    </rPh>
    <rPh sb="38" eb="39">
      <t>チ</t>
    </rPh>
    <rPh sb="40" eb="42">
      <t>サイテイ</t>
    </rPh>
    <rPh sb="42" eb="43">
      <t>チ</t>
    </rPh>
    <rPh sb="51" eb="52">
      <t>テン</t>
    </rPh>
    <rPh sb="52" eb="54">
      <t>カイフク</t>
    </rPh>
    <phoneticPr fontId="1"/>
  </si>
  <si>
    <t>死眼</t>
    <rPh sb="0" eb="1">
      <t>シ</t>
    </rPh>
    <rPh sb="1" eb="2">
      <t>ガン</t>
    </rPh>
    <phoneticPr fontId="1"/>
  </si>
  <si>
    <t>瘴魔の才</t>
    <rPh sb="0" eb="1">
      <t>ショウ</t>
    </rPh>
    <rPh sb="1" eb="2">
      <t>マ</t>
    </rPh>
    <rPh sb="3" eb="4">
      <t>サイ</t>
    </rPh>
    <phoneticPr fontId="1"/>
  </si>
  <si>
    <t>〔瘴〕</t>
    <rPh sb="1" eb="2">
      <t>ショウ</t>
    </rPh>
    <phoneticPr fontId="1"/>
  </si>
  <si>
    <t>このアーツを組み合わせた〔瘴気〕判定では、ダイスの出目の00と99以外のゾロ目で、判定がスペシャルになる。</t>
    <rPh sb="6" eb="7">
      <t>ク</t>
    </rPh>
    <rPh sb="8" eb="9">
      <t>ア</t>
    </rPh>
    <rPh sb="13" eb="15">
      <t>ショウキ</t>
    </rPh>
    <rPh sb="16" eb="18">
      <t>ハンテイ</t>
    </rPh>
    <rPh sb="41" eb="43">
      <t>ハンテイ</t>
    </rPh>
    <phoneticPr fontId="1"/>
  </si>
  <si>
    <t>竜鱗の翼</t>
    <rPh sb="0" eb="1">
      <t>リュウ</t>
    </rPh>
    <rPh sb="1" eb="2">
      <t>リン</t>
    </rPh>
    <rPh sb="3" eb="4">
      <t>ツバサ</t>
    </rPh>
    <phoneticPr fontId="1"/>
  </si>
  <si>
    <t>君は尾を自切し、立派な翼を得た成人したラチェルだ。この戦闘中、「飛行」状態となる。自身は戦闘移動を行う。</t>
    <rPh sb="0" eb="1">
      <t>キミ</t>
    </rPh>
    <rPh sb="2" eb="3">
      <t>オ</t>
    </rPh>
    <rPh sb="4" eb="5">
      <t>ジ</t>
    </rPh>
    <rPh sb="5" eb="6">
      <t>セツ</t>
    </rPh>
    <rPh sb="8" eb="10">
      <t>リッパ</t>
    </rPh>
    <rPh sb="11" eb="12">
      <t>ツバサ</t>
    </rPh>
    <rPh sb="13" eb="14">
      <t>エ</t>
    </rPh>
    <rPh sb="15" eb="17">
      <t>セイジン</t>
    </rPh>
    <rPh sb="32" eb="34">
      <t>ヒコウ</t>
    </rPh>
    <rPh sb="35" eb="37">
      <t>ジョウタイ</t>
    </rPh>
    <rPh sb="41" eb="43">
      <t>ジシン</t>
    </rPh>
    <rPh sb="44" eb="46">
      <t>セントウ</t>
    </rPh>
    <rPh sb="46" eb="48">
      <t>イドウ</t>
    </rPh>
    <rPh sb="49" eb="50">
      <t>オコナ</t>
    </rPh>
    <phoneticPr fontId="1"/>
  </si>
  <si>
    <t>共鳴鱗</t>
    <rPh sb="0" eb="2">
      <t>キョウメイ</t>
    </rPh>
    <rPh sb="2" eb="3">
      <t>ウロコ</t>
    </rPh>
    <phoneticPr fontId="1"/>
  </si>
  <si>
    <t>自身の癒属性以外の全ての装甲値に+[[準備している「材質：鱗」の防具の数]+1]点する。</t>
    <rPh sb="0" eb="2">
      <t>ジシン</t>
    </rPh>
    <rPh sb="3" eb="4">
      <t>ユ</t>
    </rPh>
    <rPh sb="4" eb="6">
      <t>ゾクセイ</t>
    </rPh>
    <rPh sb="6" eb="8">
      <t>イガイ</t>
    </rPh>
    <rPh sb="9" eb="10">
      <t>スベ</t>
    </rPh>
    <rPh sb="12" eb="14">
      <t>ソウコウ</t>
    </rPh>
    <rPh sb="14" eb="15">
      <t>チ</t>
    </rPh>
    <rPh sb="26" eb="28">
      <t>ザイシツ</t>
    </rPh>
    <rPh sb="29" eb="30">
      <t>ウロコ</t>
    </rPh>
    <rPh sb="32" eb="34">
      <t>ボウグ</t>
    </rPh>
    <rPh sb="35" eb="36">
      <t>カズ</t>
    </rPh>
    <rPh sb="40" eb="41">
      <t>テン</t>
    </rPh>
    <phoneticPr fontId="1"/>
  </si>
  <si>
    <t>強靭なる鱗</t>
    <rPh sb="0" eb="2">
      <t>キョウジン</t>
    </rPh>
    <rPh sb="4" eb="5">
      <t>ウロコ</t>
    </rPh>
    <phoneticPr fontId="1"/>
  </si>
  <si>
    <t>プレアクト時、「角鱗外皮」「硬化外皮」「瘴気装甲」の中から1つを取得する。このアクト中、この防具は外すことができない。</t>
    <rPh sb="5" eb="6">
      <t>ジ</t>
    </rPh>
    <rPh sb="8" eb="9">
      <t>カク</t>
    </rPh>
    <rPh sb="9" eb="10">
      <t>リン</t>
    </rPh>
    <rPh sb="10" eb="12">
      <t>ガイヒ</t>
    </rPh>
    <rPh sb="14" eb="16">
      <t>コウカ</t>
    </rPh>
    <rPh sb="16" eb="18">
      <t>ガイヒ</t>
    </rPh>
    <rPh sb="20" eb="22">
      <t>ショウキ</t>
    </rPh>
    <rPh sb="22" eb="24">
      <t>ソウコウ</t>
    </rPh>
    <rPh sb="26" eb="27">
      <t>ナカ</t>
    </rPh>
    <rPh sb="32" eb="34">
      <t>シュトク</t>
    </rPh>
    <rPh sb="46" eb="48">
      <t>ボウグ</t>
    </rPh>
    <rPh sb="49" eb="50">
      <t>ハズ</t>
    </rPh>
    <phoneticPr fontId="1"/>
  </si>
  <si>
    <t>渇きの大地</t>
    <rPh sb="0" eb="1">
      <t>カワ</t>
    </rPh>
    <rPh sb="3" eb="5">
      <t>ダイチ</t>
    </rPh>
    <phoneticPr fontId="1"/>
  </si>
  <si>
    <t>シーンに対して「炎天」を与える。</t>
    <rPh sb="4" eb="5">
      <t>タイ</t>
    </rPh>
    <rPh sb="8" eb="10">
      <t>エンテン</t>
    </rPh>
    <rPh sb="12" eb="13">
      <t>アタ</t>
    </rPh>
    <phoneticPr fontId="1"/>
  </si>
  <si>
    <t>凶戦士</t>
    <rPh sb="0" eb="1">
      <t>キョウ</t>
    </rPh>
    <rPh sb="1" eb="3">
      <t>センシ</t>
    </rPh>
    <phoneticPr fontId="1"/>
  </si>
  <si>
    <t>このラウンド中、白兵攻撃の命中判定のスペシャル率に+20%、リアクションのファンブル率に+20%にする。自身がファンブルした場合、HLが指定した対象に「憎悪」を受ける。</t>
    <rPh sb="8" eb="10">
      <t>ハクヘイ</t>
    </rPh>
    <rPh sb="10" eb="12">
      <t>コウゲキ</t>
    </rPh>
    <rPh sb="13" eb="15">
      <t>メイチュウ</t>
    </rPh>
    <rPh sb="15" eb="17">
      <t>ハンテイ</t>
    </rPh>
    <rPh sb="23" eb="24">
      <t>リツ</t>
    </rPh>
    <rPh sb="42" eb="43">
      <t>リツ</t>
    </rPh>
    <rPh sb="52" eb="54">
      <t>ジシン</t>
    </rPh>
    <rPh sb="62" eb="64">
      <t>バアイ</t>
    </rPh>
    <rPh sb="68" eb="70">
      <t>シテイ</t>
    </rPh>
    <rPh sb="72" eb="74">
      <t>タイショウ</t>
    </rPh>
    <rPh sb="76" eb="78">
      <t>ゾウオ</t>
    </rPh>
    <rPh sb="80" eb="81">
      <t>ウ</t>
    </rPh>
    <phoneticPr fontId="1"/>
  </si>
  <si>
    <t>逆鱗</t>
    <rPh sb="0" eb="2">
      <t>ゲキリン</t>
    </rPh>
    <phoneticPr fontId="1"/>
  </si>
  <si>
    <t>白兵攻撃</t>
    <rPh sb="0" eb="2">
      <t>ハクヘイ</t>
    </rPh>
    <rPh sb="2" eb="4">
      <t>コウゲキ</t>
    </rPh>
    <phoneticPr fontId="1"/>
  </si>
  <si>
    <t>このアーツを組み合わせた攻撃で与えるダメージに+[[準備している「材質：鱗」の防具]×2]する。</t>
    <rPh sb="6" eb="7">
      <t>ク</t>
    </rPh>
    <rPh sb="8" eb="9">
      <t>ア</t>
    </rPh>
    <rPh sb="12" eb="14">
      <t>コウゲキ</t>
    </rPh>
    <rPh sb="33" eb="35">
      <t>ザイシツ</t>
    </rPh>
    <rPh sb="36" eb="37">
      <t>ウロコ</t>
    </rPh>
    <rPh sb="39" eb="41">
      <t>ボウグ</t>
    </rPh>
    <phoneticPr fontId="1"/>
  </si>
  <si>
    <t>罵詈雑言</t>
    <rPh sb="0" eb="4">
      <t>バリゾウゴン</t>
    </rPh>
    <phoneticPr fontId="1"/>
  </si>
  <si>
    <t>対象に「「悲哀」か「憤怒」を2つ選択して与える」特殊攻撃を行う(どちらを与えるかは対象ごとに選択する)。自身は対象にできない。</t>
    <rPh sb="0" eb="2">
      <t>タイショウ</t>
    </rPh>
    <rPh sb="5" eb="7">
      <t>ヒアイ</t>
    </rPh>
    <rPh sb="10" eb="12">
      <t>フンヌ</t>
    </rPh>
    <rPh sb="16" eb="18">
      <t>センタク</t>
    </rPh>
    <rPh sb="20" eb="21">
      <t>アタ</t>
    </rPh>
    <rPh sb="24" eb="26">
      <t>トクシュ</t>
    </rPh>
    <rPh sb="26" eb="28">
      <t>コウゲキ</t>
    </rPh>
    <rPh sb="29" eb="30">
      <t>オコナ</t>
    </rPh>
    <rPh sb="36" eb="37">
      <t>アタ</t>
    </rPh>
    <rPh sb="41" eb="43">
      <t>タイショウ</t>
    </rPh>
    <rPh sb="46" eb="48">
      <t>センタク</t>
    </rPh>
    <rPh sb="52" eb="54">
      <t>ジシン</t>
    </rPh>
    <rPh sb="55" eb="57">
      <t>タイショウ</t>
    </rPh>
    <phoneticPr fontId="1"/>
  </si>
  <si>
    <t>灼熱の吐息</t>
    <rPh sb="0" eb="2">
      <t>シャクネツ</t>
    </rPh>
    <rPh sb="3" eb="5">
      <t>トイキ</t>
    </rPh>
    <phoneticPr fontId="1"/>
  </si>
  <si>
    <t>範囲(強制)</t>
    <rPh sb="0" eb="2">
      <t>ハンイ</t>
    </rPh>
    <rPh sb="3" eb="5">
      <t>キョウセイ</t>
    </rPh>
    <phoneticPr fontId="1"/>
  </si>
  <si>
    <t>このアーツで何らかの攻撃に対するリアクションを行う。対決に勝利したなら、攻撃者の攻撃を失敗させた上で、攻撃者に「無+5+1D10点のダメージを与え、1点でもダメージを与えた場合、「放心」を与える」特殊攻撃を命中させる(リアクションは発生しない。自身は対象とならない)。</t>
    <rPh sb="56" eb="57">
      <t>ム</t>
    </rPh>
    <rPh sb="64" eb="65">
      <t>テン</t>
    </rPh>
    <rPh sb="90" eb="92">
      <t>ホウシン</t>
    </rPh>
    <rPh sb="122" eb="124">
      <t>ジシン</t>
    </rPh>
    <rPh sb="125" eb="127">
      <t>タイショウ</t>
    </rPh>
    <phoneticPr fontId="1"/>
  </si>
  <si>
    <t>海の叡智</t>
    <rPh sb="0" eb="1">
      <t>ウミ</t>
    </rPh>
    <rPh sb="2" eb="4">
      <t>エイチ</t>
    </rPh>
    <phoneticPr fontId="1"/>
  </si>
  <si>
    <t>【感情】か【知性】に属する技能1つの技能レベルに+1する(技能レベルの上限を超えることができる)。</t>
    <rPh sb="1" eb="3">
      <t>カンジョウ</t>
    </rPh>
    <rPh sb="6" eb="8">
      <t>チセイ</t>
    </rPh>
    <rPh sb="10" eb="11">
      <t>ゾク</t>
    </rPh>
    <rPh sb="13" eb="15">
      <t>ギノウ</t>
    </rPh>
    <rPh sb="18" eb="20">
      <t>ギノウ</t>
    </rPh>
    <rPh sb="29" eb="31">
      <t>ギノウ</t>
    </rPh>
    <rPh sb="35" eb="37">
      <t>ジョウゲン</t>
    </rPh>
    <rPh sb="38" eb="39">
      <t>コ</t>
    </rPh>
    <phoneticPr fontId="1"/>
  </si>
  <si>
    <t>水泡の護り</t>
    <rPh sb="0" eb="2">
      <t>スイホウ</t>
    </rPh>
    <rPh sb="3" eb="4">
      <t>マモ</t>
    </rPh>
    <phoneticPr fontId="1"/>
  </si>
  <si>
    <t>セットアップ</t>
    <phoneticPr fontId="1"/>
  </si>
  <si>
    <t>この戦闘中、「水中」状態になり、「炎天」の効果を受けない。他人には浮いた水の玉の中にいるように見える。また、炎や熱によるダメージを3点軽減し、雷や電気によるダメージを3点増加させる(具体的に該当するか否かはHLが決定する)。</t>
    <rPh sb="2" eb="4">
      <t>セントウ</t>
    </rPh>
    <rPh sb="7" eb="9">
      <t>スイチュウ</t>
    </rPh>
    <rPh sb="10" eb="12">
      <t>ジョウタイ</t>
    </rPh>
    <rPh sb="17" eb="19">
      <t>エンテン</t>
    </rPh>
    <rPh sb="21" eb="23">
      <t>コウカ</t>
    </rPh>
    <rPh sb="24" eb="25">
      <t>ウ</t>
    </rPh>
    <rPh sb="29" eb="31">
      <t>タニン</t>
    </rPh>
    <rPh sb="33" eb="34">
      <t>ウ</t>
    </rPh>
    <rPh sb="36" eb="37">
      <t>ミズ</t>
    </rPh>
    <rPh sb="38" eb="39">
      <t>タマ</t>
    </rPh>
    <rPh sb="40" eb="41">
      <t>ナカ</t>
    </rPh>
    <rPh sb="47" eb="48">
      <t>ミ</t>
    </rPh>
    <rPh sb="54" eb="55">
      <t>ホノオ</t>
    </rPh>
    <rPh sb="56" eb="57">
      <t>ネツ</t>
    </rPh>
    <rPh sb="66" eb="67">
      <t>テン</t>
    </rPh>
    <rPh sb="67" eb="69">
      <t>ケイゲン</t>
    </rPh>
    <rPh sb="71" eb="72">
      <t>イカズチ</t>
    </rPh>
    <rPh sb="73" eb="75">
      <t>デンキ</t>
    </rPh>
    <rPh sb="84" eb="85">
      <t>テン</t>
    </rPh>
    <rPh sb="85" eb="87">
      <t>ゾウカ</t>
    </rPh>
    <rPh sb="91" eb="94">
      <t>グタイテキ</t>
    </rPh>
    <rPh sb="95" eb="97">
      <t>ガイトウ</t>
    </rPh>
    <rPh sb="100" eb="101">
      <t>イナ</t>
    </rPh>
    <rPh sb="106" eb="108">
      <t>ケッテイ</t>
    </rPh>
    <phoneticPr fontId="1"/>
  </si>
  <si>
    <t>侵略の大海</t>
    <rPh sb="0" eb="2">
      <t>シンリャク</t>
    </rPh>
    <rPh sb="3" eb="5">
      <t>タイカイ</t>
    </rPh>
    <phoneticPr fontId="1"/>
  </si>
  <si>
    <t>シーンに対して「雨天」を与える。</t>
    <rPh sb="4" eb="5">
      <t>タイ</t>
    </rPh>
    <rPh sb="8" eb="10">
      <t>ウテン</t>
    </rPh>
    <rPh sb="12" eb="13">
      <t>アタ</t>
    </rPh>
    <phoneticPr fontId="1"/>
  </si>
  <si>
    <t>海面の空</t>
    <rPh sb="0" eb="2">
      <t>カイメン</t>
    </rPh>
    <rPh sb="3" eb="4">
      <t>ソラ</t>
    </rPh>
    <phoneticPr fontId="1"/>
  </si>
  <si>
    <t>このアーツは「水中」状態の時のみ使用できる。戦闘移動を行う。この効果で敵対するキャラクターがいるエンゲージから「離脱」できる。封鎖されたエンゲージからの「離脱」を行う判定をこのアーツで行うことができる。</t>
    <rPh sb="7" eb="9">
      <t>スイチュウ</t>
    </rPh>
    <rPh sb="10" eb="12">
      <t>ジョウタイ</t>
    </rPh>
    <rPh sb="13" eb="14">
      <t>ジ</t>
    </rPh>
    <rPh sb="16" eb="18">
      <t>シヨウ</t>
    </rPh>
    <rPh sb="22" eb="24">
      <t>セントウ</t>
    </rPh>
    <rPh sb="24" eb="26">
      <t>イドウ</t>
    </rPh>
    <rPh sb="27" eb="28">
      <t>オコナ</t>
    </rPh>
    <rPh sb="32" eb="34">
      <t>コウカ</t>
    </rPh>
    <rPh sb="35" eb="37">
      <t>テキタイ</t>
    </rPh>
    <rPh sb="56" eb="58">
      <t>リダツ</t>
    </rPh>
    <rPh sb="63" eb="65">
      <t>フウサ</t>
    </rPh>
    <rPh sb="77" eb="79">
      <t>リダツ</t>
    </rPh>
    <rPh sb="81" eb="82">
      <t>オコナ</t>
    </rPh>
    <rPh sb="83" eb="85">
      <t>ハンテイ</t>
    </rPh>
    <rPh sb="92" eb="93">
      <t>オコナ</t>
    </rPh>
    <phoneticPr fontId="1"/>
  </si>
  <si>
    <t>このアーツは「水中」状態の時のみ使用できる。「魔力：刺+6」の魔法攻撃を行う。このアーツを組み合わせた攻撃で1点でもダメージを与えた場合、対象を「水中」状態にする。その攻撃のメインフェイズ終了時、自身の「水中」状態を解除する。</t>
    <rPh sb="23" eb="25">
      <t>マリョク</t>
    </rPh>
    <rPh sb="26" eb="27">
      <t>サ</t>
    </rPh>
    <rPh sb="31" eb="33">
      <t>マホウ</t>
    </rPh>
    <rPh sb="33" eb="35">
      <t>コウゲキ</t>
    </rPh>
    <rPh sb="36" eb="37">
      <t>オコナ</t>
    </rPh>
    <rPh sb="45" eb="46">
      <t>ク</t>
    </rPh>
    <rPh sb="47" eb="48">
      <t>ア</t>
    </rPh>
    <rPh sb="51" eb="53">
      <t>コウゲキ</t>
    </rPh>
    <rPh sb="55" eb="56">
      <t>テン</t>
    </rPh>
    <rPh sb="63" eb="64">
      <t>アタ</t>
    </rPh>
    <rPh sb="66" eb="68">
      <t>バアイ</t>
    </rPh>
    <rPh sb="69" eb="71">
      <t>タイショウ</t>
    </rPh>
    <rPh sb="73" eb="75">
      <t>スイチュウ</t>
    </rPh>
    <rPh sb="76" eb="78">
      <t>ジョウタイ</t>
    </rPh>
    <rPh sb="84" eb="86">
      <t>コウゲキ</t>
    </rPh>
    <rPh sb="94" eb="97">
      <t>シュウリョウジ</t>
    </rPh>
    <rPh sb="98" eb="100">
      <t>ジシン</t>
    </rPh>
    <rPh sb="102" eb="104">
      <t>スイチュウ</t>
    </rPh>
    <rPh sb="105" eb="107">
      <t>ジョウタイ</t>
    </rPh>
    <rPh sb="108" eb="110">
      <t>カイジョ</t>
    </rPh>
    <phoneticPr fontId="1"/>
  </si>
  <si>
    <t>海蛇が如く</t>
    <rPh sb="0" eb="1">
      <t>ウミ</t>
    </rPh>
    <rPh sb="1" eb="2">
      <t>ヘビ</t>
    </rPh>
    <rPh sb="3" eb="4">
      <t>ゴト</t>
    </rPh>
    <phoneticPr fontId="1"/>
  </si>
  <si>
    <t>このアーツは「水中」状態の時のみ使用できる。このアーツを組み合わせた攻撃の対象を[LV+2]体に変更する。</t>
    <rPh sb="28" eb="29">
      <t>ク</t>
    </rPh>
    <rPh sb="30" eb="31">
      <t>ア</t>
    </rPh>
    <rPh sb="34" eb="36">
      <t>コウゲキ</t>
    </rPh>
    <rPh sb="37" eb="39">
      <t>タイショウ</t>
    </rPh>
    <rPh sb="46" eb="47">
      <t>タイ</t>
    </rPh>
    <rPh sb="48" eb="50">
      <t>ヘンコウ</t>
    </rPh>
    <phoneticPr fontId="1"/>
  </si>
  <si>
    <t>海漿の記憶</t>
    <rPh sb="0" eb="1">
      <t>ウミ</t>
    </rPh>
    <rPh sb="1" eb="2">
      <t>コンズ</t>
    </rPh>
    <rPh sb="3" eb="5">
      <t>キオク</t>
    </rPh>
    <phoneticPr fontId="1"/>
  </si>
  <si>
    <t>このアーツの判定に成功したなら、アーツを使用した場所で起こった出来事のうち、任意の過去の時点の光景を映し出すことができる。詳細はHLが描写する。HLはこのアーツの使用を却下することができる。</t>
    <rPh sb="6" eb="8">
      <t>ハンテイ</t>
    </rPh>
    <rPh sb="9" eb="11">
      <t>セイコウ</t>
    </rPh>
    <rPh sb="20" eb="22">
      <t>シヨウ</t>
    </rPh>
    <rPh sb="24" eb="26">
      <t>バショ</t>
    </rPh>
    <rPh sb="27" eb="28">
      <t>オ</t>
    </rPh>
    <rPh sb="31" eb="34">
      <t>デキゴト</t>
    </rPh>
    <rPh sb="38" eb="40">
      <t>ニンイ</t>
    </rPh>
    <rPh sb="41" eb="43">
      <t>カコ</t>
    </rPh>
    <rPh sb="44" eb="46">
      <t>ジテン</t>
    </rPh>
    <rPh sb="47" eb="49">
      <t>コウケイ</t>
    </rPh>
    <rPh sb="50" eb="51">
      <t>ウツ</t>
    </rPh>
    <rPh sb="52" eb="53">
      <t>ダ</t>
    </rPh>
    <rPh sb="61" eb="63">
      <t>ショウサイ</t>
    </rPh>
    <rPh sb="67" eb="69">
      <t>ビョウシャ</t>
    </rPh>
    <rPh sb="81" eb="83">
      <t>シヨウ</t>
    </rPh>
    <rPh sb="84" eb="86">
      <t>キャッカ</t>
    </rPh>
    <phoneticPr fontId="1"/>
  </si>
  <si>
    <t>激昂の魔術</t>
    <rPh sb="0" eb="2">
      <t>ゲッコウ</t>
    </rPh>
    <rPh sb="3" eb="5">
      <t>マジュツ</t>
    </rPh>
    <phoneticPr fontId="1"/>
  </si>
  <si>
    <t>〔独〕</t>
    <rPh sb="1" eb="2">
      <t>ドク</t>
    </rPh>
    <phoneticPr fontId="1"/>
  </si>
  <si>
    <t>このアーツを組み合わせた〔独魔〕判定では、ダイスの出目の00と99以外のゾロ目で、判定がスペシャルになる。</t>
    <rPh sb="6" eb="7">
      <t>ク</t>
    </rPh>
    <rPh sb="8" eb="9">
      <t>ア</t>
    </rPh>
    <rPh sb="13" eb="14">
      <t>ドク</t>
    </rPh>
    <rPh sb="14" eb="15">
      <t>マ</t>
    </rPh>
    <rPh sb="16" eb="18">
      <t>ハンテイ</t>
    </rPh>
    <phoneticPr fontId="1"/>
  </si>
  <si>
    <t>根無し草</t>
    <rPh sb="0" eb="2">
      <t>ネナ</t>
    </rPh>
    <rPh sb="3" eb="4">
      <t>グサ</t>
    </rPh>
    <phoneticPr fontId="1"/>
  </si>
  <si>
    <t>先手必勝</t>
    <rPh sb="0" eb="2">
      <t>センテ</t>
    </rPh>
    <rPh sb="2" eb="4">
      <t>ヒッショウ</t>
    </rPh>
    <phoneticPr fontId="1"/>
  </si>
  <si>
    <t>このアーツを組み合わせた攻撃で与えるダメージに+[[自身のAP]-[対象AP]]する(最低値0)。</t>
    <rPh sb="6" eb="7">
      <t>ク</t>
    </rPh>
    <rPh sb="8" eb="9">
      <t>ア</t>
    </rPh>
    <rPh sb="12" eb="14">
      <t>コウゲキ</t>
    </rPh>
    <rPh sb="43" eb="45">
      <t>サイテイ</t>
    </rPh>
    <rPh sb="45" eb="46">
      <t>チ</t>
    </rPh>
    <phoneticPr fontId="1"/>
  </si>
  <si>
    <t>風が如く</t>
    <rPh sb="0" eb="1">
      <t>カゼ</t>
    </rPh>
    <rPh sb="2" eb="3">
      <t>ゴト</t>
    </rPh>
    <phoneticPr fontId="1"/>
  </si>
  <si>
    <t>〔回〕</t>
    <rPh sb="1" eb="2">
      <t>カイ</t>
    </rPh>
    <phoneticPr fontId="1"/>
  </si>
  <si>
    <t>このアーツを組み合わせたドッジ判定では、ダイスの出目の00と99以外のゾロ目で、判定がスペシャルになる。</t>
    <rPh sb="6" eb="7">
      <t>ク</t>
    </rPh>
    <rPh sb="8" eb="9">
      <t>ア</t>
    </rPh>
    <rPh sb="15" eb="17">
      <t>ハンテイ</t>
    </rPh>
    <phoneticPr fontId="1"/>
  </si>
  <si>
    <t>運命のコイン</t>
    <rPh sb="0" eb="2">
      <t>ウンメイ</t>
    </rPh>
    <phoneticPr fontId="1"/>
  </si>
  <si>
    <t>メジャーアクションの判定に対して使用できる。ダイス1つを振り直すことができる。</t>
    <rPh sb="10" eb="12">
      <t>ハンテイ</t>
    </rPh>
    <rPh sb="13" eb="14">
      <t>タイ</t>
    </rPh>
    <rPh sb="16" eb="18">
      <t>シヨウ</t>
    </rPh>
    <rPh sb="28" eb="29">
      <t>フ</t>
    </rPh>
    <rPh sb="30" eb="31">
      <t>ナオ</t>
    </rPh>
    <phoneticPr fontId="1"/>
  </si>
  <si>
    <t>危機一髪</t>
    <rPh sb="0" eb="4">
      <t>キキイッパツ</t>
    </rPh>
    <phoneticPr fontId="1"/>
  </si>
  <si>
    <t>なし</t>
    <phoneticPr fontId="1"/>
  </si>
  <si>
    <t>あらゆる攻撃によって受けるダメージを2D10点減少させる。代償はダメージを適用した後、「放心」を受けることである。</t>
    <rPh sb="4" eb="6">
      <t>コウゲキ</t>
    </rPh>
    <rPh sb="10" eb="11">
      <t>ウ</t>
    </rPh>
    <rPh sb="22" eb="23">
      <t>テン</t>
    </rPh>
    <rPh sb="23" eb="25">
      <t>ゲンショウ</t>
    </rPh>
    <rPh sb="29" eb="31">
      <t>ダイショウ</t>
    </rPh>
    <rPh sb="41" eb="42">
      <t>アト</t>
    </rPh>
    <rPh sb="44" eb="46">
      <t>ホウシン</t>
    </rPh>
    <rPh sb="48" eb="49">
      <t>ウ</t>
    </rPh>
    <phoneticPr fontId="1"/>
  </si>
  <si>
    <t>奇跡の生還</t>
    <rPh sb="0" eb="2">
      <t>キセキ</t>
    </rPh>
    <rPh sb="3" eb="5">
      <t>セイカン</t>
    </rPh>
    <phoneticPr fontId="1"/>
  </si>
  <si>
    <t>HPが0以下になった時、トランス宣言の代わりに使用できる。自身は「昏倒」を受けず、HPを2D10点に変更する。</t>
    <rPh sb="4" eb="6">
      <t>イカ</t>
    </rPh>
    <rPh sb="10" eb="11">
      <t>トキ</t>
    </rPh>
    <rPh sb="16" eb="18">
      <t>センゲン</t>
    </rPh>
    <rPh sb="19" eb="20">
      <t>カ</t>
    </rPh>
    <rPh sb="23" eb="25">
      <t>シヨウ</t>
    </rPh>
    <rPh sb="29" eb="31">
      <t>ジシン</t>
    </rPh>
    <rPh sb="33" eb="35">
      <t>コントウ</t>
    </rPh>
    <rPh sb="37" eb="38">
      <t>ウ</t>
    </rPh>
    <rPh sb="48" eb="49">
      <t>テン</t>
    </rPh>
    <rPh sb="50" eb="52">
      <t>ヘンコウ</t>
    </rPh>
    <phoneticPr fontId="1"/>
  </si>
  <si>
    <t>情動：憤怒の烈火</t>
    <rPh sb="0" eb="2">
      <t>ジョウドウ</t>
    </rPh>
    <rPh sb="3" eb="5">
      <t>フンヌ</t>
    </rPh>
    <rPh sb="6" eb="8">
      <t>レッカ</t>
    </rPh>
    <phoneticPr fontId="1"/>
  </si>
  <si>
    <t>〔独〕〔瘴〕</t>
    <rPh sb="1" eb="2">
      <t>ドク</t>
    </rPh>
    <rPh sb="4" eb="5">
      <t>ショウ</t>
    </rPh>
    <phoneticPr fontId="1"/>
  </si>
  <si>
    <t>「魔力：無+0」の魔法攻撃を行う。このアーツを組み合わせた攻撃で1点でもダメージを与えた場合、対象に「邪毒」LV2を与える。</t>
    <rPh sb="1" eb="3">
      <t>マリョク</t>
    </rPh>
    <rPh sb="4" eb="5">
      <t>ム</t>
    </rPh>
    <rPh sb="9" eb="13">
      <t>マホウコウゲキ</t>
    </rPh>
    <rPh sb="14" eb="15">
      <t>オコナ</t>
    </rPh>
    <rPh sb="33" eb="34">
      <t>テン</t>
    </rPh>
    <rPh sb="41" eb="42">
      <t>アタ</t>
    </rPh>
    <rPh sb="44" eb="46">
      <t>バアイ</t>
    </rPh>
    <rPh sb="47" eb="49">
      <t>タイショウ</t>
    </rPh>
    <rPh sb="51" eb="52">
      <t>ジャ</t>
    </rPh>
    <rPh sb="52" eb="53">
      <t>ドク</t>
    </rPh>
    <rPh sb="58" eb="59">
      <t>アタ</t>
    </rPh>
    <phoneticPr fontId="1"/>
  </si>
  <si>
    <t>情動：縛られぬ疾風</t>
    <rPh sb="0" eb="2">
      <t>ジョウドウ</t>
    </rPh>
    <rPh sb="3" eb="4">
      <t>シバ</t>
    </rPh>
    <rPh sb="7" eb="9">
      <t>シップウ</t>
    </rPh>
    <phoneticPr fontId="1"/>
  </si>
  <si>
    <t>「魔力：斬+4」の魔法攻撃を行う。このアーツを組み合わせた攻撃で1点でもダメージを与えた場合、対象に「放心」を与える。</t>
    <rPh sb="1" eb="3">
      <t>マリョク</t>
    </rPh>
    <rPh sb="4" eb="5">
      <t>キ</t>
    </rPh>
    <rPh sb="9" eb="11">
      <t>マホウ</t>
    </rPh>
    <rPh sb="11" eb="13">
      <t>コウゲキ</t>
    </rPh>
    <rPh sb="14" eb="15">
      <t>オコナ</t>
    </rPh>
    <rPh sb="33" eb="34">
      <t>テン</t>
    </rPh>
    <rPh sb="41" eb="42">
      <t>アタ</t>
    </rPh>
    <rPh sb="44" eb="46">
      <t>バアイ</t>
    </rPh>
    <rPh sb="47" eb="49">
      <t>タイショウ</t>
    </rPh>
    <rPh sb="51" eb="53">
      <t>ホウシン</t>
    </rPh>
    <rPh sb="55" eb="56">
      <t>アタ</t>
    </rPh>
    <phoneticPr fontId="1"/>
  </si>
  <si>
    <t>情動：荒海の氾濫</t>
    <rPh sb="0" eb="2">
      <t>ジョウドウ</t>
    </rPh>
    <rPh sb="3" eb="5">
      <t>アラウミ</t>
    </rPh>
    <rPh sb="6" eb="8">
      <t>ハンラン</t>
    </rPh>
    <phoneticPr fontId="1"/>
  </si>
  <si>
    <t>「魔力：殴+2」の魔法攻撃を行う。このアーツを組み合わせた攻撃の命中判定のスペシャル率に+20%のボーナスを与える。</t>
    <rPh sb="1" eb="3">
      <t>マリョク</t>
    </rPh>
    <rPh sb="4" eb="5">
      <t>ナグ</t>
    </rPh>
    <rPh sb="9" eb="13">
      <t>マホウコウゲキ</t>
    </rPh>
    <rPh sb="14" eb="15">
      <t>オコナ</t>
    </rPh>
    <rPh sb="23" eb="24">
      <t>ク</t>
    </rPh>
    <rPh sb="25" eb="26">
      <t>ア</t>
    </rPh>
    <rPh sb="29" eb="31">
      <t>コウゲキ</t>
    </rPh>
    <rPh sb="32" eb="34">
      <t>メイチュウ</t>
    </rPh>
    <rPh sb="34" eb="36">
      <t>ハンテイ</t>
    </rPh>
    <rPh sb="42" eb="43">
      <t>リツ</t>
    </rPh>
    <rPh sb="54" eb="55">
      <t>アタ</t>
    </rPh>
    <phoneticPr fontId="1"/>
  </si>
  <si>
    <t>情動：裁きの天雷</t>
    <rPh sb="0" eb="2">
      <t>ジョウドウ</t>
    </rPh>
    <rPh sb="3" eb="4">
      <t>サバ</t>
    </rPh>
    <rPh sb="6" eb="7">
      <t>テン</t>
    </rPh>
    <rPh sb="7" eb="8">
      <t>カミナリ</t>
    </rPh>
    <phoneticPr fontId="1"/>
  </si>
  <si>
    <t>「魔力：刺+5」の魔法攻撃を行う。対象が「材質：金属」の防具を1つでも準備している場合、このアーツを組み合わせた攻撃で与えるダメージ+5点する。</t>
    <rPh sb="1" eb="3">
      <t>マリョク</t>
    </rPh>
    <rPh sb="4" eb="5">
      <t>サ</t>
    </rPh>
    <rPh sb="9" eb="11">
      <t>マホウ</t>
    </rPh>
    <rPh sb="11" eb="13">
      <t>コウゲキ</t>
    </rPh>
    <rPh sb="14" eb="15">
      <t>オコナ</t>
    </rPh>
    <rPh sb="17" eb="19">
      <t>タイショウ</t>
    </rPh>
    <rPh sb="21" eb="23">
      <t>ザイシツ</t>
    </rPh>
    <rPh sb="24" eb="26">
      <t>キンゾク</t>
    </rPh>
    <rPh sb="28" eb="30">
      <t>ボウグ</t>
    </rPh>
    <rPh sb="41" eb="43">
      <t>バアイ</t>
    </rPh>
    <rPh sb="50" eb="51">
      <t>ク</t>
    </rPh>
    <rPh sb="52" eb="53">
      <t>ア</t>
    </rPh>
    <rPh sb="56" eb="58">
      <t>コウゲキ</t>
    </rPh>
    <rPh sb="59" eb="60">
      <t>アタ</t>
    </rPh>
    <rPh sb="68" eb="69">
      <t>テン</t>
    </rPh>
    <phoneticPr fontId="1"/>
  </si>
  <si>
    <t>情動：冷徹なる氷瀑</t>
    <rPh sb="0" eb="2">
      <t>ジョウドウ</t>
    </rPh>
    <rPh sb="3" eb="5">
      <t>レイテツ</t>
    </rPh>
    <rPh sb="7" eb="9">
      <t>ヒョウバク</t>
    </rPh>
    <phoneticPr fontId="1"/>
  </si>
  <si>
    <t>「魔力：斬+4」の魔法攻撃を行う。このアーツを組み合わせた攻撃で1点でもダメージを与えた場合、対象に「硬直」を与える。</t>
    <rPh sb="1" eb="3">
      <t>マリョク</t>
    </rPh>
    <rPh sb="4" eb="5">
      <t>ザン</t>
    </rPh>
    <rPh sb="9" eb="13">
      <t>マホウコウゲキ</t>
    </rPh>
    <rPh sb="14" eb="15">
      <t>オコナ</t>
    </rPh>
    <rPh sb="23" eb="24">
      <t>ク</t>
    </rPh>
    <rPh sb="25" eb="26">
      <t>ア</t>
    </rPh>
    <rPh sb="29" eb="31">
      <t>コウゲキ</t>
    </rPh>
    <rPh sb="33" eb="34">
      <t>テン</t>
    </rPh>
    <rPh sb="41" eb="42">
      <t>アタ</t>
    </rPh>
    <rPh sb="44" eb="46">
      <t>バアイ</t>
    </rPh>
    <rPh sb="47" eb="49">
      <t>タイショウ</t>
    </rPh>
    <rPh sb="51" eb="53">
      <t>コウチョク</t>
    </rPh>
    <rPh sb="55" eb="56">
      <t>アタ</t>
    </rPh>
    <phoneticPr fontId="1"/>
  </si>
  <si>
    <t>情動：傷心の荊棘</t>
    <rPh sb="0" eb="2">
      <t>ジョウドウ</t>
    </rPh>
    <rPh sb="3" eb="5">
      <t>ショウシン</t>
    </rPh>
    <rPh sb="6" eb="8">
      <t>ケイキョク</t>
    </rPh>
    <phoneticPr fontId="1"/>
  </si>
  <si>
    <t>「魔力：刺+4」の魔法攻撃を行う。このアーツを組み合わせた攻撃で1点でもダメージを与えた場合、対象に「衰弱」を与える。</t>
    <rPh sb="1" eb="3">
      <t>マリョク</t>
    </rPh>
    <rPh sb="4" eb="5">
      <t>サ</t>
    </rPh>
    <rPh sb="9" eb="13">
      <t>マホウコウゲキ</t>
    </rPh>
    <rPh sb="14" eb="15">
      <t>オコナ</t>
    </rPh>
    <rPh sb="33" eb="34">
      <t>テン</t>
    </rPh>
    <rPh sb="41" eb="42">
      <t>アタ</t>
    </rPh>
    <rPh sb="44" eb="46">
      <t>バアイ</t>
    </rPh>
    <rPh sb="47" eb="49">
      <t>タイショウ</t>
    </rPh>
    <rPh sb="51" eb="53">
      <t>スイジャク</t>
    </rPh>
    <rPh sb="55" eb="56">
      <t>アタ</t>
    </rPh>
    <phoneticPr fontId="1"/>
  </si>
  <si>
    <t>魔法、選択、LV3</t>
    <rPh sb="0" eb="2">
      <t>マホウ</t>
    </rPh>
    <rPh sb="3" eb="5">
      <t>センタク</t>
    </rPh>
    <phoneticPr fontId="1"/>
  </si>
  <si>
    <t>魔法攻撃</t>
    <rPh sb="0" eb="2">
      <t>マホウ</t>
    </rPh>
    <rPh sb="2" eb="4">
      <t>コウゲキ</t>
    </rPh>
    <phoneticPr fontId="1"/>
  </si>
  <si>
    <t>メジャー</t>
    <phoneticPr fontId="1"/>
  </si>
  <si>
    <t>付与式：倍加</t>
    <rPh sb="0" eb="2">
      <t>フヨ</t>
    </rPh>
    <rPh sb="2" eb="3">
      <t>シキ</t>
    </rPh>
    <rPh sb="4" eb="6">
      <t>バイカ</t>
    </rPh>
    <phoneticPr fontId="1"/>
  </si>
  <si>
    <t>このアーツを組み合わせた魔法攻撃で与えるダメージに+[アーツと準備しているレリック1つの魔力合計値]する。自身が「材質：金属」の防具を準備している場合は使用不可。</t>
    <rPh sb="12" eb="14">
      <t>マホウ</t>
    </rPh>
    <rPh sb="17" eb="18">
      <t>アタ</t>
    </rPh>
    <rPh sb="31" eb="33">
      <t>ジュンビ</t>
    </rPh>
    <rPh sb="44" eb="46">
      <t>マリョク</t>
    </rPh>
    <rPh sb="46" eb="48">
      <t>ゴウケイ</t>
    </rPh>
    <phoneticPr fontId="1"/>
  </si>
  <si>
    <t>このアーツを組み合わせることで、魔法攻撃に「技能：〔隠密〕」のアーツを特別に組み合わせられる。この攻撃によるダメージは魔法攻撃でも物理攻撃でもある。この攻撃で与えるダメージに+[この攻撃に使用した武器の威力固定値1つ]する。また、簡単な錠前を開閉したり、魔法のかかった品を探知したりといった単純な作業を行える。</t>
    <rPh sb="6" eb="7">
      <t>ク</t>
    </rPh>
    <rPh sb="8" eb="9">
      <t>ア</t>
    </rPh>
    <rPh sb="16" eb="18">
      <t>マホウ</t>
    </rPh>
    <rPh sb="18" eb="20">
      <t>コウゲキ</t>
    </rPh>
    <rPh sb="22" eb="24">
      <t>ギノウ</t>
    </rPh>
    <rPh sb="26" eb="28">
      <t>オンミツ</t>
    </rPh>
    <rPh sb="35" eb="37">
      <t>トクベツ</t>
    </rPh>
    <rPh sb="38" eb="39">
      <t>ク</t>
    </rPh>
    <rPh sb="40" eb="41">
      <t>ア</t>
    </rPh>
    <rPh sb="49" eb="51">
      <t>コウゲキ</t>
    </rPh>
    <rPh sb="59" eb="61">
      <t>マホウ</t>
    </rPh>
    <rPh sb="61" eb="63">
      <t>コウゲキ</t>
    </rPh>
    <rPh sb="65" eb="67">
      <t>ブツリ</t>
    </rPh>
    <rPh sb="67" eb="69">
      <t>コウゲキ</t>
    </rPh>
    <rPh sb="76" eb="78">
      <t>コウゲキ</t>
    </rPh>
    <rPh sb="79" eb="80">
      <t>アタ</t>
    </rPh>
    <rPh sb="91" eb="93">
      <t>コウゲキ</t>
    </rPh>
    <rPh sb="94" eb="96">
      <t>シヨウ</t>
    </rPh>
    <rPh sb="98" eb="100">
      <t>ブキ</t>
    </rPh>
    <rPh sb="101" eb="103">
      <t>イリョク</t>
    </rPh>
    <rPh sb="103" eb="106">
      <t>コテイチ</t>
    </rPh>
    <rPh sb="115" eb="117">
      <t>カンタン</t>
    </rPh>
    <rPh sb="118" eb="120">
      <t>ジョウマエ</t>
    </rPh>
    <rPh sb="121" eb="123">
      <t>カイヘイ</t>
    </rPh>
    <rPh sb="127" eb="129">
      <t>マホウ</t>
    </rPh>
    <rPh sb="134" eb="135">
      <t>シナ</t>
    </rPh>
    <rPh sb="136" eb="138">
      <t>タンチ</t>
    </rPh>
    <rPh sb="145" eb="147">
      <t>タンジュン</t>
    </rPh>
    <rPh sb="148" eb="150">
      <t>サギョウ</t>
    </rPh>
    <rPh sb="151" eb="152">
      <t>オコナ</t>
    </rPh>
    <phoneticPr fontId="6"/>
  </si>
  <si>
    <t>このアーツを組み合わせた「種別：魔法」のアーツを「対象：範囲(選択)」に変更する。自身が「材質：金属」の防具を準備している場合は使用不可。</t>
    <rPh sb="6" eb="7">
      <t>ク</t>
    </rPh>
    <rPh sb="8" eb="9">
      <t>ア</t>
    </rPh>
    <rPh sb="13" eb="15">
      <t>シュベツ</t>
    </rPh>
    <rPh sb="16" eb="18">
      <t>マホウ</t>
    </rPh>
    <rPh sb="25" eb="27">
      <t>タイショウ</t>
    </rPh>
    <rPh sb="28" eb="30">
      <t>ハンイ</t>
    </rPh>
    <rPh sb="31" eb="33">
      <t>センタク</t>
    </rPh>
    <rPh sb="36" eb="38">
      <t>ヘンコウ</t>
    </rPh>
    <phoneticPr fontId="1"/>
  </si>
  <si>
    <t>常緑</t>
    <rPh sb="0" eb="2">
      <t>ジョウリョク</t>
    </rPh>
    <phoneticPr fontId="1"/>
  </si>
  <si>
    <t>魔法、自動</t>
    <rPh sb="0" eb="2">
      <t>マホウ</t>
    </rPh>
    <rPh sb="3" eb="5">
      <t>ジドウ</t>
    </rPh>
    <phoneticPr fontId="1"/>
  </si>
  <si>
    <t>この戦闘中、〔瘴気〕判定によって発生するダメージを3点減少させる。また、この戦闘中以外なら、瘴気に汚染された地域を浄化し通行可能にする。</t>
    <rPh sb="7" eb="9">
      <t>ショウキ</t>
    </rPh>
    <rPh sb="10" eb="12">
      <t>ハンテイ</t>
    </rPh>
    <rPh sb="16" eb="18">
      <t>ハッセイ</t>
    </rPh>
    <rPh sb="26" eb="27">
      <t>テン</t>
    </rPh>
    <rPh sb="27" eb="29">
      <t>ゲンショウ</t>
    </rPh>
    <rPh sb="41" eb="43">
      <t>イガイ</t>
    </rPh>
    <rPh sb="46" eb="48">
      <t>ショウキ</t>
    </rPh>
    <rPh sb="49" eb="51">
      <t>オセン</t>
    </rPh>
    <rPh sb="54" eb="56">
      <t>チイキ</t>
    </rPh>
    <rPh sb="57" eb="59">
      <t>ジョウカ</t>
    </rPh>
    <rPh sb="60" eb="62">
      <t>ツウコウ</t>
    </rPh>
    <rPh sb="62" eb="64">
      <t>カノウ</t>
    </rPh>
    <phoneticPr fontId="1"/>
  </si>
  <si>
    <t>自身の準備している武器1つを指定して使用する。この戦闘中、その武器の威力1つと魔力の固定値それぞれに+[LV×3]点する。</t>
    <rPh sb="0" eb="2">
      <t>ジシン</t>
    </rPh>
    <rPh sb="3" eb="5">
      <t>ジュンビ</t>
    </rPh>
    <rPh sb="9" eb="11">
      <t>ブキ</t>
    </rPh>
    <rPh sb="14" eb="16">
      <t>シテイ</t>
    </rPh>
    <rPh sb="18" eb="20">
      <t>シヨウ</t>
    </rPh>
    <rPh sb="31" eb="33">
      <t>ブキ</t>
    </rPh>
    <rPh sb="34" eb="36">
      <t>イリョク</t>
    </rPh>
    <rPh sb="39" eb="41">
      <t>マリョク</t>
    </rPh>
    <rPh sb="42" eb="45">
      <t>コテイチ</t>
    </rPh>
    <rPh sb="57" eb="58">
      <t>テン</t>
    </rPh>
    <phoneticPr fontId="6"/>
  </si>
  <si>
    <t>裁輝</t>
    <rPh sb="0" eb="1">
      <t>サバ</t>
    </rPh>
    <rPh sb="1" eb="2">
      <t>カガヤ</t>
    </rPh>
    <phoneticPr fontId="1"/>
  </si>
  <si>
    <t>次に行う攻撃の対象に「テネブリス」のクラスを持つキャラクターが含まれるなら、ダメージロールに+【知性】÷5(端数切り上げ)する。</t>
    <rPh sb="0" eb="1">
      <t>ツギ</t>
    </rPh>
    <rPh sb="2" eb="3">
      <t>オコナ</t>
    </rPh>
    <rPh sb="4" eb="6">
      <t>コウゲキ</t>
    </rPh>
    <rPh sb="7" eb="9">
      <t>タイショウ</t>
    </rPh>
    <rPh sb="22" eb="23">
      <t>モ</t>
    </rPh>
    <rPh sb="31" eb="32">
      <t>フク</t>
    </rPh>
    <rPh sb="48" eb="50">
      <t>チセイ</t>
    </rPh>
    <rPh sb="54" eb="56">
      <t>ハスウ</t>
    </rPh>
    <rPh sb="56" eb="57">
      <t>キ</t>
    </rPh>
    <rPh sb="58" eb="59">
      <t>ア</t>
    </rPh>
    <phoneticPr fontId="1"/>
  </si>
  <si>
    <t>解毒</t>
    <rPh sb="0" eb="2">
      <t>ゲドク</t>
    </rPh>
    <phoneticPr fontId="1"/>
  </si>
  <si>
    <t>至近～中</t>
    <rPh sb="0" eb="2">
      <t>シキン</t>
    </rPh>
    <rPh sb="3" eb="4">
      <t>チュウ</t>
    </rPh>
    <phoneticPr fontId="1"/>
  </si>
  <si>
    <t>このアーツを組み合わせた攻撃が命中した場合、対象の受けている「傀儡」「昏倒」「死亡」「魂魄四散」以外の状態異常1つを解除する。LV2ならすべて解除する。</t>
    <rPh sb="6" eb="7">
      <t>ク</t>
    </rPh>
    <rPh sb="8" eb="9">
      <t>ア</t>
    </rPh>
    <rPh sb="12" eb="14">
      <t>コウゲキ</t>
    </rPh>
    <rPh sb="15" eb="17">
      <t>メイチュウ</t>
    </rPh>
    <rPh sb="19" eb="21">
      <t>バアイ</t>
    </rPh>
    <rPh sb="22" eb="24">
      <t>タイショウ</t>
    </rPh>
    <rPh sb="25" eb="26">
      <t>ウ</t>
    </rPh>
    <rPh sb="31" eb="33">
      <t>クグツ</t>
    </rPh>
    <rPh sb="35" eb="37">
      <t>コントウ</t>
    </rPh>
    <rPh sb="39" eb="41">
      <t>シボウ</t>
    </rPh>
    <rPh sb="43" eb="45">
      <t>コンパク</t>
    </rPh>
    <rPh sb="45" eb="47">
      <t>シサン</t>
    </rPh>
    <rPh sb="48" eb="50">
      <t>イガイ</t>
    </rPh>
    <rPh sb="51" eb="53">
      <t>ジョウタイ</t>
    </rPh>
    <rPh sb="53" eb="55">
      <t>イジョウ</t>
    </rPh>
    <rPh sb="58" eb="60">
      <t>カイジョ</t>
    </rPh>
    <rPh sb="71" eb="73">
      <t>カイジョ</t>
    </rPh>
    <phoneticPr fontId="1"/>
  </si>
  <si>
    <t>浄闇</t>
    <rPh sb="0" eb="1">
      <t>ジョウ</t>
    </rPh>
    <rPh sb="1" eb="2">
      <t>ヤミ</t>
    </rPh>
    <phoneticPr fontId="1"/>
  </si>
  <si>
    <t>〔秘〕〔擬〕</t>
    <rPh sb="1" eb="2">
      <t>ヒ</t>
    </rPh>
    <rPh sb="4" eb="5">
      <t>ギ</t>
    </rPh>
    <phoneticPr fontId="1"/>
  </si>
  <si>
    <t>「魔力：無+0」の魔法攻撃を行う。この攻撃で対象にダメージを与えた場合、対象に「浄化」LV2を与える。魔物(テネブリス、《魔物体質》を持つなど)が対象になっている時、ダメージロールに+1D10点する。</t>
    <rPh sb="1" eb="3">
      <t>マリョク</t>
    </rPh>
    <rPh sb="4" eb="5">
      <t>ム</t>
    </rPh>
    <rPh sb="9" eb="13">
      <t>マホウコウゲキ</t>
    </rPh>
    <rPh sb="14" eb="15">
      <t>オコナ</t>
    </rPh>
    <rPh sb="19" eb="21">
      <t>コウゲキ</t>
    </rPh>
    <rPh sb="22" eb="24">
      <t>タイショウ</t>
    </rPh>
    <rPh sb="30" eb="31">
      <t>アタ</t>
    </rPh>
    <rPh sb="33" eb="35">
      <t>バアイ</t>
    </rPh>
    <rPh sb="36" eb="38">
      <t>タイショウ</t>
    </rPh>
    <rPh sb="40" eb="42">
      <t>ジョウカ</t>
    </rPh>
    <rPh sb="47" eb="48">
      <t>アタ</t>
    </rPh>
    <rPh sb="73" eb="75">
      <t>タイショウ</t>
    </rPh>
    <rPh sb="81" eb="82">
      <t>トキ</t>
    </rPh>
    <rPh sb="96" eb="97">
      <t>テン</t>
    </rPh>
    <phoneticPr fontId="1"/>
  </si>
  <si>
    <t>施命</t>
    <rPh sb="0" eb="1">
      <t>ホドコ</t>
    </rPh>
    <rPh sb="1" eb="2">
      <t>イノチ</t>
    </rPh>
    <phoneticPr fontId="1"/>
  </si>
  <si>
    <t>「魔力：癒+[【知性】÷5](端数切捨て)」の魔法攻撃を行う。</t>
    <rPh sb="1" eb="3">
      <t>マリョク</t>
    </rPh>
    <rPh sb="4" eb="5">
      <t>ユ</t>
    </rPh>
    <rPh sb="8" eb="10">
      <t>チセイ</t>
    </rPh>
    <rPh sb="15" eb="17">
      <t>ハスウ</t>
    </rPh>
    <rPh sb="17" eb="19">
      <t>キリス</t>
    </rPh>
    <rPh sb="23" eb="25">
      <t>マホウ</t>
    </rPh>
    <rPh sb="25" eb="27">
      <t>コウゲキ</t>
    </rPh>
    <rPh sb="28" eb="29">
      <t>オコナ</t>
    </rPh>
    <phoneticPr fontId="1"/>
  </si>
  <si>
    <t>破邪</t>
    <rPh sb="0" eb="2">
      <t>ハジャ</t>
    </rPh>
    <phoneticPr fontId="1"/>
  </si>
  <si>
    <t>このアーツを組み合わせた魔法攻撃の攻撃対象は魔物(テネブリス、《魔物体質》を持つなど)のレギオンまたはルフィアンのみとなり、命中した場合、ダメージを与える代わりに「死亡」を与える。</t>
    <rPh sb="6" eb="7">
      <t>ク</t>
    </rPh>
    <rPh sb="8" eb="9">
      <t>ア</t>
    </rPh>
    <rPh sb="12" eb="14">
      <t>マホウ</t>
    </rPh>
    <rPh sb="14" eb="16">
      <t>コウゲキ</t>
    </rPh>
    <rPh sb="17" eb="19">
      <t>コウゲキ</t>
    </rPh>
    <rPh sb="19" eb="21">
      <t>タイショウ</t>
    </rPh>
    <rPh sb="22" eb="24">
      <t>マモノ</t>
    </rPh>
    <rPh sb="62" eb="64">
      <t>メイチュウ</t>
    </rPh>
    <rPh sb="66" eb="68">
      <t>バアイ</t>
    </rPh>
    <rPh sb="74" eb="75">
      <t>アタ</t>
    </rPh>
    <rPh sb="77" eb="78">
      <t>カ</t>
    </rPh>
    <rPh sb="82" eb="84">
      <t>シボウ</t>
    </rPh>
    <rPh sb="86" eb="87">
      <t>アタ</t>
    </rPh>
    <phoneticPr fontId="1"/>
  </si>
  <si>
    <t>癒光</t>
    <rPh sb="0" eb="1">
      <t>イヤ</t>
    </rPh>
    <rPh sb="1" eb="2">
      <t>ヒカリ</t>
    </rPh>
    <phoneticPr fontId="1"/>
  </si>
  <si>
    <t>「魔力：癒+5」の魔法攻撃を行う。判定にスペシャルに成功したなら、ダメージロールに+1D10点する。</t>
    <rPh sb="1" eb="3">
      <t>マリョク</t>
    </rPh>
    <rPh sb="4" eb="5">
      <t>ユ</t>
    </rPh>
    <rPh sb="9" eb="11">
      <t>マホウ</t>
    </rPh>
    <rPh sb="11" eb="13">
      <t>コウゲキ</t>
    </rPh>
    <rPh sb="14" eb="15">
      <t>オコナ</t>
    </rPh>
    <rPh sb="17" eb="19">
      <t>ハンテイ</t>
    </rPh>
    <rPh sb="26" eb="28">
      <t>セイコウ</t>
    </rPh>
    <rPh sb="46" eb="47">
      <t>テン</t>
    </rPh>
    <phoneticPr fontId="1"/>
  </si>
  <si>
    <t>癒回路補術</t>
    <rPh sb="0" eb="1">
      <t>イヤ</t>
    </rPh>
    <rPh sb="1" eb="3">
      <t>カイロ</t>
    </rPh>
    <rPh sb="3" eb="4">
      <t>ホ</t>
    </rPh>
    <rPh sb="4" eb="5">
      <t>ジュツ</t>
    </rPh>
    <phoneticPr fontId="1"/>
  </si>
  <si>
    <t>〔手当〕判定、または癒属性攻撃の命中判定時に使用できる。十の位と一の位のダイスを入れ替える。</t>
    <rPh sb="1" eb="3">
      <t>テアテ</t>
    </rPh>
    <rPh sb="4" eb="6">
      <t>ハンテイ</t>
    </rPh>
    <rPh sb="10" eb="11">
      <t>ユ</t>
    </rPh>
    <rPh sb="11" eb="13">
      <t>ゾクセイ</t>
    </rPh>
    <rPh sb="13" eb="15">
      <t>コウゲキ</t>
    </rPh>
    <rPh sb="16" eb="18">
      <t>メイチュウ</t>
    </rPh>
    <rPh sb="18" eb="20">
      <t>ハンテイ</t>
    </rPh>
    <rPh sb="20" eb="21">
      <t>ジ</t>
    </rPh>
    <rPh sb="22" eb="24">
      <t>シヨウ</t>
    </rPh>
    <rPh sb="28" eb="29">
      <t>ジュウ</t>
    </rPh>
    <rPh sb="30" eb="31">
      <t>クライ</t>
    </rPh>
    <rPh sb="32" eb="33">
      <t>イチ</t>
    </rPh>
    <rPh sb="34" eb="35">
      <t>クライ</t>
    </rPh>
    <rPh sb="40" eb="41">
      <t>イ</t>
    </rPh>
    <rPh sb="42" eb="43">
      <t>カ</t>
    </rPh>
    <phoneticPr fontId="1"/>
  </si>
  <si>
    <t>守護</t>
    <rPh sb="0" eb="2">
      <t>シュゴ</t>
    </rPh>
    <phoneticPr fontId="1"/>
  </si>
  <si>
    <t>自身には使用できない。対象が何らかのダメージを受ける時、そのダメージを2D10点減少させる。</t>
    <rPh sb="0" eb="2">
      <t>ジシン</t>
    </rPh>
    <rPh sb="4" eb="6">
      <t>シヨウ</t>
    </rPh>
    <rPh sb="11" eb="13">
      <t>タイショウ</t>
    </rPh>
    <rPh sb="14" eb="15">
      <t>ナン</t>
    </rPh>
    <rPh sb="23" eb="24">
      <t>ウ</t>
    </rPh>
    <rPh sb="26" eb="27">
      <t>トキ</t>
    </rPh>
    <rPh sb="39" eb="40">
      <t>テン</t>
    </rPh>
    <rPh sb="40" eb="42">
      <t>ゲンショウ</t>
    </rPh>
    <phoneticPr fontId="1"/>
  </si>
  <si>
    <t>囁盾</t>
    <rPh sb="0" eb="1">
      <t>ササヤ</t>
    </rPh>
    <rPh sb="1" eb="2">
      <t>タテ</t>
    </rPh>
    <phoneticPr fontId="1"/>
  </si>
  <si>
    <t>報罪</t>
    <rPh sb="0" eb="1">
      <t>ムク</t>
    </rPh>
    <rPh sb="1" eb="2">
      <t>ツミ</t>
    </rPh>
    <phoneticPr fontId="1"/>
  </si>
  <si>
    <t>自身が攻撃によって1点でもダメージを受けた時に使用する。対象はHPを2D10点失う。怨痕者がこのアーツを取得する場合、「制限：R1」になる。</t>
    <rPh sb="0" eb="2">
      <t>ジシン</t>
    </rPh>
    <rPh sb="3" eb="5">
      <t>コウゲキ</t>
    </rPh>
    <rPh sb="10" eb="11">
      <t>テン</t>
    </rPh>
    <rPh sb="18" eb="19">
      <t>ウ</t>
    </rPh>
    <rPh sb="21" eb="22">
      <t>トキ</t>
    </rPh>
    <rPh sb="23" eb="25">
      <t>シヨウ</t>
    </rPh>
    <rPh sb="28" eb="30">
      <t>タイショウ</t>
    </rPh>
    <rPh sb="38" eb="39">
      <t>テン</t>
    </rPh>
    <rPh sb="39" eb="40">
      <t>ウシナ</t>
    </rPh>
    <phoneticPr fontId="1"/>
  </si>
  <si>
    <t>破魔</t>
    <rPh sb="0" eb="1">
      <t>ハ</t>
    </rPh>
    <rPh sb="1" eb="2">
      <t>マ</t>
    </rPh>
    <phoneticPr fontId="1"/>
  </si>
  <si>
    <t>他のキャラクターが〔独魔〕〔擬魔〕〔瘴気〕のいずれかを使用する魔法攻撃を行った時、リアクション前に使用できる。その命中判定と対決を行い、対決に勝利したなら、その魔法攻撃を自動失敗させる。</t>
    <rPh sb="0" eb="1">
      <t>ホカ</t>
    </rPh>
    <rPh sb="10" eb="11">
      <t>ドク</t>
    </rPh>
    <rPh sb="11" eb="12">
      <t>マ</t>
    </rPh>
    <rPh sb="14" eb="15">
      <t>ギ</t>
    </rPh>
    <rPh sb="15" eb="16">
      <t>マ</t>
    </rPh>
    <rPh sb="18" eb="20">
      <t>ショウキ</t>
    </rPh>
    <rPh sb="27" eb="29">
      <t>シヨウ</t>
    </rPh>
    <rPh sb="31" eb="33">
      <t>マホウ</t>
    </rPh>
    <rPh sb="33" eb="35">
      <t>コウゲキ</t>
    </rPh>
    <rPh sb="36" eb="37">
      <t>オコナ</t>
    </rPh>
    <rPh sb="39" eb="40">
      <t>トキ</t>
    </rPh>
    <rPh sb="47" eb="48">
      <t>マエ</t>
    </rPh>
    <rPh sb="49" eb="51">
      <t>シヨウ</t>
    </rPh>
    <rPh sb="57" eb="59">
      <t>メイチュウ</t>
    </rPh>
    <rPh sb="59" eb="61">
      <t>ハンテイ</t>
    </rPh>
    <rPh sb="62" eb="64">
      <t>タイケツ</t>
    </rPh>
    <rPh sb="65" eb="66">
      <t>オコナ</t>
    </rPh>
    <rPh sb="68" eb="70">
      <t>タイケツ</t>
    </rPh>
    <rPh sb="71" eb="73">
      <t>ショウリ</t>
    </rPh>
    <rPh sb="80" eb="82">
      <t>マホウ</t>
    </rPh>
    <rPh sb="82" eb="84">
      <t>コウゲキ</t>
    </rPh>
    <rPh sb="85" eb="87">
      <t>ジドウ</t>
    </rPh>
    <rPh sb="87" eb="89">
      <t>シッパイ</t>
    </rPh>
    <phoneticPr fontId="1"/>
  </si>
  <si>
    <t>呼魂</t>
    <rPh sb="0" eb="1">
      <t>ヨ</t>
    </rPh>
    <rPh sb="1" eb="2">
      <t>タマシイ</t>
    </rPh>
    <phoneticPr fontId="1"/>
  </si>
  <si>
    <t>ソウル、魔法</t>
    <rPh sb="4" eb="6">
      <t>マホウ</t>
    </rPh>
    <phoneticPr fontId="1"/>
  </si>
  <si>
    <t>このアーツを組み合わせた魔法攻撃では、対象の「昏倒」を回復しHPを1にする(他のアーツの効果はその後処理する)。</t>
    <rPh sb="6" eb="7">
      <t>ク</t>
    </rPh>
    <rPh sb="8" eb="9">
      <t>ア</t>
    </rPh>
    <rPh sb="12" eb="14">
      <t>マホウ</t>
    </rPh>
    <rPh sb="14" eb="16">
      <t>コウゲキ</t>
    </rPh>
    <rPh sb="19" eb="21">
      <t>タイショウ</t>
    </rPh>
    <rPh sb="23" eb="25">
      <t>コントウ</t>
    </rPh>
    <rPh sb="27" eb="29">
      <t>カイフク</t>
    </rPh>
    <rPh sb="38" eb="39">
      <t>ホカ</t>
    </rPh>
    <rPh sb="44" eb="46">
      <t>コウカ</t>
    </rPh>
    <rPh sb="49" eb="50">
      <t>アト</t>
    </rPh>
    <rPh sb="50" eb="52">
      <t>ショリ</t>
    </rPh>
    <phoneticPr fontId="1"/>
  </si>
  <si>
    <t>この戦闘中、魔法攻撃で与えるダメージに+4、APに+4する。</t>
    <rPh sb="6" eb="8">
      <t>マホウ</t>
    </rPh>
    <rPh sb="8" eb="10">
      <t>コウゲキ</t>
    </rPh>
    <rPh sb="11" eb="12">
      <t>アタ</t>
    </rPh>
    <phoneticPr fontId="1"/>
  </si>
  <si>
    <t>レイド・フォーム</t>
    <phoneticPr fontId="1"/>
  </si>
  <si>
    <t>この戦闘中、物理攻撃で与えるダメージに+4、APに+3する。</t>
    <rPh sb="6" eb="8">
      <t>ブツリ</t>
    </rPh>
    <rPh sb="8" eb="10">
      <t>コウゲキ</t>
    </rPh>
    <rPh sb="11" eb="12">
      <t>アタ</t>
    </rPh>
    <phoneticPr fontId="1"/>
  </si>
  <si>
    <t>スペア・メモリー</t>
    <phoneticPr fontId="1"/>
  </si>
  <si>
    <t>判定に成功すれば、対象にフェイトを取得する。対象は〔自我〕でリアクションすることができる。また、常にフェイト上限数に+2する。</t>
    <rPh sb="0" eb="2">
      <t>ハンテイ</t>
    </rPh>
    <rPh sb="3" eb="5">
      <t>セイコウ</t>
    </rPh>
    <rPh sb="9" eb="11">
      <t>タイショウ</t>
    </rPh>
    <rPh sb="17" eb="19">
      <t>シュトク</t>
    </rPh>
    <rPh sb="22" eb="24">
      <t>タイショウ</t>
    </rPh>
    <rPh sb="26" eb="28">
      <t>ジガ</t>
    </rPh>
    <rPh sb="48" eb="49">
      <t>ツネ</t>
    </rPh>
    <rPh sb="54" eb="56">
      <t>ジョウゲン</t>
    </rPh>
    <rPh sb="56" eb="57">
      <t>スウ</t>
    </rPh>
    <phoneticPr fontId="1"/>
  </si>
  <si>
    <t>自身のHPを[LV]D10点回復する。</t>
    <rPh sb="0" eb="2">
      <t>ジシン</t>
    </rPh>
    <rPh sb="13" eb="14">
      <t>テン</t>
    </rPh>
    <rPh sb="14" eb="16">
      <t>カイフク</t>
    </rPh>
    <phoneticPr fontId="1"/>
  </si>
  <si>
    <t>エモーション・カット</t>
    <phoneticPr fontId="1"/>
  </si>
  <si>
    <t>自身が「憤怒」「悲哀」「憎悪」のいずれかを受けた時に使用できる。自身の受けた「憤怒」「悲哀」「憎悪」のいずれか1種を全て打ち消す。</t>
    <rPh sb="0" eb="2">
      <t>ジシン</t>
    </rPh>
    <rPh sb="4" eb="6">
      <t>フンヌ</t>
    </rPh>
    <rPh sb="8" eb="10">
      <t>ヒアイ</t>
    </rPh>
    <rPh sb="12" eb="14">
      <t>ゾウオ</t>
    </rPh>
    <rPh sb="21" eb="22">
      <t>ウ</t>
    </rPh>
    <rPh sb="24" eb="25">
      <t>トキ</t>
    </rPh>
    <rPh sb="26" eb="28">
      <t>シヨウ</t>
    </rPh>
    <rPh sb="32" eb="34">
      <t>ジシン</t>
    </rPh>
    <rPh sb="35" eb="36">
      <t>ウ</t>
    </rPh>
    <rPh sb="56" eb="57">
      <t>シュ</t>
    </rPh>
    <rPh sb="58" eb="59">
      <t>スベ</t>
    </rPh>
    <rPh sb="60" eb="61">
      <t>ウ</t>
    </rPh>
    <rPh sb="62" eb="63">
      <t>ケ</t>
    </rPh>
    <phoneticPr fontId="1"/>
  </si>
  <si>
    <t>魂の心友</t>
    <rPh sb="0" eb="1">
      <t>タマシイ</t>
    </rPh>
    <rPh sb="2" eb="4">
      <t>シンユウ</t>
    </rPh>
    <phoneticPr fontId="1"/>
  </si>
  <si>
    <t>自動、選択、LV5</t>
    <rPh sb="0" eb="2">
      <t>ジドウ</t>
    </rPh>
    <rPh sb="3" eb="5">
      <t>センタク</t>
    </rPh>
    <phoneticPr fontId="1"/>
  </si>
  <si>
    <t>クリーチャー1体をルフィアンとして取得する。クリーチャー作成ルールを参照すること。また、そのルフィアンの能力値のいずれかをこのアーツ1LVごとに+20%する。マイナーアクションでそのルフィアンを自身と同じエンゲージに未行動で召喚または帰還させる。「カテナ」のクラスを複数取得した場合、その数だけ《魂の心友》を別アーツ扱いとして自動的に取得し、その数だけ初期作成のルフィアンを取得する。</t>
    <rPh sb="7" eb="8">
      <t>タイ</t>
    </rPh>
    <rPh sb="17" eb="19">
      <t>シュトク</t>
    </rPh>
    <rPh sb="28" eb="30">
      <t>サクセイ</t>
    </rPh>
    <rPh sb="34" eb="36">
      <t>サンショウ</t>
    </rPh>
    <rPh sb="52" eb="55">
      <t>ノウリョクチ</t>
    </rPh>
    <rPh sb="97" eb="99">
      <t>ジシン</t>
    </rPh>
    <rPh sb="100" eb="101">
      <t>オナ</t>
    </rPh>
    <rPh sb="108" eb="109">
      <t>ミ</t>
    </rPh>
    <rPh sb="109" eb="111">
      <t>コウドウ</t>
    </rPh>
    <rPh sb="112" eb="114">
      <t>ショウカン</t>
    </rPh>
    <rPh sb="117" eb="119">
      <t>キカン</t>
    </rPh>
    <rPh sb="148" eb="149">
      <t>タマシイ</t>
    </rPh>
    <rPh sb="150" eb="151">
      <t>ココロ</t>
    </rPh>
    <rPh sb="151" eb="152">
      <t>トモ</t>
    </rPh>
    <rPh sb="154" eb="155">
      <t>ベツ</t>
    </rPh>
    <rPh sb="158" eb="159">
      <t>アツカ</t>
    </rPh>
    <phoneticPr fontId="1"/>
  </si>
  <si>
    <t>自身のルフィアン1体を対象とする。対象が次に行うメジャーアクションの判定のスペシャル率に+20%のボーナスを与える。</t>
    <rPh sb="0" eb="2">
      <t>ジシン</t>
    </rPh>
    <rPh sb="9" eb="10">
      <t>タイ</t>
    </rPh>
    <rPh sb="11" eb="13">
      <t>タイショウ</t>
    </rPh>
    <rPh sb="17" eb="19">
      <t>タイショウ</t>
    </rPh>
    <rPh sb="20" eb="21">
      <t>ツギ</t>
    </rPh>
    <rPh sb="22" eb="23">
      <t>オコナ</t>
    </rPh>
    <rPh sb="34" eb="36">
      <t>ハンテイ</t>
    </rPh>
    <rPh sb="42" eb="43">
      <t>リツ</t>
    </rPh>
    <rPh sb="54" eb="55">
      <t>アタ</t>
    </rPh>
    <phoneticPr fontId="1"/>
  </si>
  <si>
    <t>自身のルフィアン1体を対象とする。そのルフィアンは自身の準備しているアイテムとして扱い、自身のAPに+[ルフィアンのAP]+4する。さらに自身は戦闘移動で2段階まで移動できる。このアーツの効果はクリンナップフェイズを消費して解除できる(アイテム扱いとなったルフィアンは行動できない)。</t>
    <rPh sb="0" eb="2">
      <t>ジシン</t>
    </rPh>
    <rPh sb="9" eb="10">
      <t>タイ</t>
    </rPh>
    <rPh sb="11" eb="13">
      <t>タイショウ</t>
    </rPh>
    <rPh sb="25" eb="27">
      <t>ジシン</t>
    </rPh>
    <rPh sb="41" eb="42">
      <t>アツカ</t>
    </rPh>
    <rPh sb="44" eb="46">
      <t>ジシン</t>
    </rPh>
    <rPh sb="69" eb="71">
      <t>ジシン</t>
    </rPh>
    <rPh sb="72" eb="74">
      <t>セントウ</t>
    </rPh>
    <rPh sb="74" eb="76">
      <t>イドウ</t>
    </rPh>
    <rPh sb="78" eb="80">
      <t>ダンカイ</t>
    </rPh>
    <rPh sb="82" eb="84">
      <t>イドウ</t>
    </rPh>
    <rPh sb="94" eb="96">
      <t>コウカ</t>
    </rPh>
    <rPh sb="108" eb="110">
      <t>ショウヒ</t>
    </rPh>
    <rPh sb="112" eb="114">
      <t>カイジョ</t>
    </rPh>
    <rPh sb="122" eb="123">
      <t>アツカ</t>
    </rPh>
    <rPh sb="134" eb="136">
      <t>コウドウ</t>
    </rPh>
    <phoneticPr fontId="1"/>
  </si>
  <si>
    <t>自身と自身のルフィアン1体を対象とする。自身と自身のルフィアンの場所を入れ替える。</t>
    <rPh sb="0" eb="2">
      <t>ジシン</t>
    </rPh>
    <rPh sb="3" eb="5">
      <t>ジシン</t>
    </rPh>
    <rPh sb="12" eb="13">
      <t>タイ</t>
    </rPh>
    <rPh sb="14" eb="16">
      <t>タイショウ</t>
    </rPh>
    <rPh sb="20" eb="22">
      <t>ジシン</t>
    </rPh>
    <rPh sb="23" eb="25">
      <t>ジシン</t>
    </rPh>
    <rPh sb="32" eb="34">
      <t>バショ</t>
    </rPh>
    <rPh sb="35" eb="36">
      <t>イ</t>
    </rPh>
    <rPh sb="37" eb="38">
      <t>カ</t>
    </rPh>
    <phoneticPr fontId="1"/>
  </si>
  <si>
    <t>判定に成功すると、HLに1つ質問できる。判定前に質問内容を宣言する。HLは判定前にこの質問を拒否してよい。その場合、使用回数に数えない。</t>
    <rPh sb="0" eb="2">
      <t>ハンテイ</t>
    </rPh>
    <rPh sb="3" eb="5">
      <t>セイコウ</t>
    </rPh>
    <rPh sb="14" eb="16">
      <t>シツモン</t>
    </rPh>
    <rPh sb="20" eb="22">
      <t>ハンテイ</t>
    </rPh>
    <rPh sb="22" eb="23">
      <t>マエ</t>
    </rPh>
    <rPh sb="24" eb="26">
      <t>シツモン</t>
    </rPh>
    <rPh sb="26" eb="28">
      <t>ナイヨウ</t>
    </rPh>
    <rPh sb="29" eb="31">
      <t>センゲン</t>
    </rPh>
    <rPh sb="37" eb="39">
      <t>ハンテイ</t>
    </rPh>
    <rPh sb="39" eb="40">
      <t>マエ</t>
    </rPh>
    <rPh sb="43" eb="45">
      <t>シツモン</t>
    </rPh>
    <rPh sb="46" eb="48">
      <t>キョヒ</t>
    </rPh>
    <rPh sb="55" eb="57">
      <t>バアイ</t>
    </rPh>
    <rPh sb="58" eb="60">
      <t>シヨウ</t>
    </rPh>
    <rPh sb="60" eb="62">
      <t>カイスウ</t>
    </rPh>
    <rPh sb="63" eb="64">
      <t>カゾ</t>
    </rPh>
    <phoneticPr fontId="1"/>
  </si>
  <si>
    <t>ルフィアンピンサー</t>
    <phoneticPr fontId="1"/>
  </si>
  <si>
    <t>自身と自身のルフィアンが共に対象とエンゲージする対象にのみ使用できる。対象が次に行うあらゆる判定の達成率に-20%のペナルティを与える。</t>
    <rPh sb="0" eb="2">
      <t>ジシン</t>
    </rPh>
    <rPh sb="3" eb="5">
      <t>ジシン</t>
    </rPh>
    <rPh sb="12" eb="13">
      <t>トモ</t>
    </rPh>
    <rPh sb="14" eb="16">
      <t>タイショウ</t>
    </rPh>
    <rPh sb="24" eb="26">
      <t>タイショウ</t>
    </rPh>
    <rPh sb="29" eb="31">
      <t>シヨウ</t>
    </rPh>
    <rPh sb="35" eb="37">
      <t>タイショウ</t>
    </rPh>
    <rPh sb="38" eb="39">
      <t>ツギ</t>
    </rPh>
    <rPh sb="40" eb="41">
      <t>オコナ</t>
    </rPh>
    <rPh sb="46" eb="48">
      <t>ハンテイ</t>
    </rPh>
    <rPh sb="49" eb="52">
      <t>タッセイリツ</t>
    </rPh>
    <rPh sb="64" eb="65">
      <t>アタ</t>
    </rPh>
    <phoneticPr fontId="1"/>
  </si>
  <si>
    <t>対象に自身の「未行動」のルフィアンがエンゲージしていないとこのアーツは使用できない。追加の代償として、そのルフィアン1体を「行動済」にする。対象の判定のダイス1つの出目を-2する(この効果によってスペシャル率以下になれば、スペシャルやクリティカルが発生する)。</t>
    <rPh sb="0" eb="2">
      <t>タイショウ</t>
    </rPh>
    <rPh sb="3" eb="5">
      <t>ジシン</t>
    </rPh>
    <rPh sb="7" eb="8">
      <t>ミ</t>
    </rPh>
    <rPh sb="8" eb="10">
      <t>コウドウ</t>
    </rPh>
    <rPh sb="35" eb="37">
      <t>シヨウ</t>
    </rPh>
    <rPh sb="42" eb="44">
      <t>ツイカ</t>
    </rPh>
    <rPh sb="45" eb="47">
      <t>ダイショウ</t>
    </rPh>
    <rPh sb="59" eb="60">
      <t>タイ</t>
    </rPh>
    <rPh sb="62" eb="64">
      <t>コウドウ</t>
    </rPh>
    <rPh sb="64" eb="65">
      <t>ズ</t>
    </rPh>
    <rPh sb="70" eb="72">
      <t>タイショウ</t>
    </rPh>
    <rPh sb="73" eb="75">
      <t>ハンテイ</t>
    </rPh>
    <rPh sb="82" eb="84">
      <t>デメ</t>
    </rPh>
    <rPh sb="92" eb="94">
      <t>コウカ</t>
    </rPh>
    <rPh sb="103" eb="104">
      <t>リツ</t>
    </rPh>
    <rPh sb="104" eb="106">
      <t>イカ</t>
    </rPh>
    <rPh sb="124" eb="126">
      <t>ハッセイ</t>
    </rPh>
    <phoneticPr fontId="1"/>
  </si>
  <si>
    <t>自身のルフィアンを対象とする。対象が行った何らかの攻撃で与えるダメージに+2D10点する。</t>
    <rPh sb="0" eb="2">
      <t>ジシン</t>
    </rPh>
    <rPh sb="9" eb="11">
      <t>タイショウ</t>
    </rPh>
    <rPh sb="15" eb="17">
      <t>タイショウ</t>
    </rPh>
    <rPh sb="18" eb="19">
      <t>オコナ</t>
    </rPh>
    <rPh sb="21" eb="22">
      <t>ナン</t>
    </rPh>
    <rPh sb="25" eb="27">
      <t>コウゲキ</t>
    </rPh>
    <rPh sb="41" eb="42">
      <t>テン</t>
    </rPh>
    <phoneticPr fontId="1"/>
  </si>
  <si>
    <t>自身、または自身のルフィアンがダメージを受ける時、そのダメージを適用する直前に、自身または自身のルフィアンの間でダメージを自由に割り振る(割り振るダメージの最低値は0)。</t>
    <rPh sb="0" eb="2">
      <t>ジシン</t>
    </rPh>
    <rPh sb="6" eb="8">
      <t>ジシン</t>
    </rPh>
    <rPh sb="20" eb="21">
      <t>ウ</t>
    </rPh>
    <rPh sb="23" eb="24">
      <t>トキ</t>
    </rPh>
    <rPh sb="36" eb="38">
      <t>チョクゼン</t>
    </rPh>
    <rPh sb="40" eb="42">
      <t>ジシン</t>
    </rPh>
    <rPh sb="45" eb="47">
      <t>ジシン</t>
    </rPh>
    <rPh sb="54" eb="55">
      <t>アイダ</t>
    </rPh>
    <rPh sb="61" eb="63">
      <t>ジユウ</t>
    </rPh>
    <rPh sb="64" eb="65">
      <t>ワ</t>
    </rPh>
    <rPh sb="66" eb="67">
      <t>フ</t>
    </rPh>
    <rPh sb="69" eb="70">
      <t>ワ</t>
    </rPh>
    <rPh sb="71" eb="72">
      <t>フ</t>
    </rPh>
    <rPh sb="78" eb="80">
      <t>サイテイ</t>
    </rPh>
    <rPh sb="80" eb="81">
      <t>チ</t>
    </rPh>
    <phoneticPr fontId="1"/>
  </si>
  <si>
    <t>自身の参加している戦闘が「騎士道に反せず堂々たるものである」なら、自身の行う物理攻撃で与えるダメージに+4点する。「騎士道に反しない戦い」とは、女子供を相手とせず、毒や奇襲、隠密などを行わないものである。</t>
    <rPh sb="0" eb="2">
      <t>ジシン</t>
    </rPh>
    <rPh sb="3" eb="5">
      <t>サンカ</t>
    </rPh>
    <rPh sb="9" eb="11">
      <t>セントウ</t>
    </rPh>
    <rPh sb="13" eb="16">
      <t>キシドウ</t>
    </rPh>
    <rPh sb="17" eb="18">
      <t>ハン</t>
    </rPh>
    <rPh sb="20" eb="22">
      <t>ドウドウ</t>
    </rPh>
    <rPh sb="33" eb="35">
      <t>ジシン</t>
    </rPh>
    <rPh sb="36" eb="37">
      <t>オコナ</t>
    </rPh>
    <rPh sb="38" eb="40">
      <t>ブツリ</t>
    </rPh>
    <rPh sb="40" eb="42">
      <t>コウゲキ</t>
    </rPh>
    <rPh sb="53" eb="54">
      <t>テン</t>
    </rPh>
    <rPh sb="58" eb="61">
      <t>キシドウ</t>
    </rPh>
    <rPh sb="62" eb="63">
      <t>ハン</t>
    </rPh>
    <rPh sb="66" eb="67">
      <t>タタカ</t>
    </rPh>
    <rPh sb="72" eb="73">
      <t>オンナ</t>
    </rPh>
    <rPh sb="73" eb="75">
      <t>コドモ</t>
    </rPh>
    <rPh sb="76" eb="78">
      <t>アイテ</t>
    </rPh>
    <rPh sb="82" eb="83">
      <t>ドク</t>
    </rPh>
    <rPh sb="84" eb="86">
      <t>キシュウ</t>
    </rPh>
    <rPh sb="87" eb="89">
      <t>オンミツ</t>
    </rPh>
    <rPh sb="92" eb="93">
      <t>オコナ</t>
    </rPh>
    <phoneticPr fontId="1"/>
  </si>
  <si>
    <t>騎士の心得</t>
    <rPh sb="0" eb="2">
      <t>キシ</t>
    </rPh>
    <rPh sb="3" eb="5">
      <t>ココロエ</t>
    </rPh>
    <phoneticPr fontId="1"/>
  </si>
  <si>
    <t>カバーリングと同時に使用する。そのカバーリングでは「行動済」にならず、「行動済」でもカバーリングできる。「傀儡」状態である間、あらゆる効果によって受けるダメージを-3する。</t>
    <rPh sb="26" eb="28">
      <t>コウドウ</t>
    </rPh>
    <rPh sb="28" eb="29">
      <t>ズ</t>
    </rPh>
    <rPh sb="36" eb="38">
      <t>コウドウ</t>
    </rPh>
    <rPh sb="38" eb="39">
      <t>ズ</t>
    </rPh>
    <rPh sb="53" eb="55">
      <t>カイライ</t>
    </rPh>
    <rPh sb="56" eb="58">
      <t>ジョウタイ</t>
    </rPh>
    <rPh sb="61" eb="62">
      <t>アイダ</t>
    </rPh>
    <rPh sb="67" eb="69">
      <t>コウカ</t>
    </rPh>
    <rPh sb="73" eb="74">
      <t>ウ</t>
    </rPh>
    <phoneticPr fontId="1"/>
  </si>
  <si>
    <t>剛力</t>
    <rPh sb="0" eb="2">
      <t>ゴウリキ</t>
    </rPh>
    <phoneticPr fontId="1"/>
  </si>
  <si>
    <t>自身の準備している防具の合計重量を、LV1では-2、LV2では-5、LV3では半分(端数切捨)か-8のどちらかを選択する。</t>
    <rPh sb="0" eb="2">
      <t>ジシン</t>
    </rPh>
    <rPh sb="9" eb="11">
      <t>ボウグ</t>
    </rPh>
    <rPh sb="12" eb="14">
      <t>ゴウケイ</t>
    </rPh>
    <rPh sb="14" eb="16">
      <t>ジュウリョウ</t>
    </rPh>
    <rPh sb="39" eb="41">
      <t>ハンブン</t>
    </rPh>
    <rPh sb="42" eb="44">
      <t>ハスウ</t>
    </rPh>
    <rPh sb="44" eb="46">
      <t>キリシャ</t>
    </rPh>
    <rPh sb="56" eb="58">
      <t>センタク</t>
    </rPh>
    <phoneticPr fontId="1"/>
  </si>
  <si>
    <t>重圧撃</t>
    <rPh sb="0" eb="1">
      <t>ジュウ</t>
    </rPh>
    <rPh sb="1" eb="2">
      <t>アツ</t>
    </rPh>
    <rPh sb="2" eb="3">
      <t>ゲキ</t>
    </rPh>
    <phoneticPr fontId="1"/>
  </si>
  <si>
    <t>次に行う白兵攻撃で与えるダメージに+[その攻撃に用いた武器の「重量」]する。</t>
    <rPh sb="0" eb="1">
      <t>ツギ</t>
    </rPh>
    <rPh sb="2" eb="3">
      <t>オコナ</t>
    </rPh>
    <rPh sb="4" eb="6">
      <t>ハクヘイ</t>
    </rPh>
    <rPh sb="6" eb="8">
      <t>コウゲキ</t>
    </rPh>
    <rPh sb="21" eb="23">
      <t>コウゲキ</t>
    </rPh>
    <rPh sb="24" eb="25">
      <t>モチ</t>
    </rPh>
    <rPh sb="27" eb="29">
      <t>ブキ</t>
    </rPh>
    <rPh sb="31" eb="33">
      <t>ジュウリョウ</t>
    </rPh>
    <phoneticPr fontId="1"/>
  </si>
  <si>
    <t>魔視の眼</t>
    <rPh sb="0" eb="1">
      <t>マ</t>
    </rPh>
    <rPh sb="1" eb="2">
      <t>シ</t>
    </rPh>
    <rPh sb="3" eb="4">
      <t>メ</t>
    </rPh>
    <phoneticPr fontId="1"/>
  </si>
  <si>
    <t>このアーツを組み合わせたリアクションでは、魔法攻撃に対してガード判定を行える(防御値を使用する)。</t>
    <rPh sb="6" eb="7">
      <t>ク</t>
    </rPh>
    <rPh sb="8" eb="9">
      <t>ア</t>
    </rPh>
    <rPh sb="21" eb="23">
      <t>マホウ</t>
    </rPh>
    <rPh sb="23" eb="25">
      <t>コウゲキ</t>
    </rPh>
    <rPh sb="26" eb="27">
      <t>タイ</t>
    </rPh>
    <rPh sb="32" eb="34">
      <t>ハンテイ</t>
    </rPh>
    <rPh sb="35" eb="36">
      <t>オコナ</t>
    </rPh>
    <rPh sb="39" eb="41">
      <t>ボウギョ</t>
    </rPh>
    <rPh sb="41" eb="42">
      <t>チ</t>
    </rPh>
    <rPh sb="43" eb="45">
      <t>シヨウ</t>
    </rPh>
    <phoneticPr fontId="1"/>
  </si>
  <si>
    <t>このアーツを組み合わせたガード判定に失敗した場合、ガード判定に成功したかのように、ガードに用いた武器の半分の防御値(端数切り上げ)だけダメージを減少させる。</t>
    <rPh sb="6" eb="7">
      <t>ク</t>
    </rPh>
    <rPh sb="8" eb="9">
      <t>ア</t>
    </rPh>
    <rPh sb="15" eb="17">
      <t>ハンテイ</t>
    </rPh>
    <rPh sb="18" eb="20">
      <t>シッパイ</t>
    </rPh>
    <rPh sb="22" eb="24">
      <t>バアイ</t>
    </rPh>
    <rPh sb="28" eb="30">
      <t>ハンテイ</t>
    </rPh>
    <rPh sb="31" eb="33">
      <t>セイコウ</t>
    </rPh>
    <rPh sb="45" eb="46">
      <t>モチ</t>
    </rPh>
    <rPh sb="48" eb="50">
      <t>ブキ</t>
    </rPh>
    <rPh sb="51" eb="53">
      <t>ハンブン</t>
    </rPh>
    <rPh sb="54" eb="56">
      <t>ボウギョ</t>
    </rPh>
    <rPh sb="56" eb="57">
      <t>チ</t>
    </rPh>
    <rPh sb="58" eb="60">
      <t>ハスウ</t>
    </rPh>
    <rPh sb="60" eb="61">
      <t>キ</t>
    </rPh>
    <rPh sb="62" eb="63">
      <t>ア</t>
    </rPh>
    <rPh sb="72" eb="74">
      <t>ゲンショウ</t>
    </rPh>
    <phoneticPr fontId="1"/>
  </si>
  <si>
    <t>このアーツを組み合わせたガード判定のスペシャル率に+[LV×10]%のボーナスを与える。</t>
    <rPh sb="6" eb="7">
      <t>ク</t>
    </rPh>
    <rPh sb="8" eb="9">
      <t>ア</t>
    </rPh>
    <rPh sb="15" eb="17">
      <t>ハンテイ</t>
    </rPh>
    <rPh sb="23" eb="24">
      <t>リツ</t>
    </rPh>
    <rPh sb="40" eb="41">
      <t>アタ</t>
    </rPh>
    <phoneticPr fontId="1"/>
  </si>
  <si>
    <t>八面六臂</t>
    <rPh sb="0" eb="4">
      <t>ハチメンロッピ</t>
    </rPh>
    <phoneticPr fontId="1"/>
  </si>
  <si>
    <t>〔白〕〔格〕</t>
    <rPh sb="1" eb="2">
      <t>ハク</t>
    </rPh>
    <rPh sb="4" eb="5">
      <t>カク</t>
    </rPh>
    <phoneticPr fontId="1"/>
  </si>
  <si>
    <t>このアーツを組み合わせたガード判定の対象を範囲(選択)に変更する。</t>
    <rPh sb="6" eb="7">
      <t>ク</t>
    </rPh>
    <rPh sb="8" eb="9">
      <t>ア</t>
    </rPh>
    <rPh sb="15" eb="17">
      <t>ハンテイ</t>
    </rPh>
    <rPh sb="18" eb="20">
      <t>タイショウ</t>
    </rPh>
    <rPh sb="21" eb="23">
      <t>ハンイ</t>
    </rPh>
    <rPh sb="24" eb="26">
      <t>センタク</t>
    </rPh>
    <rPh sb="28" eb="30">
      <t>ヘンコウ</t>
    </rPh>
    <phoneticPr fontId="1"/>
  </si>
  <si>
    <t>優柔不断</t>
    <rPh sb="0" eb="4">
      <t>ユウジュウフダン</t>
    </rPh>
    <phoneticPr fontId="1"/>
  </si>
  <si>
    <t>このアーツを組み合わせたガード判定では、自身の防御値・装甲値はダメージ適用まで、アーツ・スペシャル効果によって減少しない(既に適用された効果も無効にする)。</t>
    <rPh sb="6" eb="7">
      <t>ク</t>
    </rPh>
    <rPh sb="8" eb="9">
      <t>ア</t>
    </rPh>
    <rPh sb="15" eb="17">
      <t>ハンテイ</t>
    </rPh>
    <rPh sb="20" eb="22">
      <t>ジシン</t>
    </rPh>
    <rPh sb="23" eb="25">
      <t>ボウギョ</t>
    </rPh>
    <rPh sb="25" eb="26">
      <t>チ</t>
    </rPh>
    <rPh sb="27" eb="29">
      <t>ソウコウ</t>
    </rPh>
    <rPh sb="29" eb="30">
      <t>チ</t>
    </rPh>
    <rPh sb="35" eb="37">
      <t>テキヨウ</t>
    </rPh>
    <rPh sb="49" eb="51">
      <t>コウカ</t>
    </rPh>
    <rPh sb="55" eb="57">
      <t>ゲンショウ</t>
    </rPh>
    <rPh sb="61" eb="62">
      <t>スデ</t>
    </rPh>
    <rPh sb="63" eb="65">
      <t>テキヨウ</t>
    </rPh>
    <rPh sb="68" eb="70">
      <t>コウカ</t>
    </rPh>
    <rPh sb="71" eb="73">
      <t>ムコウ</t>
    </rPh>
    <phoneticPr fontId="1"/>
  </si>
  <si>
    <t>仁王立ち</t>
    <rPh sb="0" eb="2">
      <t>ニオウ</t>
    </rPh>
    <rPh sb="2" eb="3">
      <t>ダ</t>
    </rPh>
    <phoneticPr fontId="1"/>
  </si>
  <si>
    <t>攻撃によって自身が受けるダメージを2D10点減少させる。</t>
    <rPh sb="0" eb="2">
      <t>コウゲキ</t>
    </rPh>
    <rPh sb="6" eb="8">
      <t>ジシン</t>
    </rPh>
    <rPh sb="9" eb="10">
      <t>ウ</t>
    </rPh>
    <rPh sb="21" eb="22">
      <t>テン</t>
    </rPh>
    <rPh sb="22" eb="24">
      <t>ゲンショウ</t>
    </rPh>
    <phoneticPr fontId="1"/>
  </si>
  <si>
    <t>自身のHPを2D10点回復する。</t>
    <rPh sb="0" eb="2">
      <t>ジシン</t>
    </rPh>
    <rPh sb="10" eb="11">
      <t>テン</t>
    </rPh>
    <rPh sb="11" eb="13">
      <t>カイフク</t>
    </rPh>
    <phoneticPr fontId="1"/>
  </si>
  <si>
    <t>継承者</t>
    <rPh sb="0" eb="3">
      <t>ケイショウシャ</t>
    </rPh>
    <phoneticPr fontId="1"/>
  </si>
  <si>
    <t>自動、LV5</t>
    <rPh sb="0" eb="2">
      <t>ジドウ</t>
    </rPh>
    <phoneticPr fontId="1"/>
  </si>
  <si>
    <t>自身のレリック1つの威力1つと、魔力、防御値、抵抗値、重量の全てに+[LV]する(「-」であれば0にしてから+[LV]する。LV2以上なら威力最大2つを選択する)。君のレリックは他の遺痕者から継承したものであり、そのレリックには元の持ち主の遺志(人格・記憶)が宿っている。自身にのみ、レリックの言葉は認知できる。「レリクイア」のクラスを複数取得した場合、その数だけ《継承者》を自動的に取得し、その数だけ初期作成のレリックを取得する。</t>
    <rPh sb="0" eb="2">
      <t>ジシン</t>
    </rPh>
    <rPh sb="10" eb="12">
      <t>イリョク</t>
    </rPh>
    <rPh sb="16" eb="18">
      <t>マリョク</t>
    </rPh>
    <rPh sb="19" eb="21">
      <t>ボウギョ</t>
    </rPh>
    <rPh sb="21" eb="22">
      <t>チ</t>
    </rPh>
    <rPh sb="23" eb="26">
      <t>テイコウチ</t>
    </rPh>
    <rPh sb="27" eb="29">
      <t>ジュウリョウ</t>
    </rPh>
    <rPh sb="30" eb="31">
      <t>スベ</t>
    </rPh>
    <rPh sb="65" eb="67">
      <t>イジョウ</t>
    </rPh>
    <rPh sb="69" eb="71">
      <t>イリョク</t>
    </rPh>
    <rPh sb="71" eb="73">
      <t>サイダイ</t>
    </rPh>
    <rPh sb="76" eb="78">
      <t>センタク</t>
    </rPh>
    <rPh sb="82" eb="83">
      <t>キミ</t>
    </rPh>
    <rPh sb="89" eb="90">
      <t>ホカ</t>
    </rPh>
    <rPh sb="91" eb="93">
      <t>イコン</t>
    </rPh>
    <rPh sb="93" eb="94">
      <t>シャ</t>
    </rPh>
    <rPh sb="96" eb="98">
      <t>ケイショウ</t>
    </rPh>
    <rPh sb="114" eb="115">
      <t>モト</t>
    </rPh>
    <rPh sb="116" eb="117">
      <t>モ</t>
    </rPh>
    <rPh sb="118" eb="119">
      <t>ヌシ</t>
    </rPh>
    <rPh sb="120" eb="122">
      <t>イシ</t>
    </rPh>
    <rPh sb="123" eb="125">
      <t>ジンカク</t>
    </rPh>
    <rPh sb="126" eb="128">
      <t>キオク</t>
    </rPh>
    <rPh sb="130" eb="131">
      <t>ヤド</t>
    </rPh>
    <rPh sb="136" eb="138">
      <t>ジシン</t>
    </rPh>
    <rPh sb="147" eb="149">
      <t>コトバ</t>
    </rPh>
    <rPh sb="150" eb="152">
      <t>ニンチ</t>
    </rPh>
    <rPh sb="168" eb="170">
      <t>フクスウ</t>
    </rPh>
    <rPh sb="170" eb="172">
      <t>シュトク</t>
    </rPh>
    <rPh sb="174" eb="176">
      <t>バアイ</t>
    </rPh>
    <rPh sb="179" eb="180">
      <t>カズ</t>
    </rPh>
    <rPh sb="183" eb="186">
      <t>ケイショウシャ</t>
    </rPh>
    <rPh sb="188" eb="191">
      <t>ジドウテキ</t>
    </rPh>
    <rPh sb="192" eb="194">
      <t>シュトク</t>
    </rPh>
    <rPh sb="198" eb="199">
      <t>カズ</t>
    </rPh>
    <rPh sb="201" eb="203">
      <t>ショキ</t>
    </rPh>
    <rPh sb="203" eb="205">
      <t>サクセイ</t>
    </rPh>
    <rPh sb="211" eb="213">
      <t>シュトク</t>
    </rPh>
    <phoneticPr fontId="1"/>
  </si>
  <si>
    <t>歩みゆく牙</t>
    <rPh sb="0" eb="1">
      <t>アユ</t>
    </rPh>
    <rPh sb="4" eb="5">
      <t>キバ</t>
    </rPh>
    <phoneticPr fontId="1"/>
  </si>
  <si>
    <t>自身のレリックはヒトの姿に変身できる。誰かの姿に似せることができるわけではなく、レリックごとにどのような姿になるかは固定される。また、ヒトの姿であるなしに関わりなく、自身のレリックは他人にも認知できる言葉を話すことができる。</t>
    <rPh sb="0" eb="2">
      <t>ジシン</t>
    </rPh>
    <rPh sb="11" eb="12">
      <t>スガタ</t>
    </rPh>
    <rPh sb="13" eb="15">
      <t>ヘンシン</t>
    </rPh>
    <rPh sb="19" eb="20">
      <t>ダレ</t>
    </rPh>
    <rPh sb="22" eb="23">
      <t>スガタ</t>
    </rPh>
    <rPh sb="24" eb="25">
      <t>ニ</t>
    </rPh>
    <rPh sb="52" eb="53">
      <t>スガタ</t>
    </rPh>
    <rPh sb="58" eb="60">
      <t>コテイ</t>
    </rPh>
    <rPh sb="70" eb="71">
      <t>スガタ</t>
    </rPh>
    <rPh sb="77" eb="78">
      <t>カカ</t>
    </rPh>
    <rPh sb="83" eb="85">
      <t>ジシン</t>
    </rPh>
    <rPh sb="91" eb="93">
      <t>タニン</t>
    </rPh>
    <rPh sb="95" eb="97">
      <t>ニンチ</t>
    </rPh>
    <rPh sb="100" eb="102">
      <t>コトバ</t>
    </rPh>
    <rPh sb="103" eb="104">
      <t>ハナ</t>
    </rPh>
    <phoneticPr fontId="1"/>
  </si>
  <si>
    <t>自身のレリックの威力全てと魔力を「-」に変更し、防御値と抵抗値に+3する。自身のレリックは本来の形態よりも小さくなる。</t>
    <rPh sb="0" eb="2">
      <t>ジシン</t>
    </rPh>
    <rPh sb="8" eb="10">
      <t>イリョク</t>
    </rPh>
    <rPh sb="10" eb="11">
      <t>スベ</t>
    </rPh>
    <rPh sb="13" eb="15">
      <t>マリョク</t>
    </rPh>
    <rPh sb="20" eb="22">
      <t>ヘンコウ</t>
    </rPh>
    <rPh sb="24" eb="26">
      <t>ボウギョ</t>
    </rPh>
    <rPh sb="26" eb="27">
      <t>チ</t>
    </rPh>
    <rPh sb="28" eb="31">
      <t>テイコウチ</t>
    </rPh>
    <rPh sb="37" eb="39">
      <t>ジシン</t>
    </rPh>
    <rPh sb="45" eb="47">
      <t>ホンライ</t>
    </rPh>
    <rPh sb="48" eb="50">
      <t>ケイタイ</t>
    </rPh>
    <rPh sb="53" eb="54">
      <t>チイ</t>
    </rPh>
    <phoneticPr fontId="6"/>
  </si>
  <si>
    <t>瞬間抜刀</t>
    <rPh sb="0" eb="2">
      <t>シュンカン</t>
    </rPh>
    <rPh sb="2" eb="4">
      <t>バットウ</t>
    </rPh>
    <phoneticPr fontId="1"/>
  </si>
  <si>
    <t>レリックの「重量」を-5する(最低値は0)。レリックの威力のダメージ属性の変更、または武器の準備を「タイミング：オート」で行うことができる。</t>
    <rPh sb="6" eb="8">
      <t>ジュウリョウ</t>
    </rPh>
    <rPh sb="15" eb="17">
      <t>サイテイ</t>
    </rPh>
    <rPh sb="17" eb="18">
      <t>チ</t>
    </rPh>
    <rPh sb="27" eb="29">
      <t>イリョク</t>
    </rPh>
    <rPh sb="34" eb="36">
      <t>ゾクセイ</t>
    </rPh>
    <rPh sb="37" eb="39">
      <t>ヘンコウ</t>
    </rPh>
    <rPh sb="43" eb="45">
      <t>ブキ</t>
    </rPh>
    <rPh sb="46" eb="48">
      <t>ジュンビ</t>
    </rPh>
    <rPh sb="61" eb="62">
      <t>オコナ</t>
    </rPh>
    <phoneticPr fontId="1"/>
  </si>
  <si>
    <t>取得には《シールド・モード》が必要。このアーツを使用することで、この戦闘中、《シールド・モード》の効果を打消し、自身のレリックを「対象：範囲(強制)」に変更する。また、この戦闘中、自身のレリックの防御値と抵抗値を0にし、「-」でない威力全てに+[防御値]、魔力に+[抵抗値]する。</t>
    <rPh sb="0" eb="2">
      <t>シュトク</t>
    </rPh>
    <rPh sb="15" eb="17">
      <t>ヒツヨウ</t>
    </rPh>
    <rPh sb="24" eb="26">
      <t>シヨウ</t>
    </rPh>
    <rPh sb="49" eb="51">
      <t>コウカ</t>
    </rPh>
    <rPh sb="52" eb="54">
      <t>ウチケ</t>
    </rPh>
    <rPh sb="56" eb="58">
      <t>ジシン</t>
    </rPh>
    <rPh sb="65" eb="67">
      <t>タイショウ</t>
    </rPh>
    <rPh sb="68" eb="70">
      <t>ハンイ</t>
    </rPh>
    <rPh sb="71" eb="73">
      <t>キョウセイ</t>
    </rPh>
    <rPh sb="76" eb="78">
      <t>ヘンコウ</t>
    </rPh>
    <rPh sb="90" eb="92">
      <t>ジシン</t>
    </rPh>
    <rPh sb="98" eb="100">
      <t>ボウギョ</t>
    </rPh>
    <rPh sb="100" eb="101">
      <t>チ</t>
    </rPh>
    <rPh sb="102" eb="105">
      <t>テイコウチ</t>
    </rPh>
    <rPh sb="116" eb="118">
      <t>イリョク</t>
    </rPh>
    <rPh sb="118" eb="119">
      <t>スベ</t>
    </rPh>
    <rPh sb="123" eb="125">
      <t>ボウギョ</t>
    </rPh>
    <rPh sb="125" eb="126">
      <t>チ</t>
    </rPh>
    <rPh sb="128" eb="130">
      <t>マリョク</t>
    </rPh>
    <rPh sb="133" eb="136">
      <t>テイコウチ</t>
    </rPh>
    <phoneticPr fontId="6"/>
  </si>
  <si>
    <t>奥義：連牙</t>
    <rPh sb="0" eb="2">
      <t>オウギ</t>
    </rPh>
    <rPh sb="3" eb="4">
      <t>レン</t>
    </rPh>
    <rPh sb="4" eb="5">
      <t>ガ</t>
    </rPh>
    <phoneticPr fontId="1"/>
  </si>
  <si>
    <t>取得には「分類：剣または槍、槌、鎌」のレリックが必要。このアーツの使用にはレリックでない武器の使用必須。このアーツを組み合わせた白兵攻撃で与えるダメージに+[準備しているレリックの威力固定値1つ]する。</t>
    <rPh sb="0" eb="2">
      <t>シュトク</t>
    </rPh>
    <rPh sb="8" eb="9">
      <t>ケン</t>
    </rPh>
    <rPh sb="12" eb="13">
      <t>ヤリ</t>
    </rPh>
    <rPh sb="14" eb="15">
      <t>ツチ</t>
    </rPh>
    <rPh sb="16" eb="17">
      <t>カマ</t>
    </rPh>
    <rPh sb="24" eb="26">
      <t>ヒツヨウ</t>
    </rPh>
    <rPh sb="33" eb="35">
      <t>シヨウ</t>
    </rPh>
    <rPh sb="44" eb="46">
      <t>ブキ</t>
    </rPh>
    <rPh sb="47" eb="49">
      <t>シヨウ</t>
    </rPh>
    <rPh sb="49" eb="51">
      <t>ヒッス</t>
    </rPh>
    <rPh sb="58" eb="59">
      <t>ク</t>
    </rPh>
    <rPh sb="60" eb="61">
      <t>ア</t>
    </rPh>
    <rPh sb="64" eb="66">
      <t>ハクヘイ</t>
    </rPh>
    <rPh sb="66" eb="68">
      <t>コウゲキ</t>
    </rPh>
    <rPh sb="69" eb="70">
      <t>アタ</t>
    </rPh>
    <rPh sb="79" eb="81">
      <t>ジュンビ</t>
    </rPh>
    <rPh sb="90" eb="92">
      <t>イリョク</t>
    </rPh>
    <rPh sb="92" eb="95">
      <t>コテイチ</t>
    </rPh>
    <phoneticPr fontId="1"/>
  </si>
  <si>
    <t>取得には「分類：暗器」のレリックが必要。このアーツを組み合わせた物理攻撃にレリックを使用しているなら、その攻撃を「対象：範囲(選択)」に変更する。</t>
    <rPh sb="0" eb="2">
      <t>シュトク</t>
    </rPh>
    <rPh sb="5" eb="7">
      <t>ブンルイ</t>
    </rPh>
    <rPh sb="8" eb="10">
      <t>アンキ</t>
    </rPh>
    <rPh sb="17" eb="19">
      <t>ヒツヨウ</t>
    </rPh>
    <rPh sb="32" eb="34">
      <t>ブツリ</t>
    </rPh>
    <rPh sb="57" eb="59">
      <t>タイショウ</t>
    </rPh>
    <rPh sb="60" eb="62">
      <t>ハンイ</t>
    </rPh>
    <rPh sb="63" eb="65">
      <t>センタク</t>
    </rPh>
    <rPh sb="68" eb="70">
      <t>ヘンコウ</t>
    </rPh>
    <phoneticPr fontId="1"/>
  </si>
  <si>
    <t>奥義：絶技</t>
    <rPh sb="0" eb="2">
      <t>オウギ</t>
    </rPh>
    <rPh sb="3" eb="5">
      <t>ゼツギ</t>
    </rPh>
    <phoneticPr fontId="1"/>
  </si>
  <si>
    <t>種別：魔法</t>
    <rPh sb="0" eb="2">
      <t>シュベツ</t>
    </rPh>
    <rPh sb="3" eb="5">
      <t>マホウ</t>
    </rPh>
    <phoneticPr fontId="1"/>
  </si>
  <si>
    <t>取得には「分類：杖」のレリックが必要。このアーツの使用にはレリックの使用必須。このアーツを組み合わせた魔法攻撃または特殊攻撃で与えるダメージに+[準備している武器1つの威力固定値1つ]する。この攻撃によって発生するダメージは物理攻撃によるダメージとしても扱う。</t>
    <rPh sb="0" eb="2">
      <t>シュトク</t>
    </rPh>
    <rPh sb="8" eb="9">
      <t>ツエ</t>
    </rPh>
    <rPh sb="16" eb="18">
      <t>ヒツヨウ</t>
    </rPh>
    <rPh sb="25" eb="27">
      <t>シヨウ</t>
    </rPh>
    <rPh sb="34" eb="36">
      <t>シヨウ</t>
    </rPh>
    <rPh sb="36" eb="38">
      <t>ヒッス</t>
    </rPh>
    <rPh sb="45" eb="46">
      <t>ク</t>
    </rPh>
    <rPh sb="47" eb="48">
      <t>ア</t>
    </rPh>
    <rPh sb="51" eb="53">
      <t>マホウ</t>
    </rPh>
    <rPh sb="53" eb="55">
      <t>コウゲキ</t>
    </rPh>
    <rPh sb="58" eb="60">
      <t>トクシュ</t>
    </rPh>
    <rPh sb="60" eb="62">
      <t>コウゲキ</t>
    </rPh>
    <rPh sb="63" eb="64">
      <t>アタ</t>
    </rPh>
    <rPh sb="73" eb="75">
      <t>ジュンビ</t>
    </rPh>
    <rPh sb="79" eb="81">
      <t>ブキ</t>
    </rPh>
    <rPh sb="84" eb="86">
      <t>イリョク</t>
    </rPh>
    <rPh sb="86" eb="89">
      <t>コテイチ</t>
    </rPh>
    <rPh sb="97" eb="99">
      <t>コウゲキ</t>
    </rPh>
    <rPh sb="103" eb="105">
      <t>ハッセイ</t>
    </rPh>
    <rPh sb="112" eb="114">
      <t>ブツリ</t>
    </rPh>
    <rPh sb="114" eb="116">
      <t>コウゲキ</t>
    </rPh>
    <rPh sb="127" eb="128">
      <t>アツカ</t>
    </rPh>
    <phoneticPr fontId="6"/>
  </si>
  <si>
    <t>牙を狩る者</t>
    <rPh sb="0" eb="1">
      <t>キバ</t>
    </rPh>
    <rPh sb="2" eb="3">
      <t>カ</t>
    </rPh>
    <rPh sb="4" eb="5">
      <t>モノ</t>
    </rPh>
    <phoneticPr fontId="1"/>
  </si>
  <si>
    <t>〔白〕〔格〕</t>
    <rPh sb="1" eb="2">
      <t>シロ</t>
    </rPh>
    <rPh sb="4" eb="5">
      <t>カク</t>
    </rPh>
    <phoneticPr fontId="1"/>
  </si>
  <si>
    <t>このアーツを組み合わせたガード判定に成功した場合、対象が白兵攻撃に使用した武器を「捕縛」する。</t>
    <rPh sb="6" eb="7">
      <t>ク</t>
    </rPh>
    <rPh sb="8" eb="9">
      <t>ア</t>
    </rPh>
    <rPh sb="15" eb="17">
      <t>ハンテイ</t>
    </rPh>
    <rPh sb="18" eb="20">
      <t>セイコウ</t>
    </rPh>
    <rPh sb="22" eb="24">
      <t>バアイ</t>
    </rPh>
    <rPh sb="25" eb="27">
      <t>タイショウ</t>
    </rPh>
    <rPh sb="28" eb="30">
      <t>ハクヘイ</t>
    </rPh>
    <rPh sb="30" eb="32">
      <t>コウゲキ</t>
    </rPh>
    <rPh sb="33" eb="35">
      <t>シヨウ</t>
    </rPh>
    <rPh sb="37" eb="39">
      <t>ブキ</t>
    </rPh>
    <rPh sb="41" eb="43">
      <t>ホバク</t>
    </rPh>
    <phoneticPr fontId="1"/>
  </si>
  <si>
    <t>取得には「分類：盾」のレリックが必要。このアーツはガード判定、レジスト判定に組み合わせることができる。このアーツを組み合わせたガード判定では用いるレリックの防御値に+[抵抗値]し、レジスト判定では用いるレリックの抵抗値に+[防御値]する。</t>
    <rPh sb="0" eb="2">
      <t>シュトク</t>
    </rPh>
    <rPh sb="8" eb="9">
      <t>タテ</t>
    </rPh>
    <rPh sb="16" eb="18">
      <t>ヒツヨウ</t>
    </rPh>
    <rPh sb="28" eb="30">
      <t>ハンテイ</t>
    </rPh>
    <rPh sb="35" eb="37">
      <t>ハンテイ</t>
    </rPh>
    <rPh sb="38" eb="39">
      <t>ク</t>
    </rPh>
    <rPh sb="40" eb="41">
      <t>ア</t>
    </rPh>
    <rPh sb="57" eb="58">
      <t>ク</t>
    </rPh>
    <rPh sb="59" eb="60">
      <t>ア</t>
    </rPh>
    <rPh sb="66" eb="68">
      <t>ハンテイ</t>
    </rPh>
    <rPh sb="70" eb="71">
      <t>モチ</t>
    </rPh>
    <rPh sb="78" eb="80">
      <t>ボウギョ</t>
    </rPh>
    <rPh sb="80" eb="81">
      <t>チ</t>
    </rPh>
    <rPh sb="84" eb="87">
      <t>テイコウチ</t>
    </rPh>
    <rPh sb="94" eb="96">
      <t>ハンテイ</t>
    </rPh>
    <rPh sb="98" eb="99">
      <t>モチ</t>
    </rPh>
    <rPh sb="106" eb="109">
      <t>テイコウチ</t>
    </rPh>
    <rPh sb="112" eb="114">
      <t>ボウギョ</t>
    </rPh>
    <rPh sb="114" eb="115">
      <t>チ</t>
    </rPh>
    <phoneticPr fontId="6"/>
  </si>
  <si>
    <t>自身が受ける、または与えるダメージで与えるダメージを振り直す。対象の同意は必要ない。</t>
    <rPh sb="0" eb="2">
      <t>ジシン</t>
    </rPh>
    <rPh sb="3" eb="4">
      <t>ウ</t>
    </rPh>
    <rPh sb="10" eb="11">
      <t>アタ</t>
    </rPh>
    <rPh sb="26" eb="27">
      <t>フ</t>
    </rPh>
    <rPh sb="28" eb="29">
      <t>ナオ</t>
    </rPh>
    <rPh sb="31" eb="33">
      <t>タイショウ</t>
    </rPh>
    <rPh sb="34" eb="36">
      <t>ドウイ</t>
    </rPh>
    <rPh sb="37" eb="39">
      <t>ヒツヨウ</t>
    </rPh>
    <phoneticPr fontId="1"/>
  </si>
  <si>
    <t>自身の「種別：魔法」のアーツで与えるダメージや回復量に+4点する。</t>
    <rPh sb="0" eb="2">
      <t>ジシン</t>
    </rPh>
    <rPh sb="4" eb="6">
      <t>シュベツ</t>
    </rPh>
    <rPh sb="7" eb="9">
      <t>マホウ</t>
    </rPh>
    <rPh sb="15" eb="16">
      <t>アタ</t>
    </rPh>
    <rPh sb="23" eb="25">
      <t>カイフク</t>
    </rPh>
    <rPh sb="25" eb="26">
      <t>リョウ</t>
    </rPh>
    <rPh sb="29" eb="30">
      <t>テン</t>
    </rPh>
    <phoneticPr fontId="1"/>
  </si>
  <si>
    <t>王者の水</t>
    <rPh sb="0" eb="2">
      <t>オウジャ</t>
    </rPh>
    <rPh sb="3" eb="4">
      <t>ミズ</t>
    </rPh>
    <phoneticPr fontId="1"/>
  </si>
  <si>
    <t>このアーツを組み合わせた攻撃が命中した場合、対象の武器1つの威力全てか、防御値のいずれか1つを選び、-4する(最低値0)。対象はこの効果をマイナーアクションで解除できる。</t>
    <rPh sb="6" eb="7">
      <t>ク</t>
    </rPh>
    <rPh sb="8" eb="9">
      <t>ア</t>
    </rPh>
    <rPh sb="12" eb="14">
      <t>コウゲキ</t>
    </rPh>
    <rPh sb="15" eb="17">
      <t>メイチュウ</t>
    </rPh>
    <rPh sb="19" eb="21">
      <t>バアイ</t>
    </rPh>
    <rPh sb="22" eb="24">
      <t>タイショウ</t>
    </rPh>
    <rPh sb="25" eb="27">
      <t>ブキ</t>
    </rPh>
    <rPh sb="30" eb="32">
      <t>イリョク</t>
    </rPh>
    <rPh sb="32" eb="33">
      <t>スベ</t>
    </rPh>
    <rPh sb="36" eb="38">
      <t>ボウギョ</t>
    </rPh>
    <rPh sb="38" eb="39">
      <t>チ</t>
    </rPh>
    <rPh sb="47" eb="48">
      <t>エラ</t>
    </rPh>
    <rPh sb="55" eb="57">
      <t>サイテイ</t>
    </rPh>
    <rPh sb="57" eb="58">
      <t>チ</t>
    </rPh>
    <rPh sb="61" eb="63">
      <t>タイショウ</t>
    </rPh>
    <rPh sb="66" eb="68">
      <t>コウカ</t>
    </rPh>
    <rPh sb="79" eb="81">
      <t>カイジョ</t>
    </rPh>
    <phoneticPr fontId="1"/>
  </si>
  <si>
    <t>解剖学</t>
    <rPh sb="0" eb="3">
      <t>カイボウガク</t>
    </rPh>
    <phoneticPr fontId="1"/>
  </si>
  <si>
    <t>〔手〕</t>
    <rPh sb="1" eb="2">
      <t>テ</t>
    </rPh>
    <phoneticPr fontId="1"/>
  </si>
  <si>
    <t>このアーツを組み合わせた「応急処置」判定の判定率に+20%のボーナスを与え、回復量に+1D10点する。</t>
    <rPh sb="6" eb="7">
      <t>ク</t>
    </rPh>
    <rPh sb="8" eb="9">
      <t>ア</t>
    </rPh>
    <rPh sb="13" eb="17">
      <t>オウキュウショチ</t>
    </rPh>
    <rPh sb="18" eb="20">
      <t>ハンテイ</t>
    </rPh>
    <rPh sb="21" eb="23">
      <t>ハンテイ</t>
    </rPh>
    <rPh sb="23" eb="24">
      <t>リツ</t>
    </rPh>
    <rPh sb="35" eb="36">
      <t>アタ</t>
    </rPh>
    <rPh sb="38" eb="40">
      <t>カイフク</t>
    </rPh>
    <rPh sb="40" eb="41">
      <t>リョウ</t>
    </rPh>
    <rPh sb="47" eb="48">
      <t>テン</t>
    </rPh>
    <phoneticPr fontId="1"/>
  </si>
  <si>
    <t>創使一体</t>
    <rPh sb="0" eb="1">
      <t>ソウ</t>
    </rPh>
    <rPh sb="1" eb="2">
      <t>シ</t>
    </rPh>
    <rPh sb="2" eb="4">
      <t>イッタイ</t>
    </rPh>
    <phoneticPr fontId="1"/>
  </si>
  <si>
    <t>射撃攻撃または〔製作〕判定、〔隠密〕判定にこのアーツを組み合わせて使用する。その判定には「技能：射撃攻撃」または「技能：〔製作〕」、「技能：〔隠密〕」のアーツが特別に組み合う。</t>
    <rPh sb="0" eb="2">
      <t>シャゲキ</t>
    </rPh>
    <rPh sb="2" eb="4">
      <t>コウゲキ</t>
    </rPh>
    <rPh sb="8" eb="10">
      <t>セイサク</t>
    </rPh>
    <rPh sb="11" eb="13">
      <t>ハンテイ</t>
    </rPh>
    <rPh sb="15" eb="17">
      <t>オンミツ</t>
    </rPh>
    <rPh sb="18" eb="20">
      <t>ハンテイ</t>
    </rPh>
    <rPh sb="27" eb="28">
      <t>ク</t>
    </rPh>
    <rPh sb="29" eb="30">
      <t>ア</t>
    </rPh>
    <rPh sb="33" eb="35">
      <t>シヨウ</t>
    </rPh>
    <rPh sb="40" eb="42">
      <t>ハンテイ</t>
    </rPh>
    <rPh sb="45" eb="47">
      <t>ギノウ</t>
    </rPh>
    <rPh sb="48" eb="50">
      <t>シャゲキ</t>
    </rPh>
    <rPh sb="50" eb="52">
      <t>コウゲキ</t>
    </rPh>
    <rPh sb="57" eb="59">
      <t>ギノウ</t>
    </rPh>
    <rPh sb="61" eb="63">
      <t>セイサク</t>
    </rPh>
    <rPh sb="67" eb="69">
      <t>ギノウ</t>
    </rPh>
    <rPh sb="71" eb="73">
      <t>オンミツ</t>
    </rPh>
    <rPh sb="80" eb="82">
      <t>トクベツ</t>
    </rPh>
    <rPh sb="83" eb="84">
      <t>ク</t>
    </rPh>
    <rPh sb="85" eb="86">
      <t>ア</t>
    </rPh>
    <phoneticPr fontId="1"/>
  </si>
  <si>
    <t>二点バースト</t>
    <rPh sb="0" eb="2">
      <t>ニテン</t>
    </rPh>
    <phoneticPr fontId="1"/>
  </si>
  <si>
    <t>「分類：工学かつ銃」の武器を使用して〔製作〕で射撃攻撃を行う。このアーツを組み合わせた攻撃で与えるダメージに+[攻撃に使用しているレリックまたは「分類：工学」の通常武器1つの威力固定値1つ]する。</t>
    <rPh sb="1" eb="3">
      <t>ブンルイ</t>
    </rPh>
    <rPh sb="4" eb="6">
      <t>コウガク</t>
    </rPh>
    <rPh sb="8" eb="9">
      <t>ジュウ</t>
    </rPh>
    <rPh sb="11" eb="13">
      <t>ブキ</t>
    </rPh>
    <rPh sb="14" eb="16">
      <t>シヨウ</t>
    </rPh>
    <rPh sb="19" eb="21">
      <t>セイサク</t>
    </rPh>
    <rPh sb="23" eb="25">
      <t>シャゲキ</t>
    </rPh>
    <rPh sb="25" eb="27">
      <t>コウゲキ</t>
    </rPh>
    <rPh sb="28" eb="29">
      <t>オコナ</t>
    </rPh>
    <rPh sb="46" eb="47">
      <t>アタ</t>
    </rPh>
    <rPh sb="73" eb="75">
      <t>ブンルイ</t>
    </rPh>
    <rPh sb="76" eb="78">
      <t>コウガク</t>
    </rPh>
    <rPh sb="80" eb="82">
      <t>ツウジョウ</t>
    </rPh>
    <rPh sb="82" eb="84">
      <t>ブキ</t>
    </rPh>
    <phoneticPr fontId="6"/>
  </si>
  <si>
    <t>発明</t>
    <rPh sb="0" eb="2">
      <t>ハツメイ</t>
    </rPh>
    <phoneticPr fontId="1"/>
  </si>
  <si>
    <t>「分類：工学」の通常武器または道具を1種、宣言してこのアーツの判定を行う。判定に成功した場合、宣言したアイテムを取得する。《発明》の効果で取得したアイテムは「ニンス」か「ソフィア」のクラス、《兎人の血》を持つキャラクターしか使用できない。</t>
    <rPh sb="1" eb="3">
      <t>ブンルイ</t>
    </rPh>
    <rPh sb="4" eb="6">
      <t>コウガク</t>
    </rPh>
    <rPh sb="8" eb="10">
      <t>ツウジョウ</t>
    </rPh>
    <rPh sb="10" eb="12">
      <t>ブキ</t>
    </rPh>
    <rPh sb="15" eb="17">
      <t>ドウグ</t>
    </rPh>
    <rPh sb="19" eb="20">
      <t>シュ</t>
    </rPh>
    <rPh sb="21" eb="23">
      <t>センゲン</t>
    </rPh>
    <rPh sb="31" eb="33">
      <t>ハンテイ</t>
    </rPh>
    <rPh sb="34" eb="35">
      <t>オコナ</t>
    </rPh>
    <rPh sb="37" eb="39">
      <t>ハンテイ</t>
    </rPh>
    <rPh sb="40" eb="42">
      <t>セイコウ</t>
    </rPh>
    <rPh sb="44" eb="46">
      <t>バアイ</t>
    </rPh>
    <rPh sb="47" eb="49">
      <t>センゲン</t>
    </rPh>
    <rPh sb="56" eb="58">
      <t>シュトク</t>
    </rPh>
    <rPh sb="62" eb="64">
      <t>ハツメイ</t>
    </rPh>
    <rPh sb="66" eb="68">
      <t>コウカ</t>
    </rPh>
    <rPh sb="69" eb="71">
      <t>シュトク</t>
    </rPh>
    <rPh sb="96" eb="97">
      <t>ウサギ</t>
    </rPh>
    <rPh sb="97" eb="98">
      <t>ヒト</t>
    </rPh>
    <rPh sb="99" eb="100">
      <t>チ</t>
    </rPh>
    <rPh sb="102" eb="103">
      <t>モ</t>
    </rPh>
    <rPh sb="112" eb="114">
      <t>シヨウ</t>
    </rPh>
    <phoneticPr fontId="1"/>
  </si>
  <si>
    <t>〔擬〕〔製〕</t>
    <rPh sb="1" eb="2">
      <t>ギ</t>
    </rPh>
    <rPh sb="4" eb="5">
      <t>セイ</t>
    </rPh>
    <phoneticPr fontId="1"/>
  </si>
  <si>
    <t>魔導人形</t>
    <rPh sb="0" eb="2">
      <t>マドウ</t>
    </rPh>
    <rPh sb="2" eb="4">
      <t>ニンギョウ</t>
    </rPh>
    <phoneticPr fontId="1"/>
  </si>
  <si>
    <t>レギオンを得る(クラスは「ニンス」または「マキナ」、「ソフィア」のいずれか)。人数は[【知性】÷4+[代償として支払ったホーン金貨]]人(端数切捨て)。このレギオンは経験点を消費してアーツまたはアイテムを取得できる。</t>
    <rPh sb="5" eb="6">
      <t>エ</t>
    </rPh>
    <rPh sb="39" eb="41">
      <t>ニンズウ</t>
    </rPh>
    <rPh sb="44" eb="46">
      <t>チセイ</t>
    </rPh>
    <rPh sb="51" eb="53">
      <t>ダイショウ</t>
    </rPh>
    <rPh sb="56" eb="58">
      <t>シハラ</t>
    </rPh>
    <rPh sb="63" eb="65">
      <t>キンカ</t>
    </rPh>
    <rPh sb="67" eb="68">
      <t>ニン</t>
    </rPh>
    <rPh sb="69" eb="71">
      <t>ハスウ</t>
    </rPh>
    <rPh sb="71" eb="73">
      <t>キリス</t>
    </rPh>
    <rPh sb="83" eb="85">
      <t>ケイケン</t>
    </rPh>
    <rPh sb="85" eb="86">
      <t>テン</t>
    </rPh>
    <rPh sb="87" eb="89">
      <t>ショウヒ</t>
    </rPh>
    <rPh sb="102" eb="104">
      <t>シュトク</t>
    </rPh>
    <phoneticPr fontId="1"/>
  </si>
  <si>
    <t>このアクト中、対象の武器1つの「-」でない威力固定値全てと魔力、または防御値と抵抗値を+4する。</t>
    <rPh sb="7" eb="9">
      <t>タイショウ</t>
    </rPh>
    <rPh sb="10" eb="12">
      <t>ブキ</t>
    </rPh>
    <rPh sb="21" eb="23">
      <t>イリョク</t>
    </rPh>
    <rPh sb="23" eb="26">
      <t>コテイチ</t>
    </rPh>
    <rPh sb="26" eb="27">
      <t>スベ</t>
    </rPh>
    <rPh sb="29" eb="31">
      <t>マリョク</t>
    </rPh>
    <rPh sb="35" eb="37">
      <t>ボウギョ</t>
    </rPh>
    <rPh sb="37" eb="38">
      <t>チ</t>
    </rPh>
    <rPh sb="39" eb="42">
      <t>テイコウチ</t>
    </rPh>
    <phoneticPr fontId="1"/>
  </si>
  <si>
    <t>不可視の障壁</t>
    <rPh sb="0" eb="3">
      <t>フカシ</t>
    </rPh>
    <rPh sb="4" eb="6">
      <t>ショウヘキ</t>
    </rPh>
    <phoneticPr fontId="1"/>
  </si>
  <si>
    <t>〔製作〕でドッジ判定またはキャンセル判定を行える。</t>
    <rPh sb="1" eb="3">
      <t>セイサク</t>
    </rPh>
    <rPh sb="8" eb="10">
      <t>ハンテイ</t>
    </rPh>
    <rPh sb="18" eb="20">
      <t>ハンテイ</t>
    </rPh>
    <rPh sb="21" eb="22">
      <t>オコナ</t>
    </rPh>
    <phoneticPr fontId="1"/>
  </si>
  <si>
    <t>即席防壁</t>
    <rPh sb="0" eb="2">
      <t>ソクセキ</t>
    </rPh>
    <rPh sb="2" eb="4">
      <t>ボウヘキ</t>
    </rPh>
    <phoneticPr fontId="1"/>
  </si>
  <si>
    <t>対象が何らかのダメージを受ける時、そのダメージを2D10点減少させる。</t>
    <rPh sb="0" eb="2">
      <t>タイショウ</t>
    </rPh>
    <rPh sb="3" eb="4">
      <t>ナン</t>
    </rPh>
    <rPh sb="12" eb="13">
      <t>ウ</t>
    </rPh>
    <rPh sb="15" eb="16">
      <t>トキ</t>
    </rPh>
    <rPh sb="28" eb="29">
      <t>テン</t>
    </rPh>
    <rPh sb="29" eb="31">
      <t>ゲンショウ</t>
    </rPh>
    <phoneticPr fontId="1"/>
  </si>
  <si>
    <t>諭しの言葉</t>
    <rPh sb="0" eb="1">
      <t>サト</t>
    </rPh>
    <rPh sb="3" eb="5">
      <t>コトバ</t>
    </rPh>
    <phoneticPr fontId="1"/>
  </si>
  <si>
    <t>対象が「悲哀」「憤怒」「憎悪」のいずれかを受けた時に使用できる。対象の受けている「悲哀」「憤怒」「憎悪」のいずれか1つを全て解除する。</t>
    <rPh sb="0" eb="2">
      <t>タイショウ</t>
    </rPh>
    <rPh sb="4" eb="6">
      <t>ヒアイ</t>
    </rPh>
    <rPh sb="8" eb="10">
      <t>フンヌ</t>
    </rPh>
    <rPh sb="12" eb="14">
      <t>ゾウオ</t>
    </rPh>
    <rPh sb="21" eb="22">
      <t>ウ</t>
    </rPh>
    <rPh sb="24" eb="25">
      <t>トキ</t>
    </rPh>
    <rPh sb="26" eb="28">
      <t>シヨウ</t>
    </rPh>
    <rPh sb="32" eb="34">
      <t>タイショウ</t>
    </rPh>
    <rPh sb="35" eb="36">
      <t>ウ</t>
    </rPh>
    <rPh sb="60" eb="61">
      <t>スベ</t>
    </rPh>
    <rPh sb="62" eb="64">
      <t>カイジョ</t>
    </rPh>
    <phoneticPr fontId="1"/>
  </si>
  <si>
    <t>道の修練</t>
    <rPh sb="0" eb="1">
      <t>ミチ</t>
    </rPh>
    <rPh sb="2" eb="4">
      <t>シュウレン</t>
    </rPh>
    <phoneticPr fontId="1"/>
  </si>
  <si>
    <t>自身の「徒手空拳」または「分類：肉体」のレリックの「-」でない威力固定値1つを+[LV×2]する。</t>
    <rPh sb="0" eb="2">
      <t>ジシン</t>
    </rPh>
    <rPh sb="4" eb="8">
      <t>トシュクウケン</t>
    </rPh>
    <rPh sb="13" eb="15">
      <t>ブンルイ</t>
    </rPh>
    <rPh sb="16" eb="18">
      <t>ニクタイ</t>
    </rPh>
    <rPh sb="31" eb="33">
      <t>イリョク</t>
    </rPh>
    <rPh sb="33" eb="36">
      <t>コテイチ</t>
    </rPh>
    <phoneticPr fontId="1"/>
  </si>
  <si>
    <t>錬気</t>
    <rPh sb="0" eb="1">
      <t>レン</t>
    </rPh>
    <rPh sb="1" eb="2">
      <t>キ</t>
    </rPh>
    <phoneticPr fontId="1"/>
  </si>
  <si>
    <t>この戦闘中、自身の「徒手空拳」または「分類：肉体」のレリックの威力固定値1つに+2点、防御値か抵抗値に+2点する。この効果は[LV]回まで累積する。</t>
    <rPh sb="6" eb="8">
      <t>ジシン</t>
    </rPh>
    <rPh sb="31" eb="33">
      <t>イリョク</t>
    </rPh>
    <rPh sb="33" eb="36">
      <t>コテイチ</t>
    </rPh>
    <rPh sb="41" eb="42">
      <t>テン</t>
    </rPh>
    <rPh sb="43" eb="45">
      <t>ボウギョ</t>
    </rPh>
    <rPh sb="45" eb="46">
      <t>チ</t>
    </rPh>
    <rPh sb="47" eb="50">
      <t>テイコウチ</t>
    </rPh>
    <rPh sb="53" eb="54">
      <t>テン</t>
    </rPh>
    <rPh sb="59" eb="61">
      <t>コウカ</t>
    </rPh>
    <rPh sb="66" eb="67">
      <t>カイ</t>
    </rPh>
    <rPh sb="69" eb="71">
      <t>ルイセキ</t>
    </rPh>
    <phoneticPr fontId="1"/>
  </si>
  <si>
    <t>格闘攻撃</t>
    <rPh sb="0" eb="2">
      <t>カクトウ</t>
    </rPh>
    <rPh sb="2" eb="4">
      <t>コウゲキ</t>
    </rPh>
    <phoneticPr fontId="1"/>
  </si>
  <si>
    <t>波導拳</t>
    <rPh sb="0" eb="2">
      <t>ハドウ</t>
    </rPh>
    <rPh sb="2" eb="3">
      <t>コブシ</t>
    </rPh>
    <phoneticPr fontId="1"/>
  </si>
  <si>
    <t>このアーツを組み合わせた格闘攻撃に「徒手空拳」または「分類：肉体」のレリックを使用しているなら、この格闘攻撃を「射程：シーン」に変更する。</t>
    <rPh sb="6" eb="7">
      <t>ク</t>
    </rPh>
    <rPh sb="8" eb="9">
      <t>ア</t>
    </rPh>
    <rPh sb="12" eb="14">
      <t>カクトウ</t>
    </rPh>
    <rPh sb="14" eb="16">
      <t>コウゲキ</t>
    </rPh>
    <rPh sb="39" eb="41">
      <t>シヨウ</t>
    </rPh>
    <rPh sb="50" eb="52">
      <t>カクトウ</t>
    </rPh>
    <rPh sb="52" eb="54">
      <t>コウゲキ</t>
    </rPh>
    <rPh sb="56" eb="58">
      <t>シャテイ</t>
    </rPh>
    <rPh sb="64" eb="66">
      <t>ヘンコウ</t>
    </rPh>
    <phoneticPr fontId="1"/>
  </si>
  <si>
    <t>奪精掌</t>
    <rPh sb="0" eb="1">
      <t>ウバ</t>
    </rPh>
    <rPh sb="1" eb="2">
      <t>セイ</t>
    </rPh>
    <rPh sb="2" eb="3">
      <t>テノヒラ</t>
    </rPh>
    <phoneticPr fontId="1"/>
  </si>
  <si>
    <t>このアーツを組み合わせた格闘攻撃に「徒手空拳」または「分類：肉体」のレリックを使用しているなら、この格闘攻撃で与えるダメージに+2D10する。対象のHPは1より少なくならず、対象のHPを1にしたなら「気絶」を与える。</t>
    <rPh sb="12" eb="14">
      <t>カクトウ</t>
    </rPh>
    <rPh sb="14" eb="16">
      <t>コウゲキ</t>
    </rPh>
    <rPh sb="39" eb="41">
      <t>シヨウ</t>
    </rPh>
    <rPh sb="50" eb="52">
      <t>カクトウ</t>
    </rPh>
    <rPh sb="52" eb="54">
      <t>コウゲキ</t>
    </rPh>
    <rPh sb="71" eb="73">
      <t>タイショウ</t>
    </rPh>
    <rPh sb="80" eb="81">
      <t>スク</t>
    </rPh>
    <rPh sb="87" eb="89">
      <t>タイショウ</t>
    </rPh>
    <rPh sb="100" eb="102">
      <t>キゼツ</t>
    </rPh>
    <rPh sb="104" eb="105">
      <t>アタ</t>
    </rPh>
    <phoneticPr fontId="1"/>
  </si>
  <si>
    <t>徹甲拳</t>
    <rPh sb="0" eb="2">
      <t>テッコウ</t>
    </rPh>
    <rPh sb="2" eb="3">
      <t>コブシ</t>
    </rPh>
    <phoneticPr fontId="1"/>
  </si>
  <si>
    <t>このアーツを組み合わせた格闘攻撃に「徒手空拳」または「分類：肉体」のレリックを使用しているなら、この格闘攻撃を「威力：無」に変更する。自身が「材質：金属」の防具を準備している場合は使用不可。</t>
    <rPh sb="39" eb="41">
      <t>シヨウ</t>
    </rPh>
    <rPh sb="50" eb="52">
      <t>カクトウ</t>
    </rPh>
    <rPh sb="52" eb="54">
      <t>コウゲキ</t>
    </rPh>
    <rPh sb="56" eb="58">
      <t>イリョク</t>
    </rPh>
    <rPh sb="59" eb="60">
      <t>ム</t>
    </rPh>
    <phoneticPr fontId="1"/>
  </si>
  <si>
    <t>封神破</t>
    <rPh sb="0" eb="2">
      <t>ホウシン</t>
    </rPh>
    <rPh sb="2" eb="3">
      <t>ヤブ</t>
    </rPh>
    <phoneticPr fontId="1"/>
  </si>
  <si>
    <t>このアーツを組み合わせた物理攻撃のダメージはアーツやアイテムによって軽減できない。自身が「材質：金属」の防具を準備している場合は使用不可。</t>
    <rPh sb="12" eb="14">
      <t>ブツリ</t>
    </rPh>
    <rPh sb="34" eb="36">
      <t>ケイゲン</t>
    </rPh>
    <phoneticPr fontId="1"/>
  </si>
  <si>
    <t>封魔の刺青</t>
    <rPh sb="0" eb="1">
      <t>フウ</t>
    </rPh>
    <rPh sb="1" eb="2">
      <t>マ</t>
    </rPh>
    <rPh sb="3" eb="5">
      <t>イレズミ</t>
    </rPh>
    <phoneticPr fontId="1"/>
  </si>
  <si>
    <t>このアーツを組み合わせた格闘攻撃で与えるダメージに+10点する。自身が「材質：金属」の防具を準備している場合は使用不可。</t>
    <rPh sb="6" eb="7">
      <t>ク</t>
    </rPh>
    <rPh sb="8" eb="9">
      <t>ア</t>
    </rPh>
    <rPh sb="12" eb="14">
      <t>カクトウ</t>
    </rPh>
    <rPh sb="14" eb="16">
      <t>コウゲキ</t>
    </rPh>
    <rPh sb="28" eb="29">
      <t>テン</t>
    </rPh>
    <phoneticPr fontId="1"/>
  </si>
  <si>
    <t>武器を2つ以上準備している場合、自身の白兵攻撃で与えるダメージに+[この攻撃で使用しておらず自身が準備している武器1つの威力固定値1つ]する。さらに、この攻撃で与えるダメージのダメージ属性をこのアーツで選択した武器のものに変更してもよい。</t>
    <rPh sb="0" eb="2">
      <t>ブキ</t>
    </rPh>
    <rPh sb="5" eb="7">
      <t>イジョウ</t>
    </rPh>
    <rPh sb="7" eb="9">
      <t>ジュンビ</t>
    </rPh>
    <rPh sb="16" eb="18">
      <t>ジシン</t>
    </rPh>
    <rPh sb="19" eb="21">
      <t>ハクヘイ</t>
    </rPh>
    <rPh sb="21" eb="23">
      <t>コウゲキ</t>
    </rPh>
    <rPh sb="36" eb="38">
      <t>コウゲキ</t>
    </rPh>
    <rPh sb="39" eb="41">
      <t>シヨウ</t>
    </rPh>
    <rPh sb="46" eb="48">
      <t>ジシン</t>
    </rPh>
    <rPh sb="49" eb="51">
      <t>ジュンビ</t>
    </rPh>
    <rPh sb="55" eb="57">
      <t>ブキ</t>
    </rPh>
    <rPh sb="60" eb="62">
      <t>イリョク</t>
    </rPh>
    <rPh sb="62" eb="65">
      <t>コテイチ</t>
    </rPh>
    <rPh sb="77" eb="79">
      <t>コウゲキ</t>
    </rPh>
    <rPh sb="80" eb="81">
      <t>アタ</t>
    </rPh>
    <rPh sb="92" eb="94">
      <t>ゾクセイ</t>
    </rPh>
    <rPh sb="101" eb="103">
      <t>センタク</t>
    </rPh>
    <rPh sb="105" eb="107">
      <t>ブキ</t>
    </rPh>
    <rPh sb="111" eb="113">
      <t>ヘンコウ</t>
    </rPh>
    <phoneticPr fontId="6"/>
  </si>
  <si>
    <t>渾身撃</t>
    <rPh sb="0" eb="2">
      <t>コンシン</t>
    </rPh>
    <rPh sb="2" eb="3">
      <t>ゲキ</t>
    </rPh>
    <phoneticPr fontId="1"/>
  </si>
  <si>
    <t>次に行う白兵攻撃で与えるダメージに+[LV]D10点する。</t>
    <rPh sb="0" eb="1">
      <t>ツギ</t>
    </rPh>
    <rPh sb="2" eb="3">
      <t>オコナ</t>
    </rPh>
    <rPh sb="4" eb="6">
      <t>ハクヘイ</t>
    </rPh>
    <rPh sb="6" eb="8">
      <t>コウゲキ</t>
    </rPh>
    <rPh sb="25" eb="26">
      <t>テン</t>
    </rPh>
    <phoneticPr fontId="1"/>
  </si>
  <si>
    <t>鎌鼬</t>
    <rPh sb="0" eb="2">
      <t>カマイタチ</t>
    </rPh>
    <phoneticPr fontId="1"/>
  </si>
  <si>
    <t>このアーツを組み合わせた攻撃の射程を近距離に変更する。自身の【肉体】が60以上なら中距離になる。</t>
    <rPh sb="6" eb="7">
      <t>ク</t>
    </rPh>
    <rPh sb="8" eb="9">
      <t>ア</t>
    </rPh>
    <rPh sb="12" eb="14">
      <t>コウゲキ</t>
    </rPh>
    <rPh sb="15" eb="17">
      <t>シャテイ</t>
    </rPh>
    <rPh sb="18" eb="21">
      <t>キンキョリ</t>
    </rPh>
    <rPh sb="22" eb="24">
      <t>ヘンコウ</t>
    </rPh>
    <rPh sb="27" eb="29">
      <t>ジシン</t>
    </rPh>
    <rPh sb="31" eb="33">
      <t>ニクタイ</t>
    </rPh>
    <rPh sb="37" eb="39">
      <t>イジョウ</t>
    </rPh>
    <rPh sb="41" eb="44">
      <t>チュウキョリ</t>
    </rPh>
    <phoneticPr fontId="1"/>
  </si>
  <si>
    <t>乾坤一擲</t>
    <rPh sb="0" eb="4">
      <t>ケンコンイッテキ</t>
    </rPh>
    <phoneticPr fontId="1"/>
  </si>
  <si>
    <t>このアーツを組み合わせた攻撃で与えるダメージに+[差分値]する。このアーツはグロウの効果で発生したメインフェイズ中は使えない。</t>
    <rPh sb="6" eb="7">
      <t>ク</t>
    </rPh>
    <rPh sb="8" eb="9">
      <t>ア</t>
    </rPh>
    <rPh sb="12" eb="14">
      <t>コウゲキ</t>
    </rPh>
    <rPh sb="15" eb="16">
      <t>アタ</t>
    </rPh>
    <rPh sb="25" eb="27">
      <t>サブン</t>
    </rPh>
    <rPh sb="27" eb="28">
      <t>チ</t>
    </rPh>
    <rPh sb="42" eb="44">
      <t>コウカ</t>
    </rPh>
    <rPh sb="45" eb="47">
      <t>ハッセイ</t>
    </rPh>
    <rPh sb="56" eb="57">
      <t>チュウ</t>
    </rPh>
    <rPh sb="58" eb="59">
      <t>ツカ</t>
    </rPh>
    <phoneticPr fontId="1"/>
  </si>
  <si>
    <t>砕鎧撃</t>
    <rPh sb="0" eb="1">
      <t>クダ</t>
    </rPh>
    <rPh sb="1" eb="2">
      <t>ヨロイ</t>
    </rPh>
    <rPh sb="2" eb="3">
      <t>ゲキ</t>
    </rPh>
    <phoneticPr fontId="1"/>
  </si>
  <si>
    <t>このアーツを組み合わせた攻撃のダメージ計算時、対象の装甲値が最大値の半分減少しているとして計算する(端数切捨て)。</t>
    <rPh sb="6" eb="7">
      <t>ク</t>
    </rPh>
    <rPh sb="8" eb="9">
      <t>ア</t>
    </rPh>
    <rPh sb="12" eb="14">
      <t>コウゲキ</t>
    </rPh>
    <rPh sb="19" eb="21">
      <t>ケイサン</t>
    </rPh>
    <rPh sb="21" eb="22">
      <t>ジ</t>
    </rPh>
    <rPh sb="22" eb="23">
      <t>オウジ</t>
    </rPh>
    <rPh sb="23" eb="25">
      <t>タイショウ</t>
    </rPh>
    <rPh sb="26" eb="28">
      <t>ソウコウ</t>
    </rPh>
    <rPh sb="28" eb="29">
      <t>チ</t>
    </rPh>
    <rPh sb="30" eb="33">
      <t>サイダイチ</t>
    </rPh>
    <rPh sb="34" eb="36">
      <t>ハンブン</t>
    </rPh>
    <rPh sb="36" eb="38">
      <t>ゲンショウ</t>
    </rPh>
    <rPh sb="45" eb="47">
      <t>ケイサン</t>
    </rPh>
    <rPh sb="50" eb="52">
      <t>ハスウ</t>
    </rPh>
    <rPh sb="52" eb="54">
      <t>キリス</t>
    </rPh>
    <phoneticPr fontId="1"/>
  </si>
  <si>
    <t>薙ぎ払い</t>
    <rPh sb="0" eb="1">
      <t>ナ</t>
    </rPh>
    <rPh sb="2" eb="3">
      <t>ハラ</t>
    </rPh>
    <phoneticPr fontId="1"/>
  </si>
  <si>
    <t>このアーツを組み合わせた白兵攻撃を「対象：範囲(選択)」に変更する。</t>
    <rPh sb="6" eb="7">
      <t>ク</t>
    </rPh>
    <rPh sb="8" eb="9">
      <t>ア</t>
    </rPh>
    <rPh sb="12" eb="14">
      <t>ハクヘイ</t>
    </rPh>
    <rPh sb="14" eb="16">
      <t>コウゲキ</t>
    </rPh>
    <rPh sb="18" eb="20">
      <t>タイショウ</t>
    </rPh>
    <rPh sb="21" eb="23">
      <t>ハンイ</t>
    </rPh>
    <rPh sb="24" eb="26">
      <t>センタク</t>
    </rPh>
    <rPh sb="29" eb="31">
      <t>ヘンコウ</t>
    </rPh>
    <phoneticPr fontId="1"/>
  </si>
  <si>
    <t>風圧</t>
    <rPh sb="0" eb="2">
      <t>フウアツ</t>
    </rPh>
    <phoneticPr fontId="1"/>
  </si>
  <si>
    <t>このアーツを組み合わせた攻撃が命中した場合、ダメージを与える代わりに近距離の範囲内で対象を移動させる。移動先は自身が決定する。</t>
    <rPh sb="6" eb="7">
      <t>ク</t>
    </rPh>
    <rPh sb="8" eb="9">
      <t>ア</t>
    </rPh>
    <rPh sb="12" eb="14">
      <t>コウゲキ</t>
    </rPh>
    <rPh sb="15" eb="17">
      <t>メイチュウ</t>
    </rPh>
    <rPh sb="19" eb="21">
      <t>バアイ</t>
    </rPh>
    <rPh sb="27" eb="28">
      <t>アタ</t>
    </rPh>
    <rPh sb="30" eb="31">
      <t>カ</t>
    </rPh>
    <rPh sb="34" eb="37">
      <t>キンキョリ</t>
    </rPh>
    <rPh sb="38" eb="41">
      <t>ハンイナイ</t>
    </rPh>
    <rPh sb="42" eb="44">
      <t>タイショウ</t>
    </rPh>
    <rPh sb="45" eb="47">
      <t>イドウ</t>
    </rPh>
    <rPh sb="51" eb="53">
      <t>イドウ</t>
    </rPh>
    <rPh sb="53" eb="54">
      <t>サキ</t>
    </rPh>
    <rPh sb="55" eb="57">
      <t>ジシン</t>
    </rPh>
    <rPh sb="58" eb="60">
      <t>ケッテイ</t>
    </rPh>
    <phoneticPr fontId="1"/>
  </si>
  <si>
    <t>裂風剣</t>
    <rPh sb="0" eb="1">
      <t>レツ</t>
    </rPh>
    <rPh sb="1" eb="2">
      <t>カゼ</t>
    </rPh>
    <rPh sb="2" eb="3">
      <t>ケン</t>
    </rPh>
    <phoneticPr fontId="1"/>
  </si>
  <si>
    <t>このアーツを組み合わせた攻撃で与えるダメージに+[攻撃に使用しているレリック1つの威力固定値1つ]する。</t>
    <rPh sb="6" eb="7">
      <t>ク</t>
    </rPh>
    <rPh sb="8" eb="9">
      <t>ア</t>
    </rPh>
    <rPh sb="12" eb="14">
      <t>コウゲキ</t>
    </rPh>
    <rPh sb="15" eb="16">
      <t>アタ</t>
    </rPh>
    <rPh sb="41" eb="43">
      <t>イリョク</t>
    </rPh>
    <rPh sb="43" eb="46">
      <t>コテイチ</t>
    </rPh>
    <phoneticPr fontId="1"/>
  </si>
  <si>
    <t>喰いしばり</t>
    <rPh sb="0" eb="1">
      <t>ク</t>
    </rPh>
    <phoneticPr fontId="1"/>
  </si>
  <si>
    <t>プレダメージ</t>
    <phoneticPr fontId="1"/>
  </si>
  <si>
    <t>自身が何らかのダメージを受ける時に使用できる。自身が受けるダメージを1D10点減少させる。</t>
    <rPh sb="0" eb="2">
      <t>ジシン</t>
    </rPh>
    <rPh sb="3" eb="4">
      <t>ナン</t>
    </rPh>
    <rPh sb="12" eb="13">
      <t>ウ</t>
    </rPh>
    <rPh sb="15" eb="16">
      <t>トキ</t>
    </rPh>
    <rPh sb="17" eb="19">
      <t>シヨウ</t>
    </rPh>
    <rPh sb="23" eb="25">
      <t>ジシン</t>
    </rPh>
    <rPh sb="26" eb="27">
      <t>ウ</t>
    </rPh>
    <rPh sb="38" eb="39">
      <t>テン</t>
    </rPh>
    <rPh sb="39" eb="41">
      <t>ゲンショウ</t>
    </rPh>
    <phoneticPr fontId="1"/>
  </si>
  <si>
    <t>「価格：500F」以下の通常武器1つを常備化し、その武器の威力または魔力、防御値、抵抗値のうち、「-」でないもの1つに+3する。</t>
    <rPh sb="1" eb="3">
      <t>カカク</t>
    </rPh>
    <rPh sb="9" eb="11">
      <t>イカ</t>
    </rPh>
    <rPh sb="12" eb="14">
      <t>ツウジョウ</t>
    </rPh>
    <rPh sb="14" eb="16">
      <t>ブキ</t>
    </rPh>
    <rPh sb="19" eb="22">
      <t>ジョウビカ</t>
    </rPh>
    <rPh sb="26" eb="28">
      <t>ブキ</t>
    </rPh>
    <rPh sb="29" eb="31">
      <t>イリョク</t>
    </rPh>
    <rPh sb="34" eb="36">
      <t>マリョク</t>
    </rPh>
    <rPh sb="37" eb="39">
      <t>ボウギョ</t>
    </rPh>
    <rPh sb="39" eb="40">
      <t>チ</t>
    </rPh>
    <rPh sb="41" eb="44">
      <t>テイコウチ</t>
    </rPh>
    <phoneticPr fontId="6"/>
  </si>
  <si>
    <t>恩寵の唄</t>
    <rPh sb="0" eb="2">
      <t>オンチョウ</t>
    </rPh>
    <rPh sb="3" eb="4">
      <t>ウタ</t>
    </rPh>
    <phoneticPr fontId="1"/>
  </si>
  <si>
    <t>対象のHPを[【感情】÷5+1D10]点回復する(端数切り上げ)。スペシャルした場合、さらに回復量に+1D10点する。</t>
    <rPh sb="0" eb="2">
      <t>タイショウ</t>
    </rPh>
    <rPh sb="8" eb="10">
      <t>カンジョウ</t>
    </rPh>
    <rPh sb="19" eb="20">
      <t>テン</t>
    </rPh>
    <rPh sb="20" eb="22">
      <t>カイフク</t>
    </rPh>
    <rPh sb="25" eb="27">
      <t>ハスウ</t>
    </rPh>
    <rPh sb="27" eb="28">
      <t>キ</t>
    </rPh>
    <rPh sb="29" eb="30">
      <t>ア</t>
    </rPh>
    <rPh sb="40" eb="42">
      <t>バアイ</t>
    </rPh>
    <rPh sb="46" eb="48">
      <t>カイフク</t>
    </rPh>
    <rPh sb="48" eb="49">
      <t>リョウ</t>
    </rPh>
    <rPh sb="55" eb="56">
      <t>テン</t>
    </rPh>
    <phoneticPr fontId="1"/>
  </si>
  <si>
    <t>屈託なき涙</t>
    <rPh sb="0" eb="2">
      <t>クッタク</t>
    </rPh>
    <rPh sb="4" eb="5">
      <t>ナミダ</t>
    </rPh>
    <phoneticPr fontId="1"/>
  </si>
  <si>
    <t>対象の受けている「傀儡」および「昏倒」、「死亡」、「魂魄四散」以外の状態異常全てを解除する。</t>
    <rPh sb="0" eb="2">
      <t>タイショウ</t>
    </rPh>
    <rPh sb="3" eb="4">
      <t>ウ</t>
    </rPh>
    <rPh sb="31" eb="33">
      <t>イガイ</t>
    </rPh>
    <rPh sb="34" eb="36">
      <t>ジョウタイ</t>
    </rPh>
    <rPh sb="36" eb="38">
      <t>イジョウ</t>
    </rPh>
    <rPh sb="38" eb="39">
      <t>スベ</t>
    </rPh>
    <rPh sb="41" eb="43">
      <t>カイジョ</t>
    </rPh>
    <phoneticPr fontId="1"/>
  </si>
  <si>
    <t>真摯なる声援</t>
    <rPh sb="0" eb="2">
      <t>シンシ</t>
    </rPh>
    <rPh sb="4" eb="6">
      <t>セイエン</t>
    </rPh>
    <phoneticPr fontId="1"/>
  </si>
  <si>
    <t>対象が判定を行う前に使用する。その判定のスペシャル率に+20%のボーナスを与える。</t>
    <rPh sb="0" eb="2">
      <t>タイショウ</t>
    </rPh>
    <rPh sb="3" eb="5">
      <t>ハンテイ</t>
    </rPh>
    <rPh sb="6" eb="7">
      <t>オコナ</t>
    </rPh>
    <rPh sb="8" eb="9">
      <t>マエ</t>
    </rPh>
    <rPh sb="10" eb="12">
      <t>シヨウ</t>
    </rPh>
    <rPh sb="17" eb="19">
      <t>ハンテイ</t>
    </rPh>
    <rPh sb="25" eb="26">
      <t>リツ</t>
    </rPh>
    <rPh sb="37" eb="38">
      <t>アタ</t>
    </rPh>
    <phoneticPr fontId="1"/>
  </si>
  <si>
    <t>抗う魂</t>
    <rPh sb="0" eb="1">
      <t>アラガ</t>
    </rPh>
    <rPh sb="2" eb="3">
      <t>タマシイ</t>
    </rPh>
    <phoneticPr fontId="1"/>
  </si>
  <si>
    <t>このアーツを組み合わせることで、魔法攻撃に対してアンチ判定を行える。</t>
    <rPh sb="6" eb="7">
      <t>ク</t>
    </rPh>
    <rPh sb="8" eb="9">
      <t>ア</t>
    </rPh>
    <rPh sb="16" eb="18">
      <t>マホウ</t>
    </rPh>
    <rPh sb="18" eb="20">
      <t>コウゲキ</t>
    </rPh>
    <rPh sb="21" eb="22">
      <t>タイ</t>
    </rPh>
    <rPh sb="27" eb="29">
      <t>ハンテイ</t>
    </rPh>
    <rPh sb="30" eb="31">
      <t>オコナ</t>
    </rPh>
    <phoneticPr fontId="1"/>
  </si>
  <si>
    <t>因果応報</t>
    <rPh sb="0" eb="2">
      <t>インガ</t>
    </rPh>
    <rPh sb="2" eb="4">
      <t>オウホウ</t>
    </rPh>
    <phoneticPr fontId="1"/>
  </si>
  <si>
    <t>《抗う魂》</t>
    <rPh sb="1" eb="2">
      <t>アラガ</t>
    </rPh>
    <rPh sb="3" eb="4">
      <t>タマシイ</t>
    </rPh>
    <phoneticPr fontId="1"/>
  </si>
  <si>
    <t>このアーツを組み合わせた《抗う魂》の効果に「このアーツを組み合わせたアンチ判定で対決に勝利した場合、その攻撃は攻撃を行ったキャラクターに命中する(リアクションは発生せず、自動命中となる)。」を追加する。</t>
    <rPh sb="6" eb="7">
      <t>ク</t>
    </rPh>
    <rPh sb="8" eb="9">
      <t>ア</t>
    </rPh>
    <rPh sb="13" eb="14">
      <t>アラガ</t>
    </rPh>
    <rPh sb="15" eb="16">
      <t>タマシイ</t>
    </rPh>
    <rPh sb="18" eb="20">
      <t>コウカ</t>
    </rPh>
    <rPh sb="28" eb="29">
      <t>ク</t>
    </rPh>
    <rPh sb="30" eb="31">
      <t>ア</t>
    </rPh>
    <rPh sb="37" eb="39">
      <t>ハンテイ</t>
    </rPh>
    <rPh sb="40" eb="42">
      <t>タイケツ</t>
    </rPh>
    <rPh sb="43" eb="45">
      <t>ショウリ</t>
    </rPh>
    <rPh sb="47" eb="49">
      <t>バアイ</t>
    </rPh>
    <rPh sb="52" eb="54">
      <t>コウゲキ</t>
    </rPh>
    <rPh sb="55" eb="57">
      <t>コウゲキ</t>
    </rPh>
    <rPh sb="58" eb="59">
      <t>オコナ</t>
    </rPh>
    <rPh sb="68" eb="70">
      <t>メイチュウ</t>
    </rPh>
    <rPh sb="80" eb="82">
      <t>ハッセイ</t>
    </rPh>
    <rPh sb="85" eb="87">
      <t>ジドウ</t>
    </rPh>
    <rPh sb="87" eb="89">
      <t>メイチュウ</t>
    </rPh>
    <rPh sb="96" eb="98">
      <t>ツイカ</t>
    </rPh>
    <phoneticPr fontId="1"/>
  </si>
  <si>
    <t>共感覚</t>
    <rPh sb="0" eb="3">
      <t>キョウカンカク</t>
    </rPh>
    <phoneticPr fontId="1"/>
  </si>
  <si>
    <t>このアーツを組み合わせた〔自我〕判定を「対象：範囲(選択)」に変更する(リアクションも変更可能)。この効果でアンチ判定を行うことができる。</t>
    <rPh sb="13" eb="15">
      <t>ジガ</t>
    </rPh>
    <rPh sb="16" eb="18">
      <t>ハンテイ</t>
    </rPh>
    <rPh sb="31" eb="33">
      <t>ヘンコウ</t>
    </rPh>
    <rPh sb="43" eb="45">
      <t>ヘンコウ</t>
    </rPh>
    <rPh sb="45" eb="47">
      <t>カノウ</t>
    </rPh>
    <rPh sb="51" eb="53">
      <t>コウカ</t>
    </rPh>
    <rPh sb="57" eb="59">
      <t>ハンテイ</t>
    </rPh>
    <rPh sb="60" eb="61">
      <t>オコナ</t>
    </rPh>
    <phoneticPr fontId="1"/>
  </si>
  <si>
    <t>自身の「種別：歌唱」または「技能：〔手当〕」のアーツの効果のうち、ダメージや回復量に+5し、また判定に関わるペナルティやボーナスに+10%、状態異常の個数やレベルに+1する。</t>
    <rPh sb="0" eb="2">
      <t>ジシン</t>
    </rPh>
    <rPh sb="4" eb="6">
      <t>シュベツ</t>
    </rPh>
    <rPh sb="7" eb="9">
      <t>カショウ</t>
    </rPh>
    <rPh sb="14" eb="16">
      <t>ギノウ</t>
    </rPh>
    <rPh sb="18" eb="20">
      <t>テアテ</t>
    </rPh>
    <rPh sb="27" eb="29">
      <t>コウカ</t>
    </rPh>
    <rPh sb="38" eb="40">
      <t>カイフク</t>
    </rPh>
    <rPh sb="40" eb="41">
      <t>リョウ</t>
    </rPh>
    <rPh sb="48" eb="50">
      <t>ハンテイ</t>
    </rPh>
    <rPh sb="51" eb="52">
      <t>カカ</t>
    </rPh>
    <rPh sb="70" eb="72">
      <t>ジョウタイ</t>
    </rPh>
    <rPh sb="72" eb="74">
      <t>イジョウ</t>
    </rPh>
    <rPh sb="75" eb="77">
      <t>コスウ</t>
    </rPh>
    <phoneticPr fontId="1"/>
  </si>
  <si>
    <t>瘴気の仮面</t>
    <rPh sb="0" eb="2">
      <t>ショウキ</t>
    </rPh>
    <rPh sb="3" eb="5">
      <t>カメン</t>
    </rPh>
    <phoneticPr fontId="1"/>
  </si>
  <si>
    <t>〔瘴〕〔隠〕</t>
    <rPh sb="1" eb="2">
      <t>ショウ</t>
    </rPh>
    <rPh sb="4" eb="5">
      <t>イン</t>
    </rPh>
    <phoneticPr fontId="1"/>
  </si>
  <si>
    <t>君は魔物である。君は精巧に瘴気を抑制し、ヴェールとしてまとう。瘴気独特の硫黄の臭いもせず、エキストラには魔物と悟られない。このヴェールはオートアクションで解除できる。遺痕者は〔観察〕か〔瘴気〕で正体を見抜く判定を行える。それに対するリアクションをこのアーツで行え、その判定のスペシャル率に+20%のボーナスを与える。対決に敗北したなら、正体に気づかれてしまう。</t>
    <rPh sb="0" eb="1">
      <t>キミ</t>
    </rPh>
    <rPh sb="2" eb="4">
      <t>マモノ</t>
    </rPh>
    <rPh sb="8" eb="9">
      <t>キミ</t>
    </rPh>
    <rPh sb="10" eb="12">
      <t>セイコウ</t>
    </rPh>
    <rPh sb="13" eb="15">
      <t>ショウキ</t>
    </rPh>
    <rPh sb="16" eb="18">
      <t>ヨクセイ</t>
    </rPh>
    <rPh sb="31" eb="33">
      <t>ショウキ</t>
    </rPh>
    <rPh sb="33" eb="35">
      <t>ドクトク</t>
    </rPh>
    <rPh sb="36" eb="38">
      <t>イオウ</t>
    </rPh>
    <rPh sb="39" eb="40">
      <t>ニオ</t>
    </rPh>
    <rPh sb="52" eb="54">
      <t>マモノ</t>
    </rPh>
    <rPh sb="55" eb="56">
      <t>サト</t>
    </rPh>
    <rPh sb="77" eb="79">
      <t>カイジョ</t>
    </rPh>
    <rPh sb="83" eb="85">
      <t>イコン</t>
    </rPh>
    <rPh sb="85" eb="86">
      <t>モノ</t>
    </rPh>
    <rPh sb="88" eb="90">
      <t>カンサツ</t>
    </rPh>
    <rPh sb="93" eb="95">
      <t>ショウキ</t>
    </rPh>
    <rPh sb="97" eb="99">
      <t>ショウタイ</t>
    </rPh>
    <rPh sb="100" eb="102">
      <t>ミヌ</t>
    </rPh>
    <rPh sb="103" eb="105">
      <t>ハンテイ</t>
    </rPh>
    <rPh sb="106" eb="107">
      <t>オコナ</t>
    </rPh>
    <rPh sb="113" eb="114">
      <t>タイ</t>
    </rPh>
    <rPh sb="129" eb="130">
      <t>オコナ</t>
    </rPh>
    <rPh sb="134" eb="136">
      <t>ハンテイ</t>
    </rPh>
    <rPh sb="142" eb="143">
      <t>リツ</t>
    </rPh>
    <rPh sb="154" eb="155">
      <t>アタ</t>
    </rPh>
    <rPh sb="158" eb="160">
      <t>タイケツ</t>
    </rPh>
    <rPh sb="161" eb="163">
      <t>ハイボク</t>
    </rPh>
    <rPh sb="168" eb="170">
      <t>ショウタイ</t>
    </rPh>
    <rPh sb="171" eb="172">
      <t>キ</t>
    </rPh>
    <phoneticPr fontId="1"/>
  </si>
  <si>
    <t>日陰の友</t>
    <rPh sb="0" eb="2">
      <t>ヒカゲ</t>
    </rPh>
    <rPh sb="3" eb="4">
      <t>トモ</t>
    </rPh>
    <phoneticPr fontId="1"/>
  </si>
  <si>
    <t>レギオンを得る(クラスは「テネブリス」「ラチェル」「デュルフ」「フルワイ」のいずれか)。人数は[【肉体】÷4+10]人(端数切捨て)。このレギオンは「テネブリス」のクラスを持っているものとして扱う。このレギオンは経験点を消費してアーツまたはアイテムを取得できる。</t>
    <rPh sb="49" eb="51">
      <t>ニクタイ</t>
    </rPh>
    <rPh sb="60" eb="62">
      <t>ハスウ</t>
    </rPh>
    <rPh sb="62" eb="64">
      <t>キリス</t>
    </rPh>
    <rPh sb="86" eb="87">
      <t>モ</t>
    </rPh>
    <rPh sb="96" eb="97">
      <t>アツカ</t>
    </rPh>
    <phoneticPr fontId="1"/>
  </si>
  <si>
    <t>狂喜の唄</t>
    <rPh sb="0" eb="2">
      <t>キョウキ</t>
    </rPh>
    <rPh sb="3" eb="4">
      <t>ウタ</t>
    </rPh>
    <phoneticPr fontId="1"/>
  </si>
  <si>
    <t>〔交〕〔自〕</t>
    <rPh sb="1" eb="2">
      <t>コウ</t>
    </rPh>
    <rPh sb="4" eb="5">
      <t>ジ</t>
    </rPh>
    <phoneticPr fontId="1"/>
  </si>
  <si>
    <t>対象に「「気絶」を与える」特殊攻撃を行う。このアーツはレギオンおよびルフィアンにしか効果がない。</t>
    <rPh sb="0" eb="2">
      <t>タイショウ</t>
    </rPh>
    <rPh sb="5" eb="7">
      <t>キゼツ</t>
    </rPh>
    <rPh sb="9" eb="10">
      <t>アタ</t>
    </rPh>
    <rPh sb="13" eb="15">
      <t>トクシュ</t>
    </rPh>
    <rPh sb="15" eb="17">
      <t>コウゲキ</t>
    </rPh>
    <rPh sb="18" eb="19">
      <t>オコナ</t>
    </rPh>
    <rPh sb="42" eb="44">
      <t>コウカ</t>
    </rPh>
    <phoneticPr fontId="1"/>
  </si>
  <si>
    <t>漆黒の帷</t>
    <rPh sb="0" eb="2">
      <t>シッコク</t>
    </rPh>
    <rPh sb="3" eb="4">
      <t>トバリ</t>
    </rPh>
    <phoneticPr fontId="1"/>
  </si>
  <si>
    <t>対象に「次に行動済になるまで、あらゆる判定の達成率に-20%のペナルティを与える」特殊攻撃を行う。このアーツは魔物には効果がない。</t>
    <rPh sb="0" eb="2">
      <t>タイショウ</t>
    </rPh>
    <rPh sb="4" eb="5">
      <t>ツギ</t>
    </rPh>
    <rPh sb="6" eb="8">
      <t>コウドウ</t>
    </rPh>
    <rPh sb="8" eb="9">
      <t>ズ</t>
    </rPh>
    <rPh sb="19" eb="21">
      <t>ハンテイ</t>
    </rPh>
    <rPh sb="22" eb="25">
      <t>タッセイリツ</t>
    </rPh>
    <rPh sb="37" eb="38">
      <t>アタ</t>
    </rPh>
    <rPh sb="41" eb="43">
      <t>トクシュ</t>
    </rPh>
    <rPh sb="43" eb="45">
      <t>コウゲキ</t>
    </rPh>
    <rPh sb="46" eb="47">
      <t>オコナ</t>
    </rPh>
    <rPh sb="55" eb="57">
      <t>マモノ</t>
    </rPh>
    <rPh sb="59" eb="61">
      <t>コウカ</t>
    </rPh>
    <phoneticPr fontId="1"/>
  </si>
  <si>
    <t>闇球は嗤う</t>
    <rPh sb="0" eb="1">
      <t>アン</t>
    </rPh>
    <rPh sb="1" eb="2">
      <t>キュウ</t>
    </rPh>
    <rPh sb="3" eb="4">
      <t>ワラ</t>
    </rPh>
    <phoneticPr fontId="1"/>
  </si>
  <si>
    <t>次に行うあらゆる攻撃に対するリアクションの判定のスペシャル率と判定率に-[[LV+1]×10]%のペナルティを与える。</t>
    <rPh sb="0" eb="1">
      <t>ツギ</t>
    </rPh>
    <rPh sb="2" eb="3">
      <t>オコナ</t>
    </rPh>
    <rPh sb="8" eb="10">
      <t>コウゲキ</t>
    </rPh>
    <rPh sb="11" eb="12">
      <t>タイ</t>
    </rPh>
    <rPh sb="21" eb="23">
      <t>ハンテイ</t>
    </rPh>
    <rPh sb="29" eb="30">
      <t>リツ</t>
    </rPh>
    <rPh sb="31" eb="33">
      <t>ハンテイ</t>
    </rPh>
    <rPh sb="33" eb="34">
      <t>リツ</t>
    </rPh>
    <rPh sb="55" eb="56">
      <t>アタ</t>
    </rPh>
    <phoneticPr fontId="1"/>
  </si>
  <si>
    <t>瘴気純化</t>
    <rPh sb="0" eb="2">
      <t>ショウキ</t>
    </rPh>
    <rPh sb="2" eb="4">
      <t>ジュンカ</t>
    </rPh>
    <phoneticPr fontId="1"/>
  </si>
  <si>
    <t>次に行うあらゆる攻撃で与えるダメージに+[LV×4+2]点する。</t>
    <rPh sb="0" eb="1">
      <t>ツギ</t>
    </rPh>
    <rPh sb="2" eb="3">
      <t>オコナ</t>
    </rPh>
    <rPh sb="8" eb="10">
      <t>コウゲキ</t>
    </rPh>
    <rPh sb="28" eb="29">
      <t>テン</t>
    </rPh>
    <phoneticPr fontId="1"/>
  </si>
  <si>
    <t>輝く暗雲</t>
    <rPh sb="0" eb="1">
      <t>カガヤ</t>
    </rPh>
    <rPh sb="2" eb="4">
      <t>アンウン</t>
    </rPh>
    <phoneticPr fontId="1"/>
  </si>
  <si>
    <t>「魔力：刺+4」の魔法攻撃を行う。このアーツを組み合わせた攻撃で1点でもダメージを与えた場合、対象に「重圧」を与える。</t>
    <rPh sb="1" eb="3">
      <t>マリョク</t>
    </rPh>
    <rPh sb="4" eb="5">
      <t>サ</t>
    </rPh>
    <rPh sb="9" eb="11">
      <t>マホウ</t>
    </rPh>
    <rPh sb="11" eb="13">
      <t>コウゲキ</t>
    </rPh>
    <rPh sb="14" eb="15">
      <t>オコナ</t>
    </rPh>
    <rPh sb="23" eb="24">
      <t>ク</t>
    </rPh>
    <rPh sb="25" eb="26">
      <t>ア</t>
    </rPh>
    <rPh sb="29" eb="31">
      <t>コウゲキ</t>
    </rPh>
    <rPh sb="33" eb="34">
      <t>テン</t>
    </rPh>
    <rPh sb="41" eb="42">
      <t>アタ</t>
    </rPh>
    <rPh sb="44" eb="46">
      <t>バアイ</t>
    </rPh>
    <rPh sb="47" eb="49">
      <t>タイショウ</t>
    </rPh>
    <rPh sb="51" eb="53">
      <t>ジュウアツ</t>
    </rPh>
    <rPh sb="55" eb="56">
      <t>アタ</t>
    </rPh>
    <phoneticPr fontId="1"/>
  </si>
  <si>
    <t>尊厳の滴</t>
    <rPh sb="0" eb="2">
      <t>ソンゲン</t>
    </rPh>
    <rPh sb="3" eb="4">
      <t>シズク</t>
    </rPh>
    <phoneticPr fontId="1"/>
  </si>
  <si>
    <t>任意の正の整数を宣言する。自身のSPを[宣言した数]D10点代償とし、対象のSPを[宣言した数]D10点回復する。ダイスロールは前者、後者についてそれぞれ別に行う。</t>
    <rPh sb="0" eb="2">
      <t>ニンイ</t>
    </rPh>
    <rPh sb="3" eb="4">
      <t>セイ</t>
    </rPh>
    <rPh sb="5" eb="7">
      <t>セイスウ</t>
    </rPh>
    <rPh sb="8" eb="10">
      <t>センゲン</t>
    </rPh>
    <rPh sb="13" eb="15">
      <t>ジシン</t>
    </rPh>
    <rPh sb="20" eb="22">
      <t>センゲン</t>
    </rPh>
    <rPh sb="24" eb="25">
      <t>カズ</t>
    </rPh>
    <rPh sb="29" eb="30">
      <t>テン</t>
    </rPh>
    <rPh sb="30" eb="32">
      <t>ダイショウ</t>
    </rPh>
    <rPh sb="35" eb="37">
      <t>タイショウ</t>
    </rPh>
    <rPh sb="42" eb="44">
      <t>センゲン</t>
    </rPh>
    <rPh sb="46" eb="47">
      <t>カズ</t>
    </rPh>
    <rPh sb="51" eb="52">
      <t>テン</t>
    </rPh>
    <rPh sb="52" eb="54">
      <t>カイフク</t>
    </rPh>
    <rPh sb="64" eb="66">
      <t>ゼンシャ</t>
    </rPh>
    <rPh sb="67" eb="69">
      <t>コウシャ</t>
    </rPh>
    <rPh sb="77" eb="78">
      <t>ベツ</t>
    </rPh>
    <rPh sb="79" eb="80">
      <t>オコナ</t>
    </rPh>
    <phoneticPr fontId="1"/>
  </si>
  <si>
    <t>二重瘴化</t>
    <rPh sb="0" eb="2">
      <t>ニジュウ</t>
    </rPh>
    <rPh sb="2" eb="3">
      <t>ショウ</t>
    </rPh>
    <rPh sb="3" eb="4">
      <t>カ</t>
    </rPh>
    <phoneticPr fontId="1"/>
  </si>
  <si>
    <t>このアーツを組み合わせた攻撃で与えるダメージに+[準備しているレリック1つの威力固定値1つ]するか、または魔法攻撃であれば+[アーツと準備しているレリックの魔力合計値]する。</t>
    <rPh sb="15" eb="16">
      <t>アタ</t>
    </rPh>
    <rPh sb="25" eb="27">
      <t>ジュンビ</t>
    </rPh>
    <rPh sb="40" eb="43">
      <t>コテイチ</t>
    </rPh>
    <rPh sb="53" eb="55">
      <t>マホウ</t>
    </rPh>
    <rPh sb="55" eb="57">
      <t>コウゲキ</t>
    </rPh>
    <rPh sb="67" eb="69">
      <t>ジュンビ</t>
    </rPh>
    <rPh sb="78" eb="80">
      <t>マリョク</t>
    </rPh>
    <rPh sb="80" eb="82">
      <t>ゴウケイ</t>
    </rPh>
    <phoneticPr fontId="1"/>
  </si>
  <si>
    <t>このアーツを組み合わせることで、物理攻撃を行うアーツに魔法攻撃、または魔法攻撃を行うアーツに物理攻撃を行うアーツを組み合わせられる。この攻撃によるダメージは物理攻撃でも魔法攻撃でもある。物理攻撃であれば与えるダメージに+[攻撃に使用している武器の魔力とアーツの魔力の合計値]、魔法攻撃であれば[攻撃に使用している武器の威力固定値1つ]する。</t>
    <rPh sb="6" eb="7">
      <t>ク</t>
    </rPh>
    <rPh sb="8" eb="9">
      <t>ア</t>
    </rPh>
    <rPh sb="16" eb="18">
      <t>ブツリ</t>
    </rPh>
    <rPh sb="18" eb="20">
      <t>コウゲキ</t>
    </rPh>
    <rPh sb="21" eb="22">
      <t>オコナ</t>
    </rPh>
    <rPh sb="27" eb="29">
      <t>マホウ</t>
    </rPh>
    <rPh sb="29" eb="31">
      <t>コウゲキ</t>
    </rPh>
    <rPh sb="35" eb="37">
      <t>マホウ</t>
    </rPh>
    <rPh sb="37" eb="39">
      <t>コウゲキ</t>
    </rPh>
    <rPh sb="40" eb="41">
      <t>オコナ</t>
    </rPh>
    <rPh sb="46" eb="48">
      <t>ブツリ</t>
    </rPh>
    <rPh sb="48" eb="50">
      <t>コウゲキ</t>
    </rPh>
    <rPh sb="51" eb="52">
      <t>オコナ</t>
    </rPh>
    <rPh sb="68" eb="70">
      <t>コウゲキ</t>
    </rPh>
    <rPh sb="78" eb="80">
      <t>ブツリ</t>
    </rPh>
    <rPh sb="80" eb="82">
      <t>コウゲキ</t>
    </rPh>
    <rPh sb="84" eb="86">
      <t>マホウ</t>
    </rPh>
    <rPh sb="86" eb="88">
      <t>コウゲキ</t>
    </rPh>
    <rPh sb="93" eb="95">
      <t>ブツリ</t>
    </rPh>
    <rPh sb="95" eb="97">
      <t>コウゲキ</t>
    </rPh>
    <rPh sb="101" eb="102">
      <t>アタ</t>
    </rPh>
    <rPh sb="111" eb="113">
      <t>コウゲキ</t>
    </rPh>
    <rPh sb="114" eb="116">
      <t>シヨウ</t>
    </rPh>
    <rPh sb="120" eb="122">
      <t>ブキ</t>
    </rPh>
    <rPh sb="123" eb="125">
      <t>マリョク</t>
    </rPh>
    <rPh sb="130" eb="132">
      <t>マリョク</t>
    </rPh>
    <rPh sb="133" eb="136">
      <t>ゴウケイチ</t>
    </rPh>
    <rPh sb="138" eb="140">
      <t>マホウ</t>
    </rPh>
    <rPh sb="140" eb="142">
      <t>コウゲキ</t>
    </rPh>
    <rPh sb="147" eb="149">
      <t>コウゲキ</t>
    </rPh>
    <rPh sb="150" eb="152">
      <t>シヨウ</t>
    </rPh>
    <rPh sb="156" eb="158">
      <t>ブキ</t>
    </rPh>
    <rPh sb="159" eb="161">
      <t>イリョク</t>
    </rPh>
    <rPh sb="161" eb="164">
      <t>コテイチ</t>
    </rPh>
    <phoneticPr fontId="6"/>
  </si>
  <si>
    <t>病魔増悪</t>
    <rPh sb="0" eb="2">
      <t>ビョウマ</t>
    </rPh>
    <rPh sb="2" eb="4">
      <t>ゾウアク</t>
    </rPh>
    <phoneticPr fontId="1"/>
  </si>
  <si>
    <t>このアーツを組み合わせた攻撃で与えるダメージに+[対象の受けている状態異常の数]×4する(「テネブリス」のクラスまたは《魔物体質》を持つキャラクターに与えるダメージは-4する)。</t>
    <rPh sb="6" eb="7">
      <t>ク</t>
    </rPh>
    <rPh sb="8" eb="9">
      <t>ア</t>
    </rPh>
    <rPh sb="12" eb="14">
      <t>コウゲキ</t>
    </rPh>
    <rPh sb="25" eb="27">
      <t>タイショウ</t>
    </rPh>
    <rPh sb="28" eb="29">
      <t>ウ</t>
    </rPh>
    <rPh sb="33" eb="35">
      <t>ジョウタイ</t>
    </rPh>
    <rPh sb="35" eb="37">
      <t>イジョウ</t>
    </rPh>
    <rPh sb="38" eb="39">
      <t>カズ</t>
    </rPh>
    <rPh sb="60" eb="62">
      <t>マモノ</t>
    </rPh>
    <rPh sb="62" eb="64">
      <t>タイシツ</t>
    </rPh>
    <rPh sb="66" eb="67">
      <t>モ</t>
    </rPh>
    <rPh sb="75" eb="76">
      <t>アタ</t>
    </rPh>
    <phoneticPr fontId="1"/>
  </si>
  <si>
    <t>降る闇鎖</t>
    <rPh sb="0" eb="1">
      <t>クダ</t>
    </rPh>
    <rPh sb="2" eb="3">
      <t>アン</t>
    </rPh>
    <rPh sb="3" eb="4">
      <t>サ</t>
    </rPh>
    <phoneticPr fontId="1"/>
  </si>
  <si>
    <t>「魔力：斬+8」の魔法攻撃を行う。このアーツを組み合わせた攻撃で1点でもダメージを与えた場合、「衰弱」を与える。</t>
    <rPh sb="1" eb="3">
      <t>マリョク</t>
    </rPh>
    <rPh sb="4" eb="5">
      <t>ザン</t>
    </rPh>
    <rPh sb="9" eb="13">
      <t>マホウコウゲキ</t>
    </rPh>
    <rPh sb="14" eb="15">
      <t>オコナ</t>
    </rPh>
    <rPh sb="48" eb="50">
      <t>スイジャク</t>
    </rPh>
    <rPh sb="52" eb="53">
      <t>アタ</t>
    </rPh>
    <phoneticPr fontId="1"/>
  </si>
  <si>
    <t>闇の汚泥</t>
    <rPh sb="0" eb="1">
      <t>ヤミ</t>
    </rPh>
    <rPh sb="2" eb="4">
      <t>オデイ</t>
    </rPh>
    <phoneticPr fontId="1"/>
  </si>
  <si>
    <t>「魔力：殴+6」の魔法攻撃を行う。このアーツを組み合わせた攻撃で1点でもダメージを与えた場合、対象に「邪毒」または「汚染」をLV2で与える。</t>
    <rPh sb="1" eb="3">
      <t>マリョク</t>
    </rPh>
    <rPh sb="4" eb="5">
      <t>ナグ</t>
    </rPh>
    <rPh sb="9" eb="11">
      <t>マホウ</t>
    </rPh>
    <rPh sb="11" eb="13">
      <t>コウゲキ</t>
    </rPh>
    <rPh sb="14" eb="15">
      <t>オコナ</t>
    </rPh>
    <rPh sb="23" eb="24">
      <t>ク</t>
    </rPh>
    <rPh sb="25" eb="26">
      <t>ア</t>
    </rPh>
    <rPh sb="29" eb="31">
      <t>コウゲキ</t>
    </rPh>
    <rPh sb="33" eb="34">
      <t>テン</t>
    </rPh>
    <rPh sb="41" eb="42">
      <t>アタ</t>
    </rPh>
    <rPh sb="44" eb="46">
      <t>バアイ</t>
    </rPh>
    <rPh sb="47" eb="49">
      <t>タイショウ</t>
    </rPh>
    <rPh sb="51" eb="52">
      <t>ジャ</t>
    </rPh>
    <rPh sb="52" eb="53">
      <t>ドク</t>
    </rPh>
    <rPh sb="58" eb="60">
      <t>オセン</t>
    </rPh>
    <rPh sb="66" eb="67">
      <t>アタ</t>
    </rPh>
    <phoneticPr fontId="1"/>
  </si>
  <si>
    <t>闇寧の城壁</t>
    <rPh sb="0" eb="1">
      <t>ヤミ</t>
    </rPh>
    <rPh sb="1" eb="2">
      <t>ネイ</t>
    </rPh>
    <rPh sb="3" eb="5">
      <t>ジョウヘキ</t>
    </rPh>
    <phoneticPr fontId="1"/>
  </si>
  <si>
    <t>暗き血潮</t>
    <rPh sb="0" eb="1">
      <t>クラ</t>
    </rPh>
    <rPh sb="2" eb="4">
      <t>チシオ</t>
    </rPh>
    <phoneticPr fontId="1"/>
  </si>
  <si>
    <t>自身が攻撃によって1点でもダメージを受けた時に使用する。自身にダメージを与えた対象はHPとSPを1D10点失う。NPCがこのアーツを取得する場合、「制限：R1」になる。</t>
    <rPh sb="0" eb="2">
      <t>ジシン</t>
    </rPh>
    <rPh sb="3" eb="5">
      <t>コウゲキ</t>
    </rPh>
    <rPh sb="10" eb="11">
      <t>テン</t>
    </rPh>
    <rPh sb="18" eb="19">
      <t>ウ</t>
    </rPh>
    <rPh sb="21" eb="22">
      <t>トキ</t>
    </rPh>
    <rPh sb="23" eb="25">
      <t>シヨウ</t>
    </rPh>
    <rPh sb="28" eb="30">
      <t>ジシン</t>
    </rPh>
    <rPh sb="36" eb="37">
      <t>アタ</t>
    </rPh>
    <rPh sb="39" eb="41">
      <t>タイショウ</t>
    </rPh>
    <rPh sb="52" eb="53">
      <t>テン</t>
    </rPh>
    <rPh sb="53" eb="54">
      <t>ウシナ</t>
    </rPh>
    <rPh sb="66" eb="68">
      <t>シュトク</t>
    </rPh>
    <rPh sb="70" eb="72">
      <t>バアイ</t>
    </rPh>
    <rPh sb="74" eb="76">
      <t>セイゲン</t>
    </rPh>
    <phoneticPr fontId="1"/>
  </si>
  <si>
    <t>シーンに与えられている「炎天」および「雨天」、「雷天」を全て打ち消す。</t>
    <rPh sb="4" eb="5">
      <t>アタ</t>
    </rPh>
    <rPh sb="12" eb="14">
      <t>エンテン</t>
    </rPh>
    <rPh sb="19" eb="21">
      <t>ウテン</t>
    </rPh>
    <rPh sb="24" eb="25">
      <t>ライ</t>
    </rPh>
    <rPh sb="25" eb="26">
      <t>テン</t>
    </rPh>
    <rPh sb="28" eb="29">
      <t>スベ</t>
    </rPh>
    <rPh sb="30" eb="31">
      <t>ウ</t>
    </rPh>
    <rPh sb="32" eb="33">
      <t>ケ</t>
    </rPh>
    <phoneticPr fontId="1"/>
  </si>
  <si>
    <t>〔擬〕</t>
    <rPh sb="1" eb="2">
      <t>ギ</t>
    </rPh>
    <phoneticPr fontId="1"/>
  </si>
  <si>
    <t>対象が次に行う魔法攻撃のスペシャル率を25%にする。</t>
    <rPh sb="0" eb="2">
      <t>タイショウ</t>
    </rPh>
    <rPh sb="3" eb="4">
      <t>ツギ</t>
    </rPh>
    <rPh sb="5" eb="6">
      <t>オコナ</t>
    </rPh>
    <rPh sb="7" eb="9">
      <t>マホウ</t>
    </rPh>
    <rPh sb="9" eb="11">
      <t>コウゲキ</t>
    </rPh>
    <rPh sb="17" eb="18">
      <t>リツ</t>
    </rPh>
    <phoneticPr fontId="1"/>
  </si>
  <si>
    <t>対象が次に行う物理攻撃のスペシャル率を25%にする。</t>
    <rPh sb="0" eb="2">
      <t>タイショウ</t>
    </rPh>
    <rPh sb="3" eb="4">
      <t>ツギ</t>
    </rPh>
    <rPh sb="5" eb="6">
      <t>オコナ</t>
    </rPh>
    <rPh sb="7" eb="9">
      <t>ブツリ</t>
    </rPh>
    <rPh sb="9" eb="11">
      <t>コウゲキ</t>
    </rPh>
    <rPh sb="17" eb="18">
      <t>リツ</t>
    </rPh>
    <phoneticPr fontId="1"/>
  </si>
  <si>
    <t>対象が次に行う物理攻撃と魔法攻撃で与えるダメージに+2D10する。</t>
    <rPh sb="0" eb="2">
      <t>タイショウ</t>
    </rPh>
    <rPh sb="3" eb="4">
      <t>ツギ</t>
    </rPh>
    <rPh sb="5" eb="6">
      <t>オコナ</t>
    </rPh>
    <rPh sb="7" eb="9">
      <t>ブツリ</t>
    </rPh>
    <rPh sb="9" eb="11">
      <t>コウゲキ</t>
    </rPh>
    <rPh sb="12" eb="14">
      <t>マホウ</t>
    </rPh>
    <rPh sb="14" eb="16">
      <t>コウゲキ</t>
    </rPh>
    <phoneticPr fontId="1"/>
  </si>
  <si>
    <t>対象に「対象の受けている『種別：魔法』のアーツの効果を全て打ち消す」特殊攻撃を行う。</t>
    <rPh sb="4" eb="6">
      <t>タイショウ</t>
    </rPh>
    <rPh sb="7" eb="8">
      <t>ウ</t>
    </rPh>
    <rPh sb="13" eb="15">
      <t>シュベツ</t>
    </rPh>
    <rPh sb="16" eb="18">
      <t>マホウ</t>
    </rPh>
    <rPh sb="24" eb="26">
      <t>コウカ</t>
    </rPh>
    <rPh sb="27" eb="28">
      <t>スベ</t>
    </rPh>
    <rPh sb="29" eb="30">
      <t>ウ</t>
    </rPh>
    <rPh sb="31" eb="32">
      <t>ケ</t>
    </rPh>
    <rPh sb="34" eb="36">
      <t>トクシュ</t>
    </rPh>
    <rPh sb="36" eb="38">
      <t>コウゲキ</t>
    </rPh>
    <rPh sb="39" eb="40">
      <t>オコナ</t>
    </rPh>
    <phoneticPr fontId="1"/>
  </si>
  <si>
    <t>対象に「次に行う攻撃の命中判定の達成率に+20%のボーナスまたは-20%のペナルティを与える」特殊攻撃を行う。</t>
    <rPh sb="0" eb="2">
      <t>タイショウ</t>
    </rPh>
    <rPh sb="4" eb="5">
      <t>ツギ</t>
    </rPh>
    <rPh sb="6" eb="7">
      <t>オコナ</t>
    </rPh>
    <rPh sb="8" eb="10">
      <t>コウゲキ</t>
    </rPh>
    <rPh sb="11" eb="13">
      <t>メイチュウ</t>
    </rPh>
    <rPh sb="13" eb="15">
      <t>ハンテイ</t>
    </rPh>
    <rPh sb="16" eb="19">
      <t>タッセイリツ</t>
    </rPh>
    <rPh sb="43" eb="44">
      <t>アタ</t>
    </rPh>
    <rPh sb="47" eb="49">
      <t>トクシュ</t>
    </rPh>
    <rPh sb="49" eb="51">
      <t>コウゲキ</t>
    </rPh>
    <rPh sb="52" eb="53">
      <t>オコナ</t>
    </rPh>
    <phoneticPr fontId="1"/>
  </si>
  <si>
    <t>この戦闘中、対象が受けるダメージを5点軽減する(スペシャルした場合、代わりに10点軽減する)。</t>
    <rPh sb="6" eb="8">
      <t>タイショウ</t>
    </rPh>
    <rPh sb="9" eb="10">
      <t>ウ</t>
    </rPh>
    <rPh sb="18" eb="19">
      <t>テン</t>
    </rPh>
    <rPh sb="19" eb="21">
      <t>ケイゲン</t>
    </rPh>
    <rPh sb="31" eb="33">
      <t>バアイ</t>
    </rPh>
    <rPh sb="34" eb="35">
      <t>カ</t>
    </rPh>
    <rPh sb="40" eb="41">
      <t>テン</t>
    </rPh>
    <rPh sb="41" eb="43">
      <t>ケイゲン</t>
    </rPh>
    <phoneticPr fontId="1"/>
  </si>
  <si>
    <t>「魔力：癒+[【敏捷】÷5]」の魔法攻撃(癒装甲値は有効)、または「HPを[【敏捷】÷5]点回復する」特殊攻撃(癒装甲値は無視)のいずれかを行う(共に端数切り上げ)。</t>
    <rPh sb="1" eb="3">
      <t>マリョク</t>
    </rPh>
    <rPh sb="8" eb="10">
      <t>ビンショウ</t>
    </rPh>
    <rPh sb="16" eb="18">
      <t>マホウ</t>
    </rPh>
    <rPh sb="18" eb="20">
      <t>コウゲキ</t>
    </rPh>
    <rPh sb="21" eb="22">
      <t>ユ</t>
    </rPh>
    <rPh sb="22" eb="24">
      <t>ソウコウ</t>
    </rPh>
    <rPh sb="24" eb="25">
      <t>チ</t>
    </rPh>
    <rPh sb="26" eb="28">
      <t>ユウコウ</t>
    </rPh>
    <rPh sb="39" eb="41">
      <t>ビンショウ</t>
    </rPh>
    <rPh sb="45" eb="46">
      <t>テン</t>
    </rPh>
    <rPh sb="46" eb="48">
      <t>カイフク</t>
    </rPh>
    <rPh sb="51" eb="53">
      <t>トクシュ</t>
    </rPh>
    <rPh sb="53" eb="55">
      <t>コウゲキ</t>
    </rPh>
    <rPh sb="56" eb="57">
      <t>ユ</t>
    </rPh>
    <rPh sb="57" eb="59">
      <t>ソウコウ</t>
    </rPh>
    <rPh sb="59" eb="60">
      <t>チ</t>
    </rPh>
    <rPh sb="61" eb="63">
      <t>ムシ</t>
    </rPh>
    <rPh sb="70" eb="71">
      <t>オコナ</t>
    </rPh>
    <rPh sb="73" eb="74">
      <t>トモ</t>
    </rPh>
    <rPh sb="75" eb="77">
      <t>ハスウ</t>
    </rPh>
    <rPh sb="77" eb="78">
      <t>キ</t>
    </rPh>
    <rPh sb="79" eb="80">
      <t>ア</t>
    </rPh>
    <phoneticPr fontId="1"/>
  </si>
  <si>
    <t>その判定のダイス1つの出目を2まで下げることができる(最低値は0)。</t>
    <rPh sb="2" eb="4">
      <t>ハンテイ</t>
    </rPh>
    <rPh sb="11" eb="13">
      <t>デメ</t>
    </rPh>
    <rPh sb="17" eb="18">
      <t>サ</t>
    </rPh>
    <rPh sb="27" eb="29">
      <t>サイテイ</t>
    </rPh>
    <rPh sb="29" eb="30">
      <t>チ</t>
    </rPh>
    <phoneticPr fontId="1"/>
  </si>
  <si>
    <t>闇脚</t>
    <rPh sb="0" eb="1">
      <t>ヤミ</t>
    </rPh>
    <rPh sb="1" eb="2">
      <t>アシ</t>
    </rPh>
    <phoneticPr fontId="1"/>
  </si>
  <si>
    <t>このメインフェイズ中、自身は「隠密」状態になる。</t>
    <rPh sb="9" eb="10">
      <t>チュウ</t>
    </rPh>
    <rPh sb="11" eb="13">
      <t>ジシン</t>
    </rPh>
    <rPh sb="15" eb="17">
      <t>オンミツ</t>
    </rPh>
    <rPh sb="18" eb="20">
      <t>ジョウタイ</t>
    </rPh>
    <phoneticPr fontId="1"/>
  </si>
  <si>
    <t>死線</t>
    <rPh sb="0" eb="2">
      <t>シセン</t>
    </rPh>
    <phoneticPr fontId="1"/>
  </si>
  <si>
    <t>次に行う〔隠密〕判定による攻撃時、自身が「隠密」状態なら、その攻撃で与えるダメージに+[【知性】÷5]点する(端数切捨て)。</t>
    <rPh sb="0" eb="1">
      <t>ツギ</t>
    </rPh>
    <rPh sb="2" eb="3">
      <t>オコナ</t>
    </rPh>
    <rPh sb="8" eb="10">
      <t>ハンテイ</t>
    </rPh>
    <rPh sb="15" eb="16">
      <t>ジ</t>
    </rPh>
    <rPh sb="17" eb="19">
      <t>ジシン</t>
    </rPh>
    <rPh sb="21" eb="23">
      <t>オンミツ</t>
    </rPh>
    <rPh sb="24" eb="26">
      <t>ジョウタイ</t>
    </rPh>
    <rPh sb="31" eb="33">
      <t>コウゲキ</t>
    </rPh>
    <rPh sb="34" eb="35">
      <t>アタ</t>
    </rPh>
    <rPh sb="45" eb="47">
      <t>チセイ</t>
    </rPh>
    <rPh sb="51" eb="52">
      <t>テン</t>
    </rPh>
    <rPh sb="55" eb="57">
      <t>ハスウ</t>
    </rPh>
    <rPh sb="57" eb="59">
      <t>キリス</t>
    </rPh>
    <phoneticPr fontId="1"/>
  </si>
  <si>
    <t>懐刀の閃き</t>
    <rPh sb="0" eb="2">
      <t>フトコロガタナ</t>
    </rPh>
    <rPh sb="3" eb="4">
      <t>ヒラメ</t>
    </rPh>
    <phoneticPr fontId="1"/>
  </si>
  <si>
    <t>このアーツの使用には「分類：暗器」の武器の使用必須。このアーツを組み合わせた白兵攻撃のダメージに+[LV×4]する。このアーツは「判定負荷：-[LV×5]%である。</t>
    <rPh sb="32" eb="33">
      <t>ク</t>
    </rPh>
    <rPh sb="34" eb="35">
      <t>ア</t>
    </rPh>
    <rPh sb="38" eb="40">
      <t>ハクヘイ</t>
    </rPh>
    <rPh sb="40" eb="42">
      <t>コウゲキ</t>
    </rPh>
    <rPh sb="65" eb="67">
      <t>ハンテイ</t>
    </rPh>
    <rPh sb="67" eb="69">
      <t>フカ</t>
    </rPh>
    <phoneticPr fontId="1"/>
  </si>
  <si>
    <t>重ね撃ち</t>
    <rPh sb="0" eb="1">
      <t>カサ</t>
    </rPh>
    <rPh sb="2" eb="3">
      <t>ウ</t>
    </rPh>
    <phoneticPr fontId="1"/>
  </si>
  <si>
    <t>蟲毒の刃</t>
    <rPh sb="0" eb="1">
      <t>ムシ</t>
    </rPh>
    <rPh sb="1" eb="2">
      <t>ドク</t>
    </rPh>
    <rPh sb="3" eb="4">
      <t>ヤイバ</t>
    </rPh>
    <phoneticPr fontId="1"/>
  </si>
  <si>
    <t>プレアクト時に、「邪毒」か「汚染」のどちらかを選ぶ。このアーツの使用には「分類：暗器」の武器の使用必須。このアーツを組み合わせた攻撃で1点でもダメージを与えた場合、対象に選んだ状態異常をレベル2で与える。</t>
    <rPh sb="5" eb="6">
      <t>ジ</t>
    </rPh>
    <rPh sb="9" eb="10">
      <t>ジャ</t>
    </rPh>
    <rPh sb="10" eb="11">
      <t>ドク</t>
    </rPh>
    <rPh sb="14" eb="16">
      <t>オセン</t>
    </rPh>
    <rPh sb="23" eb="24">
      <t>エラ</t>
    </rPh>
    <rPh sb="76" eb="77">
      <t>アタ</t>
    </rPh>
    <rPh sb="79" eb="81">
      <t>バアイ</t>
    </rPh>
    <rPh sb="82" eb="84">
      <t>タイショウ</t>
    </rPh>
    <rPh sb="85" eb="86">
      <t>エラ</t>
    </rPh>
    <rPh sb="88" eb="90">
      <t>ジョウタイ</t>
    </rPh>
    <rPh sb="90" eb="92">
      <t>イジョウ</t>
    </rPh>
    <rPh sb="98" eb="99">
      <t>アタ</t>
    </rPh>
    <phoneticPr fontId="1"/>
  </si>
  <si>
    <t>静寂の足音</t>
    <rPh sb="0" eb="2">
      <t>セイジャク</t>
    </rPh>
    <rPh sb="3" eb="5">
      <t>アシオト</t>
    </rPh>
    <phoneticPr fontId="1"/>
  </si>
  <si>
    <t>このアーツを組み合わせた〔隠密〕を用いる攻撃の命中判定のスペシャル率に+[[LV+1]×10]%のボーナスを与える。</t>
    <rPh sb="23" eb="25">
      <t>メイチュウ</t>
    </rPh>
    <rPh sb="25" eb="27">
      <t>ハンテイ</t>
    </rPh>
    <rPh sb="33" eb="34">
      <t>リツ</t>
    </rPh>
    <rPh sb="54" eb="55">
      <t>アタ</t>
    </rPh>
    <phoneticPr fontId="1"/>
  </si>
  <si>
    <t>手癖</t>
    <rPh sb="0" eb="2">
      <t>テクセ</t>
    </rPh>
    <phoneticPr fontId="1"/>
  </si>
  <si>
    <t>対象に「対象が準備(手に持っていることを含む)していないアイテム1つを盗み、取得する」特殊攻撃を行う。対象は〔自我〕以外に〔観察〕でもリアクションできる。</t>
    <rPh sb="0" eb="2">
      <t>タイショウ</t>
    </rPh>
    <rPh sb="4" eb="6">
      <t>タイショウ</t>
    </rPh>
    <rPh sb="7" eb="9">
      <t>ジュンビ</t>
    </rPh>
    <rPh sb="10" eb="11">
      <t>テ</t>
    </rPh>
    <rPh sb="12" eb="13">
      <t>モ</t>
    </rPh>
    <rPh sb="20" eb="21">
      <t>フク</t>
    </rPh>
    <rPh sb="35" eb="36">
      <t>ヌス</t>
    </rPh>
    <rPh sb="38" eb="40">
      <t>シュトク</t>
    </rPh>
    <rPh sb="43" eb="45">
      <t>トクシュ</t>
    </rPh>
    <rPh sb="45" eb="47">
      <t>コウゲキ</t>
    </rPh>
    <rPh sb="48" eb="49">
      <t>オコナ</t>
    </rPh>
    <rPh sb="51" eb="53">
      <t>タイショウ</t>
    </rPh>
    <rPh sb="55" eb="57">
      <t>ジガ</t>
    </rPh>
    <rPh sb="58" eb="60">
      <t>イガイ</t>
    </rPh>
    <rPh sb="62" eb="64">
      <t>カンサツ</t>
    </rPh>
    <phoneticPr fontId="1"/>
  </si>
  <si>
    <t>点穴</t>
    <rPh sb="0" eb="1">
      <t>テン</t>
    </rPh>
    <rPh sb="1" eb="2">
      <t>ケツ</t>
    </rPh>
    <phoneticPr fontId="1"/>
  </si>
  <si>
    <t>このアーツの使用には「隠密」状態必須。〔隠密〕で物理攻撃を行う。そのメインフェイズ中、使用している武器のダメージ属性を「無」に変更する。</t>
    <rPh sb="11" eb="13">
      <t>オンミツ</t>
    </rPh>
    <rPh sb="14" eb="16">
      <t>ジョウタイ</t>
    </rPh>
    <rPh sb="41" eb="42">
      <t>チュウ</t>
    </rPh>
    <rPh sb="43" eb="45">
      <t>シヨウ</t>
    </rPh>
    <rPh sb="49" eb="51">
      <t>ブキ</t>
    </rPh>
    <rPh sb="56" eb="58">
      <t>ゾクセイ</t>
    </rPh>
    <rPh sb="60" eb="61">
      <t>ム</t>
    </rPh>
    <rPh sb="63" eb="65">
      <t>ヘンコウ</t>
    </rPh>
    <phoneticPr fontId="1"/>
  </si>
  <si>
    <t>不可視の一閃</t>
    <rPh sb="0" eb="3">
      <t>フカシ</t>
    </rPh>
    <rPh sb="4" eb="6">
      <t>イッセン</t>
    </rPh>
    <phoneticPr fontId="1"/>
  </si>
  <si>
    <t>自身または他のキャラクターが「威力：刺」のダメージを1点でも与えた時に使用する。ダメージを与えられた対象に「硬直」を与える。</t>
    <rPh sb="0" eb="2">
      <t>ジシン</t>
    </rPh>
    <rPh sb="5" eb="6">
      <t>ホカ</t>
    </rPh>
    <rPh sb="15" eb="17">
      <t>イリョク</t>
    </rPh>
    <rPh sb="18" eb="19">
      <t>サ</t>
    </rPh>
    <rPh sb="27" eb="28">
      <t>テン</t>
    </rPh>
    <rPh sb="30" eb="31">
      <t>アタ</t>
    </rPh>
    <rPh sb="33" eb="34">
      <t>トキ</t>
    </rPh>
    <rPh sb="35" eb="37">
      <t>シヨウ</t>
    </rPh>
    <rPh sb="45" eb="46">
      <t>アタ</t>
    </rPh>
    <rPh sb="50" eb="52">
      <t>タイショウ</t>
    </rPh>
    <rPh sb="54" eb="56">
      <t>コウチョク</t>
    </rPh>
    <rPh sb="58" eb="59">
      <t>アタ</t>
    </rPh>
    <phoneticPr fontId="6"/>
  </si>
  <si>
    <t>〔射撃〕で登場判定を行うことができる。また、自身がシーンに登場している時にも使用でき、その場合は他のPC全員に登場判定を行う機会を与える。</t>
    <rPh sb="1" eb="3">
      <t>シャゲキ</t>
    </rPh>
    <rPh sb="5" eb="7">
      <t>トウジョウ</t>
    </rPh>
    <rPh sb="7" eb="9">
      <t>ハンテイ</t>
    </rPh>
    <rPh sb="10" eb="11">
      <t>オコナ</t>
    </rPh>
    <rPh sb="22" eb="24">
      <t>ジシン</t>
    </rPh>
    <rPh sb="29" eb="31">
      <t>トウジョウ</t>
    </rPh>
    <rPh sb="35" eb="36">
      <t>トキ</t>
    </rPh>
    <rPh sb="38" eb="40">
      <t>シヨウ</t>
    </rPh>
    <rPh sb="45" eb="47">
      <t>バアイ</t>
    </rPh>
    <rPh sb="48" eb="49">
      <t>ホカ</t>
    </rPh>
    <rPh sb="52" eb="54">
      <t>ゼンイン</t>
    </rPh>
    <rPh sb="55" eb="57">
      <t>トウジョウ</t>
    </rPh>
    <rPh sb="57" eb="59">
      <t>ハンテイ</t>
    </rPh>
    <rPh sb="60" eb="61">
      <t>オコナ</t>
    </rPh>
    <rPh sb="62" eb="64">
      <t>キカイ</t>
    </rPh>
    <rPh sb="65" eb="66">
      <t>アタ</t>
    </rPh>
    <phoneticPr fontId="1"/>
  </si>
  <si>
    <t>威嚇射撃</t>
    <rPh sb="0" eb="2">
      <t>イカク</t>
    </rPh>
    <rPh sb="2" eb="4">
      <t>シャゲキ</t>
    </rPh>
    <phoneticPr fontId="1"/>
  </si>
  <si>
    <t>対象に「命中した場合、このラウンド中、対象が行うあらゆる判定の判定率に-20%のペナルティを与える。」という効果の特殊攻撃を行う。</t>
    <rPh sb="0" eb="2">
      <t>タイショウ</t>
    </rPh>
    <rPh sb="4" eb="6">
      <t>メイチュウ</t>
    </rPh>
    <rPh sb="8" eb="10">
      <t>バアイ</t>
    </rPh>
    <rPh sb="19" eb="21">
      <t>タイショウ</t>
    </rPh>
    <rPh sb="22" eb="23">
      <t>オコナ</t>
    </rPh>
    <rPh sb="28" eb="30">
      <t>ハンテイ</t>
    </rPh>
    <rPh sb="31" eb="33">
      <t>ハンテイ</t>
    </rPh>
    <rPh sb="33" eb="34">
      <t>リツ</t>
    </rPh>
    <rPh sb="46" eb="47">
      <t>アタ</t>
    </rPh>
    <rPh sb="54" eb="56">
      <t>コウカ</t>
    </rPh>
    <rPh sb="57" eb="59">
      <t>トクシュ</t>
    </rPh>
    <rPh sb="59" eb="61">
      <t>コウゲキ</t>
    </rPh>
    <rPh sb="62" eb="63">
      <t>オコナ</t>
    </rPh>
    <phoneticPr fontId="1"/>
  </si>
  <si>
    <t>射竦め</t>
    <rPh sb="0" eb="2">
      <t>イスク</t>
    </rPh>
    <phoneticPr fontId="1"/>
  </si>
  <si>
    <t>次に行う射撃攻撃の対象に「未行動」状態のキャラクターが含まれているなら、その射撃攻撃の命中判定のスペシャル率に+20%のボーナスを与える。</t>
    <rPh sb="0" eb="1">
      <t>ツギ</t>
    </rPh>
    <rPh sb="2" eb="3">
      <t>オコナ</t>
    </rPh>
    <rPh sb="4" eb="6">
      <t>シャゲキ</t>
    </rPh>
    <rPh sb="6" eb="8">
      <t>コウゲキ</t>
    </rPh>
    <rPh sb="9" eb="11">
      <t>タイショウ</t>
    </rPh>
    <rPh sb="13" eb="14">
      <t>ミ</t>
    </rPh>
    <rPh sb="14" eb="16">
      <t>コウドウ</t>
    </rPh>
    <rPh sb="17" eb="19">
      <t>ジョウタイ</t>
    </rPh>
    <rPh sb="27" eb="28">
      <t>フク</t>
    </rPh>
    <rPh sb="38" eb="40">
      <t>シャゲキ</t>
    </rPh>
    <rPh sb="40" eb="42">
      <t>コウゲキ</t>
    </rPh>
    <rPh sb="43" eb="45">
      <t>メイチュウ</t>
    </rPh>
    <rPh sb="45" eb="47">
      <t>ハンテイ</t>
    </rPh>
    <rPh sb="53" eb="54">
      <t>リツ</t>
    </rPh>
    <rPh sb="65" eb="66">
      <t>アタ</t>
    </rPh>
    <phoneticPr fontId="1"/>
  </si>
  <si>
    <t>貫魂の矢</t>
    <rPh sb="0" eb="1">
      <t>ツラヌ</t>
    </rPh>
    <rPh sb="1" eb="2">
      <t>タマシイ</t>
    </rPh>
    <rPh sb="3" eb="4">
      <t>ヤ</t>
    </rPh>
    <phoneticPr fontId="1"/>
  </si>
  <si>
    <t>このアーツを組み合わせた射撃攻撃が命中した場合、ダメージを与える代わりに「昏倒」を与える。このアーツはレギオンにしか効果がない。</t>
    <rPh sb="12" eb="14">
      <t>シャゲキ</t>
    </rPh>
    <rPh sb="17" eb="19">
      <t>メイチュウ</t>
    </rPh>
    <rPh sb="21" eb="23">
      <t>バアイ</t>
    </rPh>
    <rPh sb="29" eb="30">
      <t>アタ</t>
    </rPh>
    <rPh sb="32" eb="33">
      <t>カ</t>
    </rPh>
    <rPh sb="37" eb="39">
      <t>コントウ</t>
    </rPh>
    <rPh sb="41" eb="42">
      <t>アタ</t>
    </rPh>
    <rPh sb="58" eb="60">
      <t>コウカ</t>
    </rPh>
    <phoneticPr fontId="1"/>
  </si>
  <si>
    <t>零距離射撃</t>
    <rPh sb="0" eb="1">
      <t>ゼロ</t>
    </rPh>
    <rPh sb="1" eb="3">
      <t>キョリ</t>
    </rPh>
    <rPh sb="3" eb="5">
      <t>シャゲキ</t>
    </rPh>
    <phoneticPr fontId="1"/>
  </si>
  <si>
    <t>このアーツを組み合わせた攻撃の射程を「至近」に変更する。</t>
    <rPh sb="6" eb="7">
      <t>ク</t>
    </rPh>
    <rPh sb="8" eb="9">
      <t>ア</t>
    </rPh>
    <rPh sb="12" eb="14">
      <t>コウゲキ</t>
    </rPh>
    <rPh sb="15" eb="17">
      <t>シャテイ</t>
    </rPh>
    <rPh sb="19" eb="21">
      <t>シキン</t>
    </rPh>
    <rPh sb="23" eb="25">
      <t>ヘンコウ</t>
    </rPh>
    <phoneticPr fontId="1"/>
  </si>
  <si>
    <t>徹甲矢</t>
    <rPh sb="0" eb="2">
      <t>テッコウ</t>
    </rPh>
    <rPh sb="2" eb="3">
      <t>ヤ</t>
    </rPh>
    <phoneticPr fontId="1"/>
  </si>
  <si>
    <t>このアーツを組み合わせた射撃攻撃のダメージ計算時、対象の装甲値が最大値の半分減少しているとして計算する(端数切捨て)。</t>
    <rPh sb="12" eb="14">
      <t>シャゲキ</t>
    </rPh>
    <phoneticPr fontId="1"/>
  </si>
  <si>
    <t>望外射撃</t>
    <rPh sb="0" eb="2">
      <t>ボウガイ</t>
    </rPh>
    <rPh sb="2" eb="4">
      <t>シャゲキ</t>
    </rPh>
    <phoneticPr fontId="1"/>
  </si>
  <si>
    <t>このアーツを組み合わせた射撃攻撃を「射程：近～超遠」に変更する。</t>
    <rPh sb="6" eb="7">
      <t>ク</t>
    </rPh>
    <rPh sb="8" eb="9">
      <t>ア</t>
    </rPh>
    <rPh sb="12" eb="14">
      <t>シャゲキ</t>
    </rPh>
    <rPh sb="14" eb="16">
      <t>コウゲキ</t>
    </rPh>
    <rPh sb="18" eb="20">
      <t>シャテイ</t>
    </rPh>
    <rPh sb="21" eb="22">
      <t>キン</t>
    </rPh>
    <rPh sb="23" eb="24">
      <t>チョウ</t>
    </rPh>
    <rPh sb="24" eb="25">
      <t>エン</t>
    </rPh>
    <rPh sb="27" eb="29">
      <t>ヘンコウ</t>
    </rPh>
    <phoneticPr fontId="1"/>
  </si>
  <si>
    <t>流星雨</t>
    <rPh sb="0" eb="2">
      <t>リュウセイ</t>
    </rPh>
    <rPh sb="2" eb="3">
      <t>アメ</t>
    </rPh>
    <phoneticPr fontId="1"/>
  </si>
  <si>
    <t>このアーツを組み合わせた射撃攻撃を「対象：範囲(選択)」に変更する。</t>
    <rPh sb="6" eb="7">
      <t>ク</t>
    </rPh>
    <rPh sb="8" eb="9">
      <t>ア</t>
    </rPh>
    <rPh sb="12" eb="14">
      <t>シャゲキ</t>
    </rPh>
    <rPh sb="14" eb="16">
      <t>コウゲキ</t>
    </rPh>
    <rPh sb="18" eb="20">
      <t>タイショウ</t>
    </rPh>
    <rPh sb="21" eb="23">
      <t>ハンイ</t>
    </rPh>
    <rPh sb="24" eb="26">
      <t>センタク</t>
    </rPh>
    <rPh sb="29" eb="31">
      <t>ヘンコウ</t>
    </rPh>
    <phoneticPr fontId="1"/>
  </si>
  <si>
    <t>このアーツを組み合わせた判定でドッジ判定を行える。このドッジによって対決に勝利したなら、対象が攻撃に使用した武器を「捕縛」する。</t>
    <rPh sb="6" eb="7">
      <t>ク</t>
    </rPh>
    <rPh sb="8" eb="9">
      <t>ア</t>
    </rPh>
    <rPh sb="12" eb="14">
      <t>ハンテイ</t>
    </rPh>
    <rPh sb="18" eb="20">
      <t>ハンテイ</t>
    </rPh>
    <rPh sb="21" eb="22">
      <t>オコナ</t>
    </rPh>
    <rPh sb="34" eb="36">
      <t>タイケツ</t>
    </rPh>
    <rPh sb="37" eb="39">
      <t>ショウリ</t>
    </rPh>
    <rPh sb="44" eb="46">
      <t>タイショウ</t>
    </rPh>
    <rPh sb="47" eb="49">
      <t>コウゲキ</t>
    </rPh>
    <rPh sb="50" eb="52">
      <t>シヨウ</t>
    </rPh>
    <rPh sb="54" eb="56">
      <t>ブキ</t>
    </rPh>
    <rPh sb="58" eb="60">
      <t>ホバク</t>
    </rPh>
    <phoneticPr fontId="1"/>
  </si>
  <si>
    <t>二重矢</t>
    <rPh sb="0" eb="2">
      <t>フタエ</t>
    </rPh>
    <rPh sb="2" eb="3">
      <t>ヤ</t>
    </rPh>
    <phoneticPr fontId="1"/>
  </si>
  <si>
    <t>自身か他のキャラクターが行った射撃攻撃に使用できる。ダメージロールに+1D10点する。</t>
    <rPh sb="0" eb="2">
      <t>ジシン</t>
    </rPh>
    <rPh sb="3" eb="4">
      <t>ホカ</t>
    </rPh>
    <rPh sb="12" eb="13">
      <t>オコナ</t>
    </rPh>
    <rPh sb="15" eb="17">
      <t>シャゲキ</t>
    </rPh>
    <rPh sb="17" eb="19">
      <t>コウゲキ</t>
    </rPh>
    <rPh sb="20" eb="22">
      <t>シヨウ</t>
    </rPh>
    <rPh sb="39" eb="40">
      <t>テン</t>
    </rPh>
    <phoneticPr fontId="1"/>
  </si>
  <si>
    <t>〔射〕</t>
    <rPh sb="1" eb="2">
      <t>イ</t>
    </rPh>
    <phoneticPr fontId="1"/>
  </si>
  <si>
    <t>一般(設定)</t>
    <rPh sb="0" eb="2">
      <t>イッパン</t>
    </rPh>
    <rPh sb="3" eb="5">
      <t>セッテイ</t>
    </rPh>
    <phoneticPr fontId="6"/>
  </si>
  <si>
    <t>君はハウチ族との混血であり、ラチェルの特徴を色濃く受けた。「ラチェル」または「デュルフ」のクラスを取得している場合、このアーツは取得できない。白兵攻撃または格闘攻撃で与えるダメージに+2、【知性】に-10%する。</t>
    <rPh sb="0" eb="1">
      <t>キミ</t>
    </rPh>
    <rPh sb="5" eb="6">
      <t>ゾク</t>
    </rPh>
    <rPh sb="8" eb="10">
      <t>コンケツ</t>
    </rPh>
    <rPh sb="19" eb="21">
      <t>トクチョウ</t>
    </rPh>
    <rPh sb="22" eb="24">
      <t>イロコ</t>
    </rPh>
    <rPh sb="25" eb="26">
      <t>ウ</t>
    </rPh>
    <rPh sb="64" eb="66">
      <t>シュトク</t>
    </rPh>
    <rPh sb="71" eb="73">
      <t>ハクヘイ</t>
    </rPh>
    <rPh sb="73" eb="75">
      <t>コウゲキ</t>
    </rPh>
    <rPh sb="78" eb="80">
      <t>カクトウ</t>
    </rPh>
    <rPh sb="80" eb="82">
      <t>コウゲキ</t>
    </rPh>
    <rPh sb="83" eb="84">
      <t>アタ</t>
    </rPh>
    <rPh sb="95" eb="97">
      <t>チセイ</t>
    </rPh>
    <phoneticPr fontId="6"/>
  </si>
  <si>
    <t>君はハウチ族との混血であり、デュルフの特徴を色濃く受けた。「ラチェル」または「デュルフ」のクラスを取得している場合、このアーツは取得できない。魔法攻撃で与えるダメージに+2、【肉体】に-10%する。</t>
    <rPh sb="0" eb="1">
      <t>キミ</t>
    </rPh>
    <rPh sb="5" eb="6">
      <t>ゾク</t>
    </rPh>
    <rPh sb="8" eb="10">
      <t>コンケツ</t>
    </rPh>
    <rPh sb="19" eb="21">
      <t>トクチョウ</t>
    </rPh>
    <rPh sb="22" eb="24">
      <t>イロコ</t>
    </rPh>
    <rPh sb="25" eb="26">
      <t>ウ</t>
    </rPh>
    <rPh sb="64" eb="66">
      <t>シュトク</t>
    </rPh>
    <rPh sb="71" eb="73">
      <t>マホウ</t>
    </rPh>
    <rPh sb="73" eb="75">
      <t>コウゲキ</t>
    </rPh>
    <rPh sb="76" eb="77">
      <t>アタ</t>
    </rPh>
    <rPh sb="88" eb="90">
      <t>ニクタイ</t>
    </rPh>
    <phoneticPr fontId="6"/>
  </si>
  <si>
    <t>君は見る者を魅了する顔つき(毛並み、または鱗、肌を含む)の持ち主であり、神から愛されたと形容されるような美しい外見をしている。このアーツを組み合わせた〔交渉〕判定のスペシャル率に+10%のボーナスを与える。</t>
    <rPh sb="0" eb="1">
      <t>キミ</t>
    </rPh>
    <rPh sb="2" eb="3">
      <t>ミ</t>
    </rPh>
    <rPh sb="4" eb="5">
      <t>モノ</t>
    </rPh>
    <rPh sb="6" eb="8">
      <t>ミリョウ</t>
    </rPh>
    <rPh sb="10" eb="11">
      <t>カオ</t>
    </rPh>
    <rPh sb="14" eb="16">
      <t>ケナ</t>
    </rPh>
    <rPh sb="21" eb="22">
      <t>ウロコ</t>
    </rPh>
    <rPh sb="23" eb="24">
      <t>ハダ</t>
    </rPh>
    <rPh sb="25" eb="26">
      <t>フク</t>
    </rPh>
    <rPh sb="29" eb="30">
      <t>モ</t>
    </rPh>
    <rPh sb="31" eb="32">
      <t>ヌシ</t>
    </rPh>
    <rPh sb="36" eb="37">
      <t>カミ</t>
    </rPh>
    <rPh sb="39" eb="40">
      <t>アイ</t>
    </rPh>
    <rPh sb="44" eb="46">
      <t>ケイヨウ</t>
    </rPh>
    <rPh sb="52" eb="53">
      <t>ウツク</t>
    </rPh>
    <rPh sb="55" eb="57">
      <t>ガイケン</t>
    </rPh>
    <rPh sb="69" eb="70">
      <t>ク</t>
    </rPh>
    <rPh sb="71" eb="72">
      <t>ア</t>
    </rPh>
    <rPh sb="76" eb="78">
      <t>コウショウ</t>
    </rPh>
    <rPh sb="79" eb="81">
      <t>ハンテイ</t>
    </rPh>
    <rPh sb="87" eb="88">
      <t>リツ</t>
    </rPh>
    <rPh sb="99" eb="100">
      <t>アタ</t>
    </rPh>
    <phoneticPr fontId="6"/>
  </si>
  <si>
    <t>君は他人より鋭い目をもっている。このアーツを組み合わせた〔観察〕判定のスペシャル率に+10%のボーナスを与える。</t>
    <rPh sb="0" eb="1">
      <t>キミ</t>
    </rPh>
    <rPh sb="2" eb="4">
      <t>タニン</t>
    </rPh>
    <rPh sb="6" eb="7">
      <t>スルド</t>
    </rPh>
    <rPh sb="8" eb="9">
      <t>メ</t>
    </rPh>
    <rPh sb="22" eb="23">
      <t>ク</t>
    </rPh>
    <rPh sb="24" eb="25">
      <t>ア</t>
    </rPh>
    <rPh sb="29" eb="31">
      <t>カンサツ</t>
    </rPh>
    <rPh sb="32" eb="34">
      <t>ハンテイ</t>
    </rPh>
    <rPh sb="40" eb="41">
      <t>リツ</t>
    </rPh>
    <rPh sb="52" eb="53">
      <t>アタ</t>
    </rPh>
    <phoneticPr fontId="6"/>
  </si>
  <si>
    <t>君は腕か脚を機械に換装している。格闘攻撃で与えるダメージに+1点する。</t>
    <rPh sb="0" eb="1">
      <t>キミ</t>
    </rPh>
    <rPh sb="2" eb="3">
      <t>ウデ</t>
    </rPh>
    <rPh sb="4" eb="5">
      <t>アシ</t>
    </rPh>
    <rPh sb="6" eb="8">
      <t>キカイ</t>
    </rPh>
    <rPh sb="9" eb="11">
      <t>カンソウ</t>
    </rPh>
    <rPh sb="16" eb="18">
      <t>カクトウ</t>
    </rPh>
    <rPh sb="18" eb="20">
      <t>コウゲキ</t>
    </rPh>
    <rPh sb="21" eb="22">
      <t>アタ</t>
    </rPh>
    <rPh sb="31" eb="32">
      <t>テン</t>
    </rPh>
    <phoneticPr fontId="6"/>
  </si>
  <si>
    <t>偽造</t>
    <rPh sb="0" eb="2">
      <t>ギゾウ</t>
    </rPh>
    <phoneticPr fontId="1"/>
  </si>
  <si>
    <t>君はわけあってよく似た紛い物を作ることに長けている。このアーツの判定に成功すれば、持てるサイズのものの偽物を作る。偽物であると気づくには、〔観察〕と自身のこのアーツの判定で対決を行う。</t>
    <rPh sb="0" eb="1">
      <t>キミ</t>
    </rPh>
    <rPh sb="9" eb="10">
      <t>ニ</t>
    </rPh>
    <rPh sb="11" eb="12">
      <t>マガ</t>
    </rPh>
    <rPh sb="13" eb="14">
      <t>モノ</t>
    </rPh>
    <rPh sb="15" eb="16">
      <t>ツク</t>
    </rPh>
    <rPh sb="20" eb="21">
      <t>タ</t>
    </rPh>
    <rPh sb="41" eb="42">
      <t>モ</t>
    </rPh>
    <rPh sb="51" eb="53">
      <t>ニセモノ</t>
    </rPh>
    <rPh sb="54" eb="55">
      <t>ツク</t>
    </rPh>
    <rPh sb="57" eb="59">
      <t>ニセモノ</t>
    </rPh>
    <rPh sb="63" eb="64">
      <t>キ</t>
    </rPh>
    <rPh sb="70" eb="72">
      <t>カンサツ</t>
    </rPh>
    <rPh sb="74" eb="76">
      <t>ジシン</t>
    </rPh>
    <rPh sb="83" eb="85">
      <t>ハンテイ</t>
    </rPh>
    <rPh sb="86" eb="88">
      <t>タイケツ</t>
    </rPh>
    <rPh sb="89" eb="90">
      <t>オコナ</t>
    </rPh>
    <phoneticPr fontId="1"/>
  </si>
  <si>
    <t>結界知識</t>
    <rPh sb="0" eb="2">
      <t>ケッカイ</t>
    </rPh>
    <rPh sb="2" eb="4">
      <t>チシキ</t>
    </rPh>
    <phoneticPr fontId="1"/>
  </si>
  <si>
    <t>設定、魔法</t>
    <rPh sb="0" eb="2">
      <t>セッテイ</t>
    </rPh>
    <rPh sb="3" eb="5">
      <t>マホウ</t>
    </rPh>
    <phoneticPr fontId="1"/>
  </si>
  <si>
    <t>君はラメンターではないが、わけあって結界作成術を習得している。このアーツの判定に成功すれば、瘴気に汚染された地域を浄化し通行可能にする。</t>
    <rPh sb="0" eb="1">
      <t>キミ</t>
    </rPh>
    <rPh sb="18" eb="20">
      <t>ケッカイ</t>
    </rPh>
    <rPh sb="20" eb="22">
      <t>サクセイ</t>
    </rPh>
    <rPh sb="22" eb="23">
      <t>ジュツ</t>
    </rPh>
    <rPh sb="24" eb="26">
      <t>シュウトク</t>
    </rPh>
    <rPh sb="37" eb="39">
      <t>ハンテイ</t>
    </rPh>
    <rPh sb="40" eb="42">
      <t>セイコウ</t>
    </rPh>
    <rPh sb="46" eb="48">
      <t>ショウキ</t>
    </rPh>
    <rPh sb="49" eb="51">
      <t>オセン</t>
    </rPh>
    <rPh sb="54" eb="56">
      <t>チイキ</t>
    </rPh>
    <rPh sb="57" eb="59">
      <t>ジョウカ</t>
    </rPh>
    <rPh sb="60" eb="62">
      <t>ツウコウ</t>
    </rPh>
    <rPh sb="62" eb="64">
      <t>カノウ</t>
    </rPh>
    <phoneticPr fontId="1"/>
  </si>
  <si>
    <t>君は身体能力が高く、常人なら届かない場所でも楽々到達することができる。このアーツを組み合わせた〔運動〕判定のスペシャル率に+10%のボーナスを与える。</t>
    <rPh sb="0" eb="1">
      <t>キミ</t>
    </rPh>
    <rPh sb="2" eb="4">
      <t>シンタイ</t>
    </rPh>
    <rPh sb="4" eb="6">
      <t>ノウリョク</t>
    </rPh>
    <rPh sb="7" eb="8">
      <t>タカ</t>
    </rPh>
    <rPh sb="10" eb="12">
      <t>ジョウジン</t>
    </rPh>
    <rPh sb="14" eb="15">
      <t>トド</t>
    </rPh>
    <rPh sb="18" eb="20">
      <t>バショ</t>
    </rPh>
    <rPh sb="22" eb="24">
      <t>ラクラク</t>
    </rPh>
    <rPh sb="24" eb="26">
      <t>トウタツ</t>
    </rPh>
    <phoneticPr fontId="6"/>
  </si>
  <si>
    <t>君は片目を失っている。それだけで君の外見は壮絶さを持つだろう。このアーツを組み合わせた〔心理〕判定のスペシャル率に+10%のボーナスを与える。</t>
    <rPh sb="0" eb="1">
      <t>キミ</t>
    </rPh>
    <rPh sb="2" eb="4">
      <t>カタメ</t>
    </rPh>
    <rPh sb="5" eb="6">
      <t>ウシナ</t>
    </rPh>
    <rPh sb="16" eb="17">
      <t>キミ</t>
    </rPh>
    <rPh sb="18" eb="20">
      <t>ガイケン</t>
    </rPh>
    <rPh sb="21" eb="23">
      <t>ソウゼツ</t>
    </rPh>
    <rPh sb="25" eb="26">
      <t>モ</t>
    </rPh>
    <rPh sb="37" eb="38">
      <t>ク</t>
    </rPh>
    <rPh sb="39" eb="40">
      <t>ア</t>
    </rPh>
    <rPh sb="44" eb="46">
      <t>シンリ</t>
    </rPh>
    <rPh sb="47" eb="49">
      <t>ハンテイ</t>
    </rPh>
    <rPh sb="55" eb="56">
      <t>リツ</t>
    </rPh>
    <rPh sb="67" eb="68">
      <t>アタ</t>
    </rPh>
    <phoneticPr fontId="6"/>
  </si>
  <si>
    <t>説得／畏怖</t>
    <rPh sb="0" eb="2">
      <t>セットク</t>
    </rPh>
    <rPh sb="3" eb="5">
      <t>イフ</t>
    </rPh>
    <phoneticPr fontId="1"/>
  </si>
  <si>
    <t>君は他人を従わせるカリスマか、あるいは暴虐さを身にまとっている。このアーツの判定に成功すれば、対象に命令することができる。その内容は命に関わるものであってはならない。命令にどこまで従うかどうかはHLが決定する。対象は〔自我〕判定でリアクションを行うことができる。このアーツは遺痕者には効果がない。</t>
    <rPh sb="0" eb="1">
      <t>キミ</t>
    </rPh>
    <rPh sb="2" eb="4">
      <t>タニン</t>
    </rPh>
    <rPh sb="5" eb="6">
      <t>シタガ</t>
    </rPh>
    <rPh sb="19" eb="21">
      <t>ボウギャク</t>
    </rPh>
    <rPh sb="23" eb="24">
      <t>ミ</t>
    </rPh>
    <rPh sb="47" eb="49">
      <t>タイショウ</t>
    </rPh>
    <rPh sb="50" eb="52">
      <t>メイレイ</t>
    </rPh>
    <rPh sb="63" eb="65">
      <t>ナイヨウ</t>
    </rPh>
    <rPh sb="66" eb="67">
      <t>イノチ</t>
    </rPh>
    <rPh sb="68" eb="69">
      <t>カカ</t>
    </rPh>
    <rPh sb="83" eb="85">
      <t>メイレイ</t>
    </rPh>
    <rPh sb="90" eb="91">
      <t>シタガ</t>
    </rPh>
    <rPh sb="100" eb="102">
      <t>ケッテイ</t>
    </rPh>
    <rPh sb="137" eb="139">
      <t>イコン</t>
    </rPh>
    <rPh sb="139" eb="140">
      <t>シャ</t>
    </rPh>
    <rPh sb="142" eb="144">
      <t>コウカ</t>
    </rPh>
    <phoneticPr fontId="1"/>
  </si>
  <si>
    <t>君は盗賊の秘技に通じている。このアーツの判定に成功すれば、鍵のかかったものを開ける(扉、引き出し、箱、タンスなど)。このアーツの判定に失敗しても、罠は作動を防ぐことができる。</t>
    <rPh sb="0" eb="1">
      <t>キミ</t>
    </rPh>
    <rPh sb="2" eb="4">
      <t>トウゾク</t>
    </rPh>
    <rPh sb="5" eb="7">
      <t>ヒギ</t>
    </rPh>
    <rPh sb="8" eb="9">
      <t>ツウ</t>
    </rPh>
    <rPh sb="29" eb="30">
      <t>カギ</t>
    </rPh>
    <rPh sb="38" eb="39">
      <t>ア</t>
    </rPh>
    <rPh sb="42" eb="43">
      <t>トビラ</t>
    </rPh>
    <rPh sb="44" eb="45">
      <t>ヒ</t>
    </rPh>
    <rPh sb="46" eb="47">
      <t>ダ</t>
    </rPh>
    <rPh sb="49" eb="50">
      <t>ハコ</t>
    </rPh>
    <rPh sb="64" eb="66">
      <t>ハンテイ</t>
    </rPh>
    <rPh sb="67" eb="69">
      <t>シッパイ</t>
    </rPh>
    <rPh sb="73" eb="74">
      <t>ワナ</t>
    </rPh>
    <rPh sb="75" eb="77">
      <t>サドウ</t>
    </rPh>
    <rPh sb="78" eb="79">
      <t>フセ</t>
    </rPh>
    <phoneticPr fontId="1"/>
  </si>
  <si>
    <t>君はマナを持つ種族同士の混血であり、血のマナが濃すぎるために病弱である。「クーン」「ワルム」「デュルフ」のいずれかのクラスを取得していなければ、このアーツは取得できない。自身の魔法攻撃で与えるダメージに+2点する。戦闘中、自身はクリンナップフェイズにHPを1D10点失う。</t>
    <rPh sb="0" eb="1">
      <t>キミ</t>
    </rPh>
    <rPh sb="5" eb="6">
      <t>モ</t>
    </rPh>
    <rPh sb="7" eb="9">
      <t>シュゾク</t>
    </rPh>
    <rPh sb="9" eb="11">
      <t>ドウシ</t>
    </rPh>
    <rPh sb="12" eb="14">
      <t>コンケツ</t>
    </rPh>
    <rPh sb="18" eb="19">
      <t>チ</t>
    </rPh>
    <rPh sb="23" eb="24">
      <t>コ</t>
    </rPh>
    <rPh sb="30" eb="32">
      <t>ビョウジャク</t>
    </rPh>
    <rPh sb="62" eb="64">
      <t>シュトク</t>
    </rPh>
    <rPh sb="78" eb="80">
      <t>シュトク</t>
    </rPh>
    <rPh sb="85" eb="87">
      <t>ジシン</t>
    </rPh>
    <rPh sb="88" eb="90">
      <t>マホウ</t>
    </rPh>
    <rPh sb="90" eb="92">
      <t>コウゲキ</t>
    </rPh>
    <rPh sb="103" eb="104">
      <t>テン</t>
    </rPh>
    <rPh sb="111" eb="113">
      <t>ジシン</t>
    </rPh>
    <rPh sb="132" eb="133">
      <t>テン</t>
    </rPh>
    <rPh sb="133" eb="134">
      <t>ウシナ</t>
    </rPh>
    <phoneticPr fontId="6"/>
  </si>
  <si>
    <t>設定、魔法</t>
    <rPh sb="0" eb="2">
      <t>セッテイ</t>
    </rPh>
    <rPh sb="3" eb="5">
      <t>マホウ</t>
    </rPh>
    <phoneticPr fontId="6"/>
  </si>
  <si>
    <t>君は魔法で別人に変身する方法を身に着けている。このアーツの判定に成功すれば、別人に成りすますことができる(別種族であっても構わないが、外見しか変更できない)。〔観察〕で見破るための判定ができるが、自身はそれに対してこのアーツでリアクションできる。</t>
    <rPh sb="0" eb="1">
      <t>キミ</t>
    </rPh>
    <rPh sb="2" eb="4">
      <t>マホウ</t>
    </rPh>
    <rPh sb="5" eb="7">
      <t>ベツジン</t>
    </rPh>
    <rPh sb="8" eb="10">
      <t>ヘンシン</t>
    </rPh>
    <rPh sb="12" eb="14">
      <t>ホウホウ</t>
    </rPh>
    <rPh sb="15" eb="16">
      <t>ミ</t>
    </rPh>
    <rPh sb="17" eb="18">
      <t>ツ</t>
    </rPh>
    <rPh sb="53" eb="54">
      <t>ベツ</t>
    </rPh>
    <rPh sb="54" eb="56">
      <t>シュゾク</t>
    </rPh>
    <rPh sb="61" eb="62">
      <t>カマ</t>
    </rPh>
    <rPh sb="67" eb="69">
      <t>ガイケン</t>
    </rPh>
    <rPh sb="71" eb="73">
      <t>ヘンコウ</t>
    </rPh>
    <phoneticPr fontId="6"/>
  </si>
  <si>
    <t>変装</t>
    <rPh sb="0" eb="2">
      <t>ヘンソウ</t>
    </rPh>
    <phoneticPr fontId="1"/>
  </si>
  <si>
    <t>君は魔法によらない変装の名人だ。このアーツの判定に成功すれば、同じ種族の別人に成り済ます。〔観察〕で見破るための判定ができるが、自身はそれに対して〔隠密〕でリアクションできる。</t>
    <rPh sb="0" eb="1">
      <t>キミ</t>
    </rPh>
    <rPh sb="2" eb="4">
      <t>マホウ</t>
    </rPh>
    <rPh sb="9" eb="11">
      <t>ヘンソウ</t>
    </rPh>
    <rPh sb="12" eb="14">
      <t>メイジン</t>
    </rPh>
    <rPh sb="22" eb="24">
      <t>ハンテイ</t>
    </rPh>
    <rPh sb="25" eb="27">
      <t>セイコウ</t>
    </rPh>
    <rPh sb="31" eb="32">
      <t>オナ</t>
    </rPh>
    <rPh sb="33" eb="35">
      <t>シュゾク</t>
    </rPh>
    <rPh sb="36" eb="38">
      <t>ベツジン</t>
    </rPh>
    <rPh sb="39" eb="40">
      <t>ナ</t>
    </rPh>
    <rPh sb="41" eb="42">
      <t>ス</t>
    </rPh>
    <rPh sb="46" eb="48">
      <t>カンサツ</t>
    </rPh>
    <rPh sb="50" eb="52">
      <t>ミヤブ</t>
    </rPh>
    <rPh sb="56" eb="58">
      <t>ハンテイ</t>
    </rPh>
    <rPh sb="64" eb="66">
      <t>ジシン</t>
    </rPh>
    <rPh sb="70" eb="71">
      <t>タイ</t>
    </rPh>
    <rPh sb="74" eb="76">
      <t>オンミツ</t>
    </rPh>
    <phoneticPr fontId="1"/>
  </si>
  <si>
    <t>魔物体質</t>
    <rPh sb="0" eb="2">
      <t>マモノ</t>
    </rPh>
    <rPh sb="2" eb="4">
      <t>タイシツ</t>
    </rPh>
    <phoneticPr fontId="1"/>
  </si>
  <si>
    <t>君は魔物であり、「テネブリス」のクラスを持っているかのように扱う。君は瘴気からダメージを受けないが、瘴気がないとダメージを受ける。自身は「汚染」を受けないが、「浄化」を受ける。</t>
    <rPh sb="0" eb="1">
      <t>キミ</t>
    </rPh>
    <rPh sb="2" eb="4">
      <t>マモノ</t>
    </rPh>
    <rPh sb="20" eb="21">
      <t>モ</t>
    </rPh>
    <rPh sb="30" eb="31">
      <t>アツカ</t>
    </rPh>
    <rPh sb="33" eb="34">
      <t>キミ</t>
    </rPh>
    <rPh sb="35" eb="37">
      <t>ショウキ</t>
    </rPh>
    <rPh sb="44" eb="45">
      <t>ウ</t>
    </rPh>
    <rPh sb="50" eb="52">
      <t>ショウキ</t>
    </rPh>
    <rPh sb="61" eb="62">
      <t>ウ</t>
    </rPh>
    <rPh sb="65" eb="67">
      <t>ジシン</t>
    </rPh>
    <rPh sb="69" eb="71">
      <t>オセン</t>
    </rPh>
    <rPh sb="73" eb="74">
      <t>ウ</t>
    </rPh>
    <rPh sb="80" eb="82">
      <t>ジョウカ</t>
    </rPh>
    <rPh sb="84" eb="85">
      <t>ウ</t>
    </rPh>
    <phoneticPr fontId="1"/>
  </si>
  <si>
    <t>魔物知識</t>
    <rPh sb="0" eb="2">
      <t>マモノ</t>
    </rPh>
    <rPh sb="2" eb="4">
      <t>チシキ</t>
    </rPh>
    <phoneticPr fontId="1"/>
  </si>
  <si>
    <t>【知性】</t>
    <rPh sb="1" eb="3">
      <t>チセイ</t>
    </rPh>
    <phoneticPr fontId="1"/>
  </si>
  <si>
    <t>君はわけあって魔物の生態や種類に詳しい。このアーツの判定に成功すれば、遺痕者以外のレギオン、クリーチャーのデータを知る。HLはこのアーツの使用を却下してよい。</t>
    <rPh sb="0" eb="1">
      <t>キミ</t>
    </rPh>
    <rPh sb="7" eb="9">
      <t>マモノ</t>
    </rPh>
    <rPh sb="10" eb="12">
      <t>セイタイ</t>
    </rPh>
    <rPh sb="13" eb="15">
      <t>シュルイ</t>
    </rPh>
    <rPh sb="16" eb="17">
      <t>クワ</t>
    </rPh>
    <rPh sb="35" eb="37">
      <t>イコン</t>
    </rPh>
    <rPh sb="37" eb="38">
      <t>シャ</t>
    </rPh>
    <rPh sb="38" eb="40">
      <t>イガイ</t>
    </rPh>
    <rPh sb="57" eb="58">
      <t>シ</t>
    </rPh>
    <rPh sb="69" eb="71">
      <t>シヨウ</t>
    </rPh>
    <rPh sb="72" eb="74">
      <t>キャッカ</t>
    </rPh>
    <phoneticPr fontId="1"/>
  </si>
  <si>
    <t>富む力</t>
    <rPh sb="0" eb="1">
      <t>ト</t>
    </rPh>
    <rPh sb="2" eb="3">
      <t>チカラ</t>
    </rPh>
    <phoneticPr fontId="1"/>
  </si>
  <si>
    <t>プレアクトで入手する所持金に[LV×5]ホーンを追加する。</t>
    <rPh sb="6" eb="8">
      <t>ニュウシュ</t>
    </rPh>
    <rPh sb="10" eb="13">
      <t>ショジキン</t>
    </rPh>
    <rPh sb="24" eb="26">
      <t>ツイカ</t>
    </rPh>
    <phoneticPr fontId="1"/>
  </si>
  <si>
    <t>苦痛耐性</t>
    <rPh sb="0" eb="2">
      <t>クツウ</t>
    </rPh>
    <rPh sb="2" eb="4">
      <t>タイセイ</t>
    </rPh>
    <phoneticPr fontId="1"/>
  </si>
  <si>
    <t>最大HPと現在HPに+[LV×5]点する。</t>
    <rPh sb="0" eb="2">
      <t>サイダイ</t>
    </rPh>
    <rPh sb="5" eb="7">
      <t>ゲンザイ</t>
    </rPh>
    <rPh sb="17" eb="18">
      <t>テン</t>
    </rPh>
    <phoneticPr fontId="1"/>
  </si>
  <si>
    <t>即断即決</t>
    <rPh sb="0" eb="2">
      <t>ソクダン</t>
    </rPh>
    <rPh sb="2" eb="4">
      <t>ソッケツ</t>
    </rPh>
    <phoneticPr fontId="1"/>
  </si>
  <si>
    <t>牙を継ぐ者</t>
    <rPh sb="0" eb="1">
      <t>キバ</t>
    </rPh>
    <rPh sb="2" eb="3">
      <t>ツ</t>
    </rPh>
    <rPh sb="4" eb="5">
      <t>モノ</t>
    </rPh>
    <phoneticPr fontId="1"/>
  </si>
  <si>
    <t>初期作成のレリックを1つ得る。経験点を消費して成長させてもよい。</t>
    <rPh sb="0" eb="2">
      <t>ショキ</t>
    </rPh>
    <rPh sb="2" eb="4">
      <t>サクセイ</t>
    </rPh>
    <rPh sb="12" eb="13">
      <t>エ</t>
    </rPh>
    <rPh sb="15" eb="17">
      <t>ケイケン</t>
    </rPh>
    <rPh sb="17" eb="18">
      <t>テン</t>
    </rPh>
    <rPh sb="19" eb="21">
      <t>ショウヒ</t>
    </rPh>
    <rPh sb="23" eb="25">
      <t>セイチョウ</t>
    </rPh>
    <phoneticPr fontId="1"/>
  </si>
  <si>
    <t>刻まれし蛇鎖</t>
    <rPh sb="0" eb="1">
      <t>キザ</t>
    </rPh>
    <rPh sb="4" eb="5">
      <t>ジャ</t>
    </rPh>
    <rPh sb="5" eb="6">
      <t>サ</t>
    </rPh>
    <phoneticPr fontId="1"/>
  </si>
  <si>
    <t>前世のフェイトを、[LV×2]個まで追加で現世に持ち越すことができる。</t>
    <rPh sb="0" eb="2">
      <t>ゼンセ</t>
    </rPh>
    <rPh sb="15" eb="16">
      <t>コ</t>
    </rPh>
    <rPh sb="18" eb="20">
      <t>ツイカ</t>
    </rPh>
    <rPh sb="21" eb="23">
      <t>ゲンセ</t>
    </rPh>
    <rPh sb="24" eb="25">
      <t>モ</t>
    </rPh>
    <rPh sb="26" eb="27">
      <t>コ</t>
    </rPh>
    <phoneticPr fontId="1"/>
  </si>
  <si>
    <t>人当たり</t>
    <rPh sb="0" eb="2">
      <t>ヒトアタ</t>
    </rPh>
    <phoneticPr fontId="1"/>
  </si>
  <si>
    <t>フェイト数上限に+[LV]×2する。</t>
    <rPh sb="4" eb="5">
      <t>スウ</t>
    </rPh>
    <rPh sb="5" eb="7">
      <t>ジョウゲン</t>
    </rPh>
    <phoneticPr fontId="1"/>
  </si>
  <si>
    <t>檻砕き</t>
    <rPh sb="0" eb="1">
      <t>オリ</t>
    </rPh>
    <rPh sb="1" eb="2">
      <t>クダ</t>
    </rPh>
    <phoneticPr fontId="1"/>
  </si>
  <si>
    <t>自身が状態異常を受けた時に使用できる。「傀儡」「昏倒」「死亡」「魂魄四散」以外の状態異常全てを解除する。代償は[解除した状態異常の数×5点のHPとSPを失うこと]である。</t>
    <rPh sb="0" eb="2">
      <t>ジシン</t>
    </rPh>
    <rPh sb="3" eb="5">
      <t>ジョウタイ</t>
    </rPh>
    <rPh sb="5" eb="7">
      <t>イジョウ</t>
    </rPh>
    <rPh sb="8" eb="9">
      <t>ウ</t>
    </rPh>
    <rPh sb="11" eb="12">
      <t>トキ</t>
    </rPh>
    <rPh sb="13" eb="15">
      <t>シヨウ</t>
    </rPh>
    <rPh sb="44" eb="45">
      <t>スベ</t>
    </rPh>
    <rPh sb="52" eb="54">
      <t>ダイショウ</t>
    </rPh>
    <rPh sb="56" eb="58">
      <t>カイジョ</t>
    </rPh>
    <rPh sb="60" eb="62">
      <t>ジョウタイ</t>
    </rPh>
    <rPh sb="62" eb="64">
      <t>イジョウ</t>
    </rPh>
    <rPh sb="65" eb="66">
      <t>カズ</t>
    </rPh>
    <rPh sb="68" eb="69">
      <t>テン</t>
    </rPh>
    <rPh sb="76" eb="77">
      <t>ウシナ</t>
    </rPh>
    <phoneticPr fontId="1"/>
  </si>
  <si>
    <t>カバーリングと同時に使用する。そのカバーリングでは「行動済」にならず、「行動済」でもカバーリングできる。</t>
    <rPh sb="26" eb="28">
      <t>コウドウ</t>
    </rPh>
    <rPh sb="28" eb="29">
      <t>ズ</t>
    </rPh>
    <rPh sb="36" eb="38">
      <t>コウドウ</t>
    </rPh>
    <rPh sb="38" eb="39">
      <t>ズ</t>
    </rPh>
    <phoneticPr fontId="1"/>
  </si>
  <si>
    <t>自身の癒属性以外の全ての装甲値に+[LV×3]し、癒属性の装甲値に-[LV]する。</t>
    <rPh sb="3" eb="4">
      <t>ユ</t>
    </rPh>
    <rPh sb="4" eb="6">
      <t>ゾクセイ</t>
    </rPh>
    <rPh sb="6" eb="8">
      <t>イガイ</t>
    </rPh>
    <rPh sb="9" eb="10">
      <t>スベ</t>
    </rPh>
    <rPh sb="12" eb="14">
      <t>ソウコウ</t>
    </rPh>
    <rPh sb="14" eb="15">
      <t>チ</t>
    </rPh>
    <rPh sb="25" eb="26">
      <t>ユ</t>
    </rPh>
    <rPh sb="26" eb="28">
      <t>ゾクセイ</t>
    </rPh>
    <rPh sb="29" eb="31">
      <t>ソウコウ</t>
    </rPh>
    <rPh sb="31" eb="32">
      <t>チ</t>
    </rPh>
    <phoneticPr fontId="1"/>
  </si>
  <si>
    <t>対象は即座に戦闘移動を行うことができる(移動先は対象が選択する)。自身は対象にできない。</t>
    <rPh sb="0" eb="2">
      <t>タイショウ</t>
    </rPh>
    <rPh sb="3" eb="5">
      <t>ソクザ</t>
    </rPh>
    <rPh sb="6" eb="8">
      <t>セントウ</t>
    </rPh>
    <rPh sb="8" eb="10">
      <t>イドウ</t>
    </rPh>
    <rPh sb="11" eb="12">
      <t>オコナ</t>
    </rPh>
    <rPh sb="20" eb="22">
      <t>イドウ</t>
    </rPh>
    <rPh sb="22" eb="23">
      <t>サキ</t>
    </rPh>
    <rPh sb="24" eb="26">
      <t>タイショウ</t>
    </rPh>
    <rPh sb="27" eb="29">
      <t>センタク</t>
    </rPh>
    <phoneticPr fontId="1"/>
  </si>
  <si>
    <t>君はずんぐりとした体躯を持つ、おおらかなフグリ族である。しかし、マオの気位の高さも例外なく持っており、一度怒りだすと止められない。プレアクト時に〔白兵〕か〔格闘〕のどちらかを選択し、常にその技能のスペシャル率に+20%のボーナスを与える。また、常に〔交渉〕の判定率に-20%のペナルティを受ける。</t>
    <rPh sb="0" eb="1">
      <t>キミ</t>
    </rPh>
    <rPh sb="9" eb="11">
      <t>タイク</t>
    </rPh>
    <rPh sb="12" eb="13">
      <t>モ</t>
    </rPh>
    <rPh sb="23" eb="24">
      <t>ゾク</t>
    </rPh>
    <rPh sb="35" eb="37">
      <t>キグライ</t>
    </rPh>
    <rPh sb="38" eb="39">
      <t>タカ</t>
    </rPh>
    <rPh sb="41" eb="43">
      <t>レイガイ</t>
    </rPh>
    <rPh sb="45" eb="46">
      <t>モ</t>
    </rPh>
    <rPh sb="51" eb="53">
      <t>イチド</t>
    </rPh>
    <rPh sb="53" eb="54">
      <t>オコ</t>
    </rPh>
    <rPh sb="58" eb="59">
      <t>ト</t>
    </rPh>
    <rPh sb="70" eb="71">
      <t>ジ</t>
    </rPh>
    <rPh sb="73" eb="75">
      <t>ハクヘイ</t>
    </rPh>
    <rPh sb="78" eb="80">
      <t>カクトウ</t>
    </rPh>
    <rPh sb="87" eb="89">
      <t>センタク</t>
    </rPh>
    <rPh sb="91" eb="92">
      <t>ツネ</t>
    </rPh>
    <rPh sb="95" eb="97">
      <t>ギノウ</t>
    </rPh>
    <rPh sb="103" eb="104">
      <t>リツ</t>
    </rPh>
    <rPh sb="115" eb="116">
      <t>アタ</t>
    </rPh>
    <rPh sb="122" eb="123">
      <t>ツネ</t>
    </rPh>
    <rPh sb="125" eb="127">
      <t>コウショウ</t>
    </rPh>
    <rPh sb="129" eb="131">
      <t>ハンテイ</t>
    </rPh>
    <rPh sb="131" eb="132">
      <t>リツ</t>
    </rPh>
    <rPh sb="144" eb="145">
      <t>ウ</t>
    </rPh>
    <phoneticPr fontId="1"/>
  </si>
  <si>
    <t>取得には《斑入りの毛並》が必要。「分類：投擲」の武器の威力固定値に+3し、「分類：投擲」の武器を使用した射撃攻撃の射程を1段階延長する。</t>
    <rPh sb="0" eb="2">
      <t>シュトク</t>
    </rPh>
    <rPh sb="5" eb="7">
      <t>フイ</t>
    </rPh>
    <rPh sb="9" eb="11">
      <t>ケナ</t>
    </rPh>
    <rPh sb="13" eb="15">
      <t>ヒツヨウ</t>
    </rPh>
    <rPh sb="17" eb="19">
      <t>ブンルイ</t>
    </rPh>
    <rPh sb="20" eb="22">
      <t>トウテキ</t>
    </rPh>
    <rPh sb="24" eb="26">
      <t>ブキ</t>
    </rPh>
    <rPh sb="27" eb="29">
      <t>イリョク</t>
    </rPh>
    <rPh sb="29" eb="32">
      <t>コテイチ</t>
    </rPh>
    <rPh sb="38" eb="40">
      <t>ブンルイ</t>
    </rPh>
    <rPh sb="41" eb="43">
      <t>トウテキ</t>
    </rPh>
    <rPh sb="45" eb="47">
      <t>ブキ</t>
    </rPh>
    <rPh sb="48" eb="50">
      <t>シヨウ</t>
    </rPh>
    <rPh sb="52" eb="54">
      <t>シャゲキ</t>
    </rPh>
    <rPh sb="54" eb="56">
      <t>コウゲキ</t>
    </rPh>
    <rPh sb="57" eb="59">
      <t>シャテイ</t>
    </rPh>
    <rPh sb="61" eb="63">
      <t>ダンカイ</t>
    </rPh>
    <rPh sb="63" eb="65">
      <t>エンチョウ</t>
    </rPh>
    <phoneticPr fontId="6"/>
  </si>
  <si>
    <t>次に行う物理攻撃に対するリアクションの判定の判定率に-20%のペナルティを与える。</t>
    <rPh sb="0" eb="1">
      <t>ツギ</t>
    </rPh>
    <rPh sb="2" eb="3">
      <t>オコナ</t>
    </rPh>
    <rPh sb="4" eb="6">
      <t>ブツリ</t>
    </rPh>
    <rPh sb="6" eb="8">
      <t>コウゲキ</t>
    </rPh>
    <rPh sb="9" eb="10">
      <t>タイ</t>
    </rPh>
    <rPh sb="19" eb="21">
      <t>ハンテイ</t>
    </rPh>
    <rPh sb="22" eb="24">
      <t>ハンテイ</t>
    </rPh>
    <rPh sb="24" eb="25">
      <t>リツ</t>
    </rPh>
    <rPh sb="37" eb="38">
      <t>アタ</t>
    </rPh>
    <phoneticPr fontId="1"/>
  </si>
  <si>
    <t>このアーツの使用には「分類：工学」の武器の使用必須。このアーツを組み合わせた攻撃で与えるダメージに+[差分値]する。このアーツはグロウの効果で発生したメインフェイズ中は使えない。</t>
    <rPh sb="6" eb="8">
      <t>シヨウ</t>
    </rPh>
    <rPh sb="11" eb="13">
      <t>ブンルイ</t>
    </rPh>
    <rPh sb="14" eb="16">
      <t>コウガク</t>
    </rPh>
    <rPh sb="18" eb="20">
      <t>ブキ</t>
    </rPh>
    <rPh sb="21" eb="23">
      <t>シヨウ</t>
    </rPh>
    <rPh sb="23" eb="25">
      <t>ヒッス</t>
    </rPh>
    <rPh sb="32" eb="33">
      <t>ク</t>
    </rPh>
    <rPh sb="34" eb="35">
      <t>ア</t>
    </rPh>
    <rPh sb="38" eb="40">
      <t>コウゲキ</t>
    </rPh>
    <rPh sb="41" eb="42">
      <t>アタ</t>
    </rPh>
    <rPh sb="51" eb="53">
      <t>サブン</t>
    </rPh>
    <rPh sb="53" eb="54">
      <t>チ</t>
    </rPh>
    <phoneticPr fontId="1"/>
  </si>
  <si>
    <t>〔独〕〔秘〕</t>
    <rPh sb="1" eb="2">
      <t>ドク</t>
    </rPh>
    <rPh sb="4" eb="5">
      <t>ヒ</t>
    </rPh>
    <phoneticPr fontId="1"/>
  </si>
  <si>
    <t>「魔力：殴+0」の魔法攻撃を行う。このアーツを組み合わせた攻撃で1点でもダメージを与えた場合、対象に「捕縛」または「硬直」、「衰弱」から[LV]個を選択して与える。</t>
    <rPh sb="1" eb="3">
      <t>マリョク</t>
    </rPh>
    <rPh sb="4" eb="5">
      <t>ナグ</t>
    </rPh>
    <rPh sb="9" eb="13">
      <t>マホウコウゲキ</t>
    </rPh>
    <rPh sb="14" eb="15">
      <t>オコナ</t>
    </rPh>
    <rPh sb="23" eb="24">
      <t>ク</t>
    </rPh>
    <rPh sb="25" eb="26">
      <t>ア</t>
    </rPh>
    <rPh sb="29" eb="31">
      <t>コウゲキ</t>
    </rPh>
    <rPh sb="33" eb="34">
      <t>テン</t>
    </rPh>
    <rPh sb="41" eb="42">
      <t>アタ</t>
    </rPh>
    <rPh sb="44" eb="46">
      <t>バアイ</t>
    </rPh>
    <rPh sb="47" eb="49">
      <t>タイショウ</t>
    </rPh>
    <rPh sb="51" eb="53">
      <t>ホバク</t>
    </rPh>
    <rPh sb="58" eb="60">
      <t>コウチョク</t>
    </rPh>
    <rPh sb="63" eb="65">
      <t>スイジャク</t>
    </rPh>
    <rPh sb="72" eb="73">
      <t>コ</t>
    </rPh>
    <rPh sb="74" eb="76">
      <t>センタク</t>
    </rPh>
    <rPh sb="78" eb="79">
      <t>アタ</t>
    </rPh>
    <phoneticPr fontId="1"/>
  </si>
  <si>
    <t>至近～近</t>
    <rPh sb="0" eb="2">
      <t>シキン</t>
    </rPh>
    <rPh sb="3" eb="4">
      <t>キン</t>
    </rPh>
    <phoneticPr fontId="1"/>
  </si>
  <si>
    <t>自身のレリックに威力のダメージ属性が2つ以上ある場合、そのそれぞれの威力固定値に+2点する。</t>
    <rPh sb="8" eb="10">
      <t>イリョク</t>
    </rPh>
    <rPh sb="15" eb="17">
      <t>ゾクセイ</t>
    </rPh>
    <rPh sb="20" eb="22">
      <t>イジョウ</t>
    </rPh>
    <rPh sb="24" eb="26">
      <t>バアイ</t>
    </rPh>
    <rPh sb="34" eb="36">
      <t>イリョク</t>
    </rPh>
    <rPh sb="36" eb="39">
      <t>コテイチ</t>
    </rPh>
    <rPh sb="42" eb="43">
      <t>テン</t>
    </rPh>
    <phoneticPr fontId="1"/>
  </si>
  <si>
    <t>攻撃によって自身がダメージを受けた時に使用できる。その攻撃を行ったキャラクターを対象とする。対象はHPを1D10点失う。対象が「テネブリス」のクラスを持つなら、対象は追加で「浄化」を2レベルで受ける。</t>
    <rPh sb="0" eb="2">
      <t>コウゲキ</t>
    </rPh>
    <rPh sb="6" eb="8">
      <t>ジシン</t>
    </rPh>
    <rPh sb="14" eb="15">
      <t>ウ</t>
    </rPh>
    <rPh sb="17" eb="18">
      <t>トキ</t>
    </rPh>
    <rPh sb="19" eb="21">
      <t>シヨウ</t>
    </rPh>
    <rPh sb="27" eb="29">
      <t>コウゲキ</t>
    </rPh>
    <rPh sb="30" eb="31">
      <t>オコナ</t>
    </rPh>
    <rPh sb="40" eb="42">
      <t>タイショウ</t>
    </rPh>
    <rPh sb="46" eb="48">
      <t>タイショウ</t>
    </rPh>
    <rPh sb="56" eb="57">
      <t>テン</t>
    </rPh>
    <rPh sb="57" eb="58">
      <t>ウシナ</t>
    </rPh>
    <rPh sb="60" eb="62">
      <t>タイショウ</t>
    </rPh>
    <rPh sb="75" eb="76">
      <t>モ</t>
    </rPh>
    <rPh sb="80" eb="82">
      <t>タイショウ</t>
    </rPh>
    <rPh sb="83" eb="85">
      <t>ツイカ</t>
    </rPh>
    <rPh sb="87" eb="89">
      <t>ジョウカ</t>
    </rPh>
    <rPh sb="96" eb="97">
      <t>ウ</t>
    </rPh>
    <phoneticPr fontId="1"/>
  </si>
  <si>
    <t>対象を自身と同じエンゲージに移動させる(「封鎖」状態であっても判定は不要。対象の同意が必要）。</t>
    <rPh sb="3" eb="5">
      <t>ジシン</t>
    </rPh>
    <rPh sb="6" eb="7">
      <t>オナ</t>
    </rPh>
    <rPh sb="14" eb="16">
      <t>イドウ</t>
    </rPh>
    <rPh sb="21" eb="23">
      <t>フウサ</t>
    </rPh>
    <rPh sb="24" eb="26">
      <t>ジョウタイ</t>
    </rPh>
    <rPh sb="31" eb="33">
      <t>ハンテイ</t>
    </rPh>
    <rPh sb="34" eb="36">
      <t>フヨウ</t>
    </rPh>
    <rPh sb="37" eb="39">
      <t>タイショウ</t>
    </rPh>
    <rPh sb="40" eb="42">
      <t>ドウイ</t>
    </rPh>
    <rPh sb="43" eb="45">
      <t>ヒツヨウ</t>
    </rPh>
    <phoneticPr fontId="1"/>
  </si>
  <si>
    <t>このアーツを組み合わせた攻撃の命中判定では、ダイスの出目の00と99以外のゾロ目で、判定がスペシャルになる。</t>
    <rPh sb="6" eb="7">
      <t>ク</t>
    </rPh>
    <rPh sb="8" eb="9">
      <t>ア</t>
    </rPh>
    <rPh sb="12" eb="14">
      <t>コウゲキ</t>
    </rPh>
    <rPh sb="15" eb="17">
      <t>メイチュウ</t>
    </rPh>
    <rPh sb="17" eb="19">
      <t>ハンテイ</t>
    </rPh>
    <rPh sb="42" eb="44">
      <t>ハンテイ</t>
    </rPh>
    <phoneticPr fontId="1"/>
  </si>
  <si>
    <t>対象に「無+【感情】÷5+1D10点のダメージを与える」特殊攻撃を行う。自身が「フルワイ」のクラスを持つなら、さらにこの特殊攻撃で1点でもダメージを与えたなら、対象に「悲哀」か「憤怒」をそれぞれ選んで2個与える。</t>
    <rPh sb="4" eb="5">
      <t>ム</t>
    </rPh>
    <rPh sb="7" eb="9">
      <t>カンジョウ</t>
    </rPh>
    <rPh sb="17" eb="18">
      <t>テン</t>
    </rPh>
    <rPh sb="24" eb="25">
      <t>アタ</t>
    </rPh>
    <rPh sb="28" eb="30">
      <t>トクシュ</t>
    </rPh>
    <rPh sb="30" eb="32">
      <t>コウゲキ</t>
    </rPh>
    <rPh sb="33" eb="34">
      <t>オコナ</t>
    </rPh>
    <rPh sb="36" eb="38">
      <t>ジシン</t>
    </rPh>
    <rPh sb="50" eb="51">
      <t>モ</t>
    </rPh>
    <rPh sb="60" eb="62">
      <t>トクシュ</t>
    </rPh>
    <rPh sb="62" eb="64">
      <t>コウゲキ</t>
    </rPh>
    <rPh sb="66" eb="67">
      <t>テン</t>
    </rPh>
    <rPh sb="74" eb="75">
      <t>アタ</t>
    </rPh>
    <rPh sb="80" eb="82">
      <t>タイショウ</t>
    </rPh>
    <rPh sb="84" eb="86">
      <t>ヒアイ</t>
    </rPh>
    <rPh sb="89" eb="91">
      <t>フンヌ</t>
    </rPh>
    <rPh sb="97" eb="98">
      <t>エラ</t>
    </rPh>
    <rPh sb="101" eb="102">
      <t>コ</t>
    </rPh>
    <rPh sb="102" eb="103">
      <t>アタ</t>
    </rPh>
    <phoneticPr fontId="1"/>
  </si>
  <si>
    <t>自動、選択</t>
    <rPh sb="0" eb="2">
      <t>ジドウ</t>
    </rPh>
    <rPh sb="3" eb="5">
      <t>センタク</t>
    </rPh>
    <phoneticPr fontId="1"/>
  </si>
  <si>
    <t>このアーツの使用にはダメージ属性が2つ以上ある「分類：剣または槍、槌、鎌」のレリックの使用必須。このアーツを組み合わせた《奥義：連牙》の効果を「このアーツを組み合わせた白兵攻撃では、使用したレリックの威力固定値を[そのレリックのダメージ属性の固定値2つの積]に変更してダメージを計算する(最大値[LV×20])。」に変更する。</t>
    <rPh sb="14" eb="16">
      <t>ゾクセイ</t>
    </rPh>
    <rPh sb="19" eb="21">
      <t>イジョウ</t>
    </rPh>
    <rPh sb="54" eb="55">
      <t>ク</t>
    </rPh>
    <rPh sb="56" eb="57">
      <t>ア</t>
    </rPh>
    <rPh sb="61" eb="63">
      <t>オウギ</t>
    </rPh>
    <rPh sb="64" eb="65">
      <t>レン</t>
    </rPh>
    <rPh sb="65" eb="66">
      <t>キバ</t>
    </rPh>
    <rPh sb="68" eb="70">
      <t>コウカ</t>
    </rPh>
    <rPh sb="91" eb="93">
      <t>シヨウ</t>
    </rPh>
    <rPh sb="100" eb="105">
      <t>イリョクコテイチ</t>
    </rPh>
    <rPh sb="118" eb="120">
      <t>ゾクセイ</t>
    </rPh>
    <rPh sb="121" eb="124">
      <t>コテイチ</t>
    </rPh>
    <rPh sb="127" eb="128">
      <t>セキ</t>
    </rPh>
    <rPh sb="130" eb="132">
      <t>ヘンコウ</t>
    </rPh>
    <rPh sb="139" eb="141">
      <t>ケイサン</t>
    </rPh>
    <rPh sb="144" eb="147">
      <t>サイダイチ</t>
    </rPh>
    <rPh sb="158" eb="160">
      <t>ヘンコウ</t>
    </rPh>
    <phoneticPr fontId="1"/>
  </si>
  <si>
    <t>取得には「分類：暗器」のレリックが必要。このアーツを組み合わせた判定を「代償：S2」に変更する(どれだけアーツを組み合わせていても、代償の合計値をS2に上書きする)。</t>
    <rPh sb="0" eb="2">
      <t>シュトク</t>
    </rPh>
    <rPh sb="5" eb="7">
      <t>ブンルイ</t>
    </rPh>
    <rPh sb="8" eb="10">
      <t>アンキ</t>
    </rPh>
    <rPh sb="17" eb="19">
      <t>ヒツヨウ</t>
    </rPh>
    <rPh sb="32" eb="34">
      <t>ハンテイ</t>
    </rPh>
    <rPh sb="36" eb="38">
      <t>ダイショウ</t>
    </rPh>
    <rPh sb="43" eb="45">
      <t>ヘンコウ</t>
    </rPh>
    <rPh sb="56" eb="57">
      <t>ク</t>
    </rPh>
    <rPh sb="58" eb="59">
      <t>ア</t>
    </rPh>
    <rPh sb="66" eb="68">
      <t>ダイショウ</t>
    </rPh>
    <rPh sb="69" eb="72">
      <t>ゴウケイチ</t>
    </rPh>
    <rPh sb="76" eb="78">
      <t>ウワガ</t>
    </rPh>
    <phoneticPr fontId="1"/>
  </si>
  <si>
    <t>〔射〕〔製〕〔隠〕</t>
    <rPh sb="1" eb="2">
      <t>イ</t>
    </rPh>
    <rPh sb="4" eb="5">
      <t>セイ</t>
    </rPh>
    <rPh sb="7" eb="8">
      <t>カク</t>
    </rPh>
    <phoneticPr fontId="1"/>
  </si>
  <si>
    <t>自身が「分類：工学」の通常武器または道具を取得した時に使用する。その通常武器または道具は、どのキャラクターも準備・使用することができる。</t>
    <rPh sb="0" eb="2">
      <t>ジシン</t>
    </rPh>
    <rPh sb="4" eb="6">
      <t>ブンルイ</t>
    </rPh>
    <rPh sb="7" eb="9">
      <t>コウガク</t>
    </rPh>
    <rPh sb="11" eb="13">
      <t>ツウジョウ</t>
    </rPh>
    <rPh sb="13" eb="15">
      <t>ブキ</t>
    </rPh>
    <rPh sb="18" eb="20">
      <t>ドウグ</t>
    </rPh>
    <rPh sb="21" eb="23">
      <t>シュトク</t>
    </rPh>
    <rPh sb="25" eb="26">
      <t>トキ</t>
    </rPh>
    <rPh sb="27" eb="29">
      <t>シヨウ</t>
    </rPh>
    <rPh sb="34" eb="36">
      <t>ツウジョウ</t>
    </rPh>
    <rPh sb="36" eb="38">
      <t>ブキ</t>
    </rPh>
    <rPh sb="41" eb="43">
      <t>ドウグ</t>
    </rPh>
    <rPh sb="54" eb="56">
      <t>ジュンビ</t>
    </rPh>
    <rPh sb="57" eb="59">
      <t>シヨウ</t>
    </rPh>
    <phoneticPr fontId="1"/>
  </si>
  <si>
    <t>自身のSPが0以下かつ「傀儡」状態でない場合にのみ使用可能。自身のHPを0にし、即座にトランスする。対象ごとに武器を1つ選択する。この戦闘中、全ての「-」でない威力固定値と魔力、防御値、抵抗値に+10する。</t>
    <rPh sb="25" eb="27">
      <t>シヨウ</t>
    </rPh>
    <rPh sb="27" eb="29">
      <t>カノウ</t>
    </rPh>
    <rPh sb="30" eb="32">
      <t>ジシン</t>
    </rPh>
    <rPh sb="50" eb="52">
      <t>タイショウ</t>
    </rPh>
    <rPh sb="55" eb="57">
      <t>ブキ</t>
    </rPh>
    <rPh sb="60" eb="62">
      <t>センタク</t>
    </rPh>
    <rPh sb="67" eb="70">
      <t>セントウチュウ</t>
    </rPh>
    <rPh sb="71" eb="72">
      <t>スベ</t>
    </rPh>
    <rPh sb="80" eb="82">
      <t>イリョク</t>
    </rPh>
    <rPh sb="82" eb="85">
      <t>コテイチ</t>
    </rPh>
    <rPh sb="86" eb="88">
      <t>マリョク</t>
    </rPh>
    <rPh sb="89" eb="91">
      <t>ボウギョ</t>
    </rPh>
    <rPh sb="91" eb="92">
      <t>チ</t>
    </rPh>
    <rPh sb="93" eb="96">
      <t>テイコウチ</t>
    </rPh>
    <phoneticPr fontId="6"/>
  </si>
  <si>
    <t>「魔力：斬+5」の魔法攻撃を行う。このアーツを組み合わせた攻撃で1点でもダメージを与えた場合、「放心」か「捕縛」から1種を選択して与える。</t>
    <rPh sb="1" eb="3">
      <t>マリョク</t>
    </rPh>
    <rPh sb="4" eb="5">
      <t>ザン</t>
    </rPh>
    <rPh sb="9" eb="13">
      <t>マホウコウゲキ</t>
    </rPh>
    <rPh sb="14" eb="15">
      <t>オコナ</t>
    </rPh>
    <rPh sb="48" eb="50">
      <t>ホウシン</t>
    </rPh>
    <rPh sb="53" eb="55">
      <t>ホバク</t>
    </rPh>
    <rPh sb="59" eb="60">
      <t>シュ</t>
    </rPh>
    <rPh sb="61" eb="63">
      <t>センタク</t>
    </rPh>
    <rPh sb="65" eb="66">
      <t>アタ</t>
    </rPh>
    <phoneticPr fontId="1"/>
  </si>
  <si>
    <t>〔瘴気〕または〔隠密〕判定の後に使用する。その判定を振りなおす(対象の同意は不要)。</t>
    <rPh sb="1" eb="3">
      <t>ショウキ</t>
    </rPh>
    <rPh sb="8" eb="10">
      <t>オンミツ</t>
    </rPh>
    <rPh sb="11" eb="13">
      <t>ハンテイ</t>
    </rPh>
    <rPh sb="14" eb="15">
      <t>アト</t>
    </rPh>
    <rPh sb="16" eb="18">
      <t>シヨウ</t>
    </rPh>
    <rPh sb="23" eb="25">
      <t>ハンテイ</t>
    </rPh>
    <rPh sb="26" eb="27">
      <t>フ</t>
    </rPh>
    <rPh sb="32" eb="34">
      <t>タイショウ</t>
    </rPh>
    <rPh sb="35" eb="37">
      <t>ドウイ</t>
    </rPh>
    <rPh sb="38" eb="40">
      <t>フヨウ</t>
    </rPh>
    <phoneticPr fontId="1"/>
  </si>
  <si>
    <t>《コンストラクト・シェル》</t>
    <phoneticPr fontId="1"/>
  </si>
  <si>
    <t>ウェントスの寵愛</t>
    <rPh sb="6" eb="8">
      <t>チョウアイ</t>
    </rPh>
    <phoneticPr fontId="21"/>
  </si>
  <si>
    <t>設定</t>
    <rPh sb="0" eb="2">
      <t>セッテイ</t>
    </rPh>
    <phoneticPr fontId="21"/>
  </si>
  <si>
    <t>任意</t>
    <rPh sb="0" eb="2">
      <t>ニンイ</t>
    </rPh>
    <phoneticPr fontId="21"/>
  </si>
  <si>
    <t>A1</t>
  </si>
  <si>
    <t>君はなぜかとてもツイている。このアーツを組み合わせた判定の判定率に+10%のボーナスを与える。このアーツは戦闘中は使用不可。</t>
    <rPh sb="0" eb="1">
      <t>キミ</t>
    </rPh>
    <rPh sb="20" eb="21">
      <t>ク</t>
    </rPh>
    <rPh sb="22" eb="23">
      <t>ア</t>
    </rPh>
    <rPh sb="26" eb="28">
      <t>ハンテイ</t>
    </rPh>
    <rPh sb="29" eb="31">
      <t>ハンテイ</t>
    </rPh>
    <rPh sb="31" eb="32">
      <t>リツ</t>
    </rPh>
    <rPh sb="43" eb="44">
      <t>アタ</t>
    </rPh>
    <phoneticPr fontId="21"/>
  </si>
  <si>
    <t>運命の別れ</t>
    <rPh sb="0" eb="2">
      <t>ウンメイ</t>
    </rPh>
    <rPh sb="3" eb="4">
      <t>ワカ</t>
    </rPh>
    <phoneticPr fontId="21"/>
  </si>
  <si>
    <t>君は大切なヒトと運命的な別離を経験している。自身の最大SPに+1点する。</t>
    <rPh sb="2" eb="4">
      <t>タイセツ</t>
    </rPh>
    <rPh sb="8" eb="11">
      <t>ウンメイテキ</t>
    </rPh>
    <rPh sb="12" eb="14">
      <t>ベツリ</t>
    </rPh>
    <rPh sb="15" eb="17">
      <t>ケイケン</t>
    </rPh>
    <rPh sb="22" eb="24">
      <t>ジシン</t>
    </rPh>
    <rPh sb="25" eb="27">
      <t>サイダイ</t>
    </rPh>
    <rPh sb="32" eb="33">
      <t>テン</t>
    </rPh>
    <phoneticPr fontId="1"/>
  </si>
  <si>
    <t>大食らい</t>
    <rPh sb="0" eb="1">
      <t>オオ</t>
    </rPh>
    <rPh sb="1" eb="2">
      <t>ク</t>
    </rPh>
    <phoneticPr fontId="21"/>
  </si>
  <si>
    <t>自身</t>
    <rPh sb="0" eb="2">
      <t>ジシン</t>
    </rPh>
    <phoneticPr fontId="21"/>
  </si>
  <si>
    <t>君はとんでもない量の食事をせねば気が済まず、いつも腹を空かせている。自身のHPを2D10点回復する。</t>
    <rPh sb="0" eb="1">
      <t>キミ</t>
    </rPh>
    <rPh sb="8" eb="9">
      <t>リョウ</t>
    </rPh>
    <rPh sb="10" eb="12">
      <t>ショクジ</t>
    </rPh>
    <rPh sb="16" eb="17">
      <t>キ</t>
    </rPh>
    <rPh sb="18" eb="19">
      <t>ス</t>
    </rPh>
    <rPh sb="25" eb="26">
      <t>ハラ</t>
    </rPh>
    <rPh sb="27" eb="28">
      <t>ス</t>
    </rPh>
    <phoneticPr fontId="21"/>
  </si>
  <si>
    <t>大酒飲み</t>
    <rPh sb="0" eb="2">
      <t>オオザケ</t>
    </rPh>
    <rPh sb="2" eb="3">
      <t>ノ</t>
    </rPh>
    <phoneticPr fontId="21"/>
  </si>
  <si>
    <t>舞台裏</t>
    <rPh sb="0" eb="3">
      <t>ブタイウラ</t>
    </rPh>
    <phoneticPr fontId="21"/>
  </si>
  <si>
    <t>君はザルだとかウワバミなどと呼ばれている。舞台裏でこのアーツを使用することで、自身のSPを1点回復する。自身は次の戦闘開始時、「放心」を受ける。</t>
    <rPh sb="0" eb="1">
      <t>キミ</t>
    </rPh>
    <rPh sb="14" eb="15">
      <t>ヨ</t>
    </rPh>
    <rPh sb="21" eb="24">
      <t>ブタイウラ</t>
    </rPh>
    <rPh sb="31" eb="33">
      <t>シヨウ</t>
    </rPh>
    <rPh sb="39" eb="41">
      <t>ジシン</t>
    </rPh>
    <rPh sb="46" eb="47">
      <t>テン</t>
    </rPh>
    <rPh sb="47" eb="49">
      <t>カイフク</t>
    </rPh>
    <rPh sb="52" eb="54">
      <t>ジシン</t>
    </rPh>
    <rPh sb="55" eb="56">
      <t>ツギ</t>
    </rPh>
    <rPh sb="57" eb="59">
      <t>セントウ</t>
    </rPh>
    <rPh sb="59" eb="61">
      <t>カイシ</t>
    </rPh>
    <rPh sb="61" eb="62">
      <t>ジ</t>
    </rPh>
    <rPh sb="64" eb="66">
      <t>ホウシン</t>
    </rPh>
    <rPh sb="68" eb="69">
      <t>ウ</t>
    </rPh>
    <phoneticPr fontId="21"/>
  </si>
  <si>
    <t>オッドアイ</t>
  </si>
  <si>
    <t>君は両目で瞳の色が異なり、色盲である。それは二柱の始祖神の加護を受けた証とされる。常に自身が行う〔観察〕判定の判定率に-10%のペナルティを受ける。このアーツを組み合わせた判定の判定率に+10%のボーナスを与える。このアーツは戦闘中には使用不可。</t>
    <rPh sb="0" eb="1">
      <t>キミ</t>
    </rPh>
    <rPh sb="2" eb="4">
      <t>リョウメ</t>
    </rPh>
    <rPh sb="5" eb="6">
      <t>ヒトミ</t>
    </rPh>
    <rPh sb="7" eb="8">
      <t>イロ</t>
    </rPh>
    <rPh sb="9" eb="10">
      <t>コト</t>
    </rPh>
    <rPh sb="13" eb="14">
      <t>シキ</t>
    </rPh>
    <rPh sb="14" eb="15">
      <t>モウ</t>
    </rPh>
    <rPh sb="22" eb="23">
      <t>ニ</t>
    </rPh>
    <rPh sb="23" eb="24">
      <t>ハシラ</t>
    </rPh>
    <rPh sb="25" eb="27">
      <t>シソ</t>
    </rPh>
    <rPh sb="27" eb="28">
      <t>シン</t>
    </rPh>
    <rPh sb="29" eb="31">
      <t>カゴ</t>
    </rPh>
    <rPh sb="32" eb="33">
      <t>ウ</t>
    </rPh>
    <rPh sb="35" eb="36">
      <t>アカシ</t>
    </rPh>
    <rPh sb="41" eb="42">
      <t>ツネ</t>
    </rPh>
    <rPh sb="43" eb="45">
      <t>ジシン</t>
    </rPh>
    <rPh sb="46" eb="47">
      <t>オコナ</t>
    </rPh>
    <rPh sb="49" eb="51">
      <t>カンサツ</t>
    </rPh>
    <rPh sb="52" eb="54">
      <t>ハンテイ</t>
    </rPh>
    <rPh sb="55" eb="57">
      <t>ハンテイ</t>
    </rPh>
    <rPh sb="57" eb="58">
      <t>リツ</t>
    </rPh>
    <rPh sb="70" eb="71">
      <t>ウ</t>
    </rPh>
    <rPh sb="80" eb="81">
      <t>ク</t>
    </rPh>
    <rPh sb="82" eb="83">
      <t>ア</t>
    </rPh>
    <rPh sb="86" eb="88">
      <t>ハンテイ</t>
    </rPh>
    <rPh sb="89" eb="91">
      <t>ハンテイ</t>
    </rPh>
    <rPh sb="91" eb="92">
      <t>リツ</t>
    </rPh>
    <rPh sb="103" eb="104">
      <t>アタ</t>
    </rPh>
    <rPh sb="113" eb="116">
      <t>セントウチュウ</t>
    </rPh>
    <rPh sb="118" eb="120">
      <t>シヨウ</t>
    </rPh>
    <rPh sb="120" eb="122">
      <t>フカ</t>
    </rPh>
    <phoneticPr fontId="21"/>
  </si>
  <si>
    <t>お人好し</t>
    <rPh sb="1" eb="3">
      <t>ヒトヨ</t>
    </rPh>
    <phoneticPr fontId="21"/>
  </si>
  <si>
    <t>〔交〕</t>
    <rPh sb="1" eb="2">
      <t>コウ</t>
    </rPh>
    <phoneticPr fontId="21"/>
  </si>
  <si>
    <t>君はとかく他人に甘く、コロッと騙されてしまう。自身が行う〔心理〕判定の判定率に-20%のペナルティを受ける。このアーツを組み合わせた〔交渉〕判定の判定率に+30%のボーナスを与える。このアーツは戦闘中には使用不可。</t>
    <rPh sb="0" eb="1">
      <t>キミ</t>
    </rPh>
    <rPh sb="5" eb="7">
      <t>タニン</t>
    </rPh>
    <rPh sb="8" eb="9">
      <t>アマ</t>
    </rPh>
    <rPh sb="15" eb="16">
      <t>ダマ</t>
    </rPh>
    <rPh sb="23" eb="25">
      <t>ジシン</t>
    </rPh>
    <rPh sb="26" eb="27">
      <t>オコナ</t>
    </rPh>
    <rPh sb="29" eb="31">
      <t>シンリ</t>
    </rPh>
    <rPh sb="32" eb="34">
      <t>ハンテイ</t>
    </rPh>
    <rPh sb="35" eb="37">
      <t>ハンテイ</t>
    </rPh>
    <rPh sb="37" eb="38">
      <t>リツ</t>
    </rPh>
    <rPh sb="50" eb="51">
      <t>ウ</t>
    </rPh>
    <rPh sb="60" eb="61">
      <t>ク</t>
    </rPh>
    <rPh sb="62" eb="63">
      <t>ア</t>
    </rPh>
    <rPh sb="67" eb="69">
      <t>コウショウ</t>
    </rPh>
    <rPh sb="70" eb="72">
      <t>ハンテイ</t>
    </rPh>
    <rPh sb="73" eb="75">
      <t>ハンテイ</t>
    </rPh>
    <rPh sb="75" eb="76">
      <t>リツ</t>
    </rPh>
    <rPh sb="87" eb="88">
      <t>アタ</t>
    </rPh>
    <rPh sb="104" eb="106">
      <t>フカ</t>
    </rPh>
    <phoneticPr fontId="21"/>
  </si>
  <si>
    <t>解放奴隷</t>
    <rPh sb="0" eb="2">
      <t>カイホウ</t>
    </rPh>
    <rPh sb="2" eb="4">
      <t>ドレイ</t>
    </rPh>
    <phoneticPr fontId="21"/>
  </si>
  <si>
    <t>君は元奴隷であり、体のどこかに身分を示す刺青がある。君は逃亡、主の死、自分自身を買い取るなどして自由を手に入れた。自身の最大HPに+3する。</t>
    <rPh sb="0" eb="1">
      <t>キミ</t>
    </rPh>
    <rPh sb="2" eb="3">
      <t>モト</t>
    </rPh>
    <rPh sb="3" eb="5">
      <t>ドレイ</t>
    </rPh>
    <rPh sb="9" eb="10">
      <t>カラダ</t>
    </rPh>
    <rPh sb="15" eb="17">
      <t>ミブン</t>
    </rPh>
    <rPh sb="18" eb="19">
      <t>シメ</t>
    </rPh>
    <rPh sb="20" eb="22">
      <t>イレズミ</t>
    </rPh>
    <rPh sb="26" eb="27">
      <t>キミ</t>
    </rPh>
    <rPh sb="28" eb="30">
      <t>トウボウ</t>
    </rPh>
    <rPh sb="31" eb="32">
      <t>アルジ</t>
    </rPh>
    <rPh sb="33" eb="34">
      <t>シ</t>
    </rPh>
    <rPh sb="35" eb="37">
      <t>ジブン</t>
    </rPh>
    <rPh sb="37" eb="39">
      <t>ジシン</t>
    </rPh>
    <rPh sb="40" eb="41">
      <t>カ</t>
    </rPh>
    <rPh sb="42" eb="43">
      <t>ト</t>
    </rPh>
    <rPh sb="48" eb="50">
      <t>ジユウ</t>
    </rPh>
    <rPh sb="51" eb="52">
      <t>テ</t>
    </rPh>
    <rPh sb="53" eb="54">
      <t>イ</t>
    </rPh>
    <rPh sb="57" eb="59">
      <t>ジシン</t>
    </rPh>
    <rPh sb="60" eb="62">
      <t>サイダイ</t>
    </rPh>
    <phoneticPr fontId="21"/>
  </si>
  <si>
    <t>学徒</t>
    <rPh sb="0" eb="2">
      <t>ガクト</t>
    </rPh>
    <phoneticPr fontId="21"/>
  </si>
  <si>
    <t>効果参照</t>
    <rPh sb="0" eb="2">
      <t>コウカ</t>
    </rPh>
    <rPh sb="2" eb="4">
      <t>サンショウ</t>
    </rPh>
    <phoneticPr fontId="21"/>
  </si>
  <si>
    <t>君は錬金術や秘儀魔法など、学問を学ぶ学生である。このアーツを組み合わせることで、任意の技能の判定で登場判定を行うことができる。</t>
    <rPh sb="0" eb="1">
      <t>キミ</t>
    </rPh>
    <rPh sb="2" eb="5">
      <t>レンキンジュツ</t>
    </rPh>
    <rPh sb="6" eb="8">
      <t>ヒギ</t>
    </rPh>
    <rPh sb="8" eb="10">
      <t>マホウ</t>
    </rPh>
    <rPh sb="13" eb="15">
      <t>ガクモン</t>
    </rPh>
    <rPh sb="16" eb="17">
      <t>マナ</t>
    </rPh>
    <rPh sb="18" eb="20">
      <t>ガクセイ</t>
    </rPh>
    <rPh sb="30" eb="31">
      <t>ク</t>
    </rPh>
    <rPh sb="32" eb="33">
      <t>ア</t>
    </rPh>
    <rPh sb="40" eb="42">
      <t>ニンイ</t>
    </rPh>
    <rPh sb="43" eb="45">
      <t>ギノウ</t>
    </rPh>
    <rPh sb="46" eb="48">
      <t>ハンテイ</t>
    </rPh>
    <rPh sb="49" eb="51">
      <t>トウジョウ</t>
    </rPh>
    <rPh sb="51" eb="53">
      <t>ハンテイ</t>
    </rPh>
    <rPh sb="54" eb="55">
      <t>オコナ</t>
    </rPh>
    <phoneticPr fontId="21"/>
  </si>
  <si>
    <t>陰の懐刀</t>
    <rPh sb="0" eb="1">
      <t>カゲ</t>
    </rPh>
    <rPh sb="2" eb="4">
      <t>フトコロガタナ</t>
    </rPh>
    <phoneticPr fontId="21"/>
  </si>
  <si>
    <t>〔隠〕</t>
    <rPh sb="1" eb="2">
      <t>カク</t>
    </rPh>
    <phoneticPr fontId="21"/>
  </si>
  <si>
    <t>君は“シノビ”の者であり、諜報・破壊工作によって戦乱の芽を未然に摘み取る使命がある。HLから〔観察〕または〔運動〕、〔心理〕判定を求められた時、それらの代わりにこのアーツを組み合わせた〔隠密〕判定を行うことができる。</t>
    <rPh sb="0" eb="1">
      <t>キミ</t>
    </rPh>
    <rPh sb="8" eb="9">
      <t>モノ</t>
    </rPh>
    <rPh sb="13" eb="15">
      <t>チョウホウ</t>
    </rPh>
    <rPh sb="16" eb="18">
      <t>ハカイ</t>
    </rPh>
    <rPh sb="18" eb="20">
      <t>コウサク</t>
    </rPh>
    <rPh sb="24" eb="26">
      <t>センラン</t>
    </rPh>
    <rPh sb="27" eb="28">
      <t>メ</t>
    </rPh>
    <rPh sb="29" eb="31">
      <t>ミゼン</t>
    </rPh>
    <rPh sb="32" eb="33">
      <t>ツ</t>
    </rPh>
    <rPh sb="34" eb="35">
      <t>ト</t>
    </rPh>
    <rPh sb="36" eb="38">
      <t>シメイ</t>
    </rPh>
    <rPh sb="65" eb="66">
      <t>モト</t>
    </rPh>
    <rPh sb="70" eb="71">
      <t>トキ</t>
    </rPh>
    <rPh sb="86" eb="87">
      <t>ク</t>
    </rPh>
    <rPh sb="88" eb="89">
      <t>ア</t>
    </rPh>
    <rPh sb="93" eb="95">
      <t>オンミツ</t>
    </rPh>
    <rPh sb="96" eb="98">
      <t>ハンテイ</t>
    </rPh>
    <rPh sb="99" eb="100">
      <t>オコナ</t>
    </rPh>
    <phoneticPr fontId="21"/>
  </si>
  <si>
    <t>片端者</t>
    <rPh sb="0" eb="1">
      <t>カタ</t>
    </rPh>
    <rPh sb="1" eb="2">
      <t>ハジ</t>
    </rPh>
    <rPh sb="2" eb="3">
      <t>モノ</t>
    </rPh>
    <phoneticPr fontId="21"/>
  </si>
  <si>
    <t>君は四肢のいずれか、または手の指などを失っており、それを補うために並々ならぬ鍛錬をこなしてきた。自身は〔運動〕の技能レベルを上げることができない。プレアクト時に任意の技能を選択する。戦闘中以外の間、自身が行うその技能の判定率に+10%のボーナスを与える。</t>
    <rPh sb="0" eb="1">
      <t>キミ</t>
    </rPh>
    <rPh sb="2" eb="4">
      <t>シシ</t>
    </rPh>
    <rPh sb="13" eb="14">
      <t>テ</t>
    </rPh>
    <rPh sb="15" eb="16">
      <t>ユビ</t>
    </rPh>
    <rPh sb="19" eb="20">
      <t>ウシナ</t>
    </rPh>
    <rPh sb="28" eb="29">
      <t>オギナ</t>
    </rPh>
    <rPh sb="33" eb="35">
      <t>ナミナミ</t>
    </rPh>
    <rPh sb="38" eb="40">
      <t>タンレン</t>
    </rPh>
    <rPh sb="48" eb="50">
      <t>ジシン</t>
    </rPh>
    <rPh sb="52" eb="54">
      <t>ウンドウ</t>
    </rPh>
    <rPh sb="56" eb="58">
      <t>ギノウ</t>
    </rPh>
    <rPh sb="62" eb="63">
      <t>ア</t>
    </rPh>
    <rPh sb="78" eb="79">
      <t>ジ</t>
    </rPh>
    <rPh sb="80" eb="82">
      <t>ニンイ</t>
    </rPh>
    <rPh sb="83" eb="85">
      <t>ギノウ</t>
    </rPh>
    <rPh sb="86" eb="88">
      <t>センタク</t>
    </rPh>
    <rPh sb="91" eb="96">
      <t>セントウチュウイガイ</t>
    </rPh>
    <rPh sb="97" eb="98">
      <t>アイダ</t>
    </rPh>
    <rPh sb="99" eb="101">
      <t>ジシン</t>
    </rPh>
    <rPh sb="102" eb="103">
      <t>オコナ</t>
    </rPh>
    <rPh sb="106" eb="108">
      <t>ギノウ</t>
    </rPh>
    <rPh sb="109" eb="111">
      <t>ハンテイ</t>
    </rPh>
    <rPh sb="111" eb="112">
      <t>リツ</t>
    </rPh>
    <rPh sb="123" eb="124">
      <t>アタ</t>
    </rPh>
    <phoneticPr fontId="21"/>
  </si>
  <si>
    <t>完全記憶</t>
    <rPh sb="0" eb="2">
      <t>カンゼン</t>
    </rPh>
    <rPh sb="2" eb="4">
      <t>キオク</t>
    </rPh>
    <phoneticPr fontId="21"/>
  </si>
  <si>
    <t>〔観〕</t>
    <rPh sb="1" eb="2">
      <t>カン</t>
    </rPh>
    <phoneticPr fontId="21"/>
  </si>
  <si>
    <t>君は一度見たものを忘れることができず、絵画を後から見返すように思いだすことができる。このアーツを組み合わせた〔観察〕判定の達成率に-10%のボーナスを与える。1アクト1回、このアーツの判定に成功すれば、HLはPCの過去の記憶からシナリオに関するヒントを与えてもよい。</t>
    <rPh sb="2" eb="4">
      <t>イチド</t>
    </rPh>
    <rPh sb="4" eb="5">
      <t>ミ</t>
    </rPh>
    <rPh sb="9" eb="10">
      <t>ワス</t>
    </rPh>
    <rPh sb="19" eb="21">
      <t>カイガ</t>
    </rPh>
    <rPh sb="22" eb="23">
      <t>アト</t>
    </rPh>
    <rPh sb="25" eb="27">
      <t>ミカエ</t>
    </rPh>
    <rPh sb="31" eb="32">
      <t>オモ</t>
    </rPh>
    <rPh sb="48" eb="49">
      <t>ク</t>
    </rPh>
    <rPh sb="50" eb="51">
      <t>ア</t>
    </rPh>
    <rPh sb="55" eb="57">
      <t>カンサツ</t>
    </rPh>
    <rPh sb="58" eb="60">
      <t>ハンテイ</t>
    </rPh>
    <rPh sb="61" eb="64">
      <t>タッセイリツ</t>
    </rPh>
    <rPh sb="75" eb="76">
      <t>アタ</t>
    </rPh>
    <rPh sb="84" eb="85">
      <t>カイ</t>
    </rPh>
    <rPh sb="92" eb="94">
      <t>ハンテイ</t>
    </rPh>
    <rPh sb="95" eb="97">
      <t>セイコウ</t>
    </rPh>
    <rPh sb="107" eb="109">
      <t>カコ</t>
    </rPh>
    <rPh sb="110" eb="112">
      <t>キオク</t>
    </rPh>
    <rPh sb="119" eb="120">
      <t>カン</t>
    </rPh>
    <rPh sb="126" eb="127">
      <t>アタ</t>
    </rPh>
    <phoneticPr fontId="1"/>
  </si>
  <si>
    <t>記憶喪失</t>
    <rPh sb="0" eb="2">
      <t>キオク</t>
    </rPh>
    <rPh sb="2" eb="4">
      <t>ソウシツ</t>
    </rPh>
    <phoneticPr fontId="21"/>
  </si>
  <si>
    <t>〔自〕</t>
    <rPh sb="1" eb="2">
      <t>ジ</t>
    </rPh>
    <phoneticPr fontId="21"/>
  </si>
  <si>
    <t>君はある時点より古い記憶を失っている。このアーツを組み合わせた〔自我〕判定の判定率に+20%のボーナスを与える。</t>
    <rPh sb="0" eb="1">
      <t>キミ</t>
    </rPh>
    <rPh sb="4" eb="6">
      <t>ジテン</t>
    </rPh>
    <rPh sb="8" eb="9">
      <t>フル</t>
    </rPh>
    <rPh sb="10" eb="12">
      <t>キオク</t>
    </rPh>
    <rPh sb="13" eb="14">
      <t>ウシナ</t>
    </rPh>
    <rPh sb="25" eb="26">
      <t>ク</t>
    </rPh>
    <rPh sb="27" eb="28">
      <t>ア</t>
    </rPh>
    <rPh sb="32" eb="34">
      <t>ジガ</t>
    </rPh>
    <rPh sb="35" eb="37">
      <t>ハンテイ</t>
    </rPh>
    <rPh sb="38" eb="40">
      <t>ハンテイ</t>
    </rPh>
    <rPh sb="40" eb="41">
      <t>リツ</t>
    </rPh>
    <rPh sb="52" eb="53">
      <t>アタ</t>
    </rPh>
    <phoneticPr fontId="21"/>
  </si>
  <si>
    <t>教授</t>
    <rPh sb="0" eb="2">
      <t>キョウジュ</t>
    </rPh>
    <phoneticPr fontId="21"/>
  </si>
  <si>
    <t>ポストロール</t>
  </si>
  <si>
    <t>単体</t>
    <rPh sb="0" eb="2">
      <t>タンタイ</t>
    </rPh>
    <phoneticPr fontId="21"/>
  </si>
  <si>
    <t>至近</t>
    <rPh sb="0" eb="2">
      <t>シキン</t>
    </rPh>
    <phoneticPr fontId="21"/>
  </si>
  <si>
    <t>君は錬金術や秘儀魔法など、学問を教える先生である。自身以外の誰かが行った判定が失敗した時に使用する。その判定を振り直す(対象の同意が必要)。このアーツは戦闘中は使用不可。</t>
    <rPh sb="0" eb="1">
      <t>キミ</t>
    </rPh>
    <rPh sb="2" eb="5">
      <t>レンキンジュツ</t>
    </rPh>
    <rPh sb="6" eb="8">
      <t>ヒギ</t>
    </rPh>
    <rPh sb="8" eb="10">
      <t>マホウ</t>
    </rPh>
    <rPh sb="13" eb="15">
      <t>ガクモン</t>
    </rPh>
    <rPh sb="16" eb="17">
      <t>オシ</t>
    </rPh>
    <rPh sb="19" eb="21">
      <t>センセイ</t>
    </rPh>
    <rPh sb="25" eb="27">
      <t>ジシン</t>
    </rPh>
    <rPh sb="27" eb="29">
      <t>イガイ</t>
    </rPh>
    <rPh sb="30" eb="31">
      <t>ダレ</t>
    </rPh>
    <rPh sb="33" eb="34">
      <t>オコナ</t>
    </rPh>
    <rPh sb="36" eb="38">
      <t>ハンテイ</t>
    </rPh>
    <rPh sb="39" eb="41">
      <t>シッパイ</t>
    </rPh>
    <rPh sb="43" eb="44">
      <t>トキ</t>
    </rPh>
    <rPh sb="45" eb="47">
      <t>シヨウ</t>
    </rPh>
    <rPh sb="52" eb="54">
      <t>ハンテイ</t>
    </rPh>
    <rPh sb="55" eb="56">
      <t>フ</t>
    </rPh>
    <rPh sb="57" eb="58">
      <t>ナオ</t>
    </rPh>
    <rPh sb="60" eb="62">
      <t>タイショウ</t>
    </rPh>
    <rPh sb="63" eb="65">
      <t>ドウイ</t>
    </rPh>
    <rPh sb="66" eb="68">
      <t>ヒツヨウ</t>
    </rPh>
    <phoneticPr fontId="21"/>
  </si>
  <si>
    <t>霧の行商人</t>
    <rPh sb="0" eb="1">
      <t>キリ</t>
    </rPh>
    <rPh sb="2" eb="5">
      <t>ギョウショウニン</t>
    </rPh>
    <phoneticPr fontId="21"/>
  </si>
  <si>
    <t>【希望】</t>
    <rPh sb="1" eb="3">
      <t>キボウ</t>
    </rPh>
    <phoneticPr fontId="21"/>
  </si>
  <si>
    <t>君はフォーダーの一員であり、職業がら様々なヒトと面識がある。このアーツの判定に成功すれば、対象は自身を知っていることにできる。HLが認めれば、対象は自身にフェイトを取得してもよい。対象は〔自我〕判定でこのアーツにリアクションすることができる。</t>
    <rPh sb="0" eb="1">
      <t>キミ</t>
    </rPh>
    <rPh sb="8" eb="10">
      <t>イチイン</t>
    </rPh>
    <rPh sb="14" eb="16">
      <t>ショクギョウ</t>
    </rPh>
    <rPh sb="18" eb="20">
      <t>サマザマ</t>
    </rPh>
    <rPh sb="24" eb="26">
      <t>メンシキ</t>
    </rPh>
    <phoneticPr fontId="21"/>
  </si>
  <si>
    <t>高貴なる血統</t>
    <rPh sb="0" eb="2">
      <t>コウキ</t>
    </rPh>
    <rPh sb="4" eb="6">
      <t>ケットウ</t>
    </rPh>
    <phoneticPr fontId="21"/>
  </si>
  <si>
    <t>君は由緒ある家系に生まれた。このアーツを組み合わせた〔交渉〕判定の判定率に+20%のボーナスを与える。このアーツは戦闘中は使用不可。</t>
    <rPh sb="0" eb="1">
      <t>キミ</t>
    </rPh>
    <rPh sb="2" eb="4">
      <t>ユイショ</t>
    </rPh>
    <rPh sb="6" eb="8">
      <t>カケイ</t>
    </rPh>
    <rPh sb="9" eb="10">
      <t>ウ</t>
    </rPh>
    <rPh sb="20" eb="21">
      <t>ク</t>
    </rPh>
    <rPh sb="22" eb="23">
      <t>ア</t>
    </rPh>
    <rPh sb="27" eb="29">
      <t>コウショウ</t>
    </rPh>
    <rPh sb="30" eb="32">
      <t>ハンテイ</t>
    </rPh>
    <rPh sb="33" eb="35">
      <t>ハンテイ</t>
    </rPh>
    <rPh sb="35" eb="36">
      <t>リツ</t>
    </rPh>
    <rPh sb="47" eb="48">
      <t>アタ</t>
    </rPh>
    <rPh sb="57" eb="60">
      <t>セントウチュウ</t>
    </rPh>
    <rPh sb="61" eb="63">
      <t>シヨウ</t>
    </rPh>
    <rPh sb="63" eb="65">
      <t>フカ</t>
    </rPh>
    <phoneticPr fontId="21"/>
  </si>
  <si>
    <t>声なき声</t>
    <rPh sb="0" eb="1">
      <t>コエ</t>
    </rPh>
    <rPh sb="3" eb="4">
      <t>コエ</t>
    </rPh>
    <phoneticPr fontId="21"/>
  </si>
  <si>
    <t>君は過去のトラウマや外傷、先天的な理由などで声を失っている。君は態度で語るすべを身に着けており、他のPCに意志を示すことができる。自身は〔交渉〕の技能レベルを上げることができない。自身の〔自我〕判定のスペシャル率に+10%のボーナスを与える。</t>
    <rPh sb="0" eb="1">
      <t>キミ</t>
    </rPh>
    <rPh sb="2" eb="4">
      <t>カコ</t>
    </rPh>
    <rPh sb="10" eb="12">
      <t>ガイショウ</t>
    </rPh>
    <rPh sb="13" eb="16">
      <t>センテンテキ</t>
    </rPh>
    <rPh sb="17" eb="19">
      <t>リユウ</t>
    </rPh>
    <rPh sb="22" eb="23">
      <t>コエ</t>
    </rPh>
    <rPh sb="24" eb="25">
      <t>ウシナ</t>
    </rPh>
    <rPh sb="30" eb="31">
      <t>キミ</t>
    </rPh>
    <rPh sb="32" eb="34">
      <t>タイド</t>
    </rPh>
    <rPh sb="35" eb="36">
      <t>カタ</t>
    </rPh>
    <rPh sb="40" eb="41">
      <t>ミ</t>
    </rPh>
    <rPh sb="42" eb="43">
      <t>ツ</t>
    </rPh>
    <rPh sb="48" eb="49">
      <t>ホカ</t>
    </rPh>
    <rPh sb="53" eb="55">
      <t>イシ</t>
    </rPh>
    <rPh sb="56" eb="57">
      <t>シメ</t>
    </rPh>
    <rPh sb="65" eb="67">
      <t>ジシン</t>
    </rPh>
    <rPh sb="69" eb="71">
      <t>コウショウ</t>
    </rPh>
    <rPh sb="73" eb="75">
      <t>ギノウ</t>
    </rPh>
    <rPh sb="79" eb="80">
      <t>ア</t>
    </rPh>
    <rPh sb="90" eb="92">
      <t>ジシン</t>
    </rPh>
    <rPh sb="94" eb="96">
      <t>ジガ</t>
    </rPh>
    <rPh sb="97" eb="99">
      <t>ハンテイ</t>
    </rPh>
    <rPh sb="105" eb="106">
      <t>リツ</t>
    </rPh>
    <rPh sb="117" eb="118">
      <t>アタ</t>
    </rPh>
    <phoneticPr fontId="21"/>
  </si>
  <si>
    <t>災厄の仔</t>
    <rPh sb="0" eb="2">
      <t>サイヤク</t>
    </rPh>
    <rPh sb="3" eb="4">
      <t>コ</t>
    </rPh>
    <phoneticPr fontId="21"/>
  </si>
  <si>
    <t>取得には「コッソ」または「ニンス」のクラスが必要。君はコッソ族とニンス族の混血で、災厄の仔と呼ばれる。災厄の仔はフェンリルの草本を操る力を授かるが、英雄か災厄の種にしかならないと伝わる。自身はクラスに関係なく《情動：傷心の荊棘》を取得できる(経験点または初期作成時のアーツ枠を使って別途、取得する必要がある)。</t>
    <rPh sb="0" eb="2">
      <t>シュトク</t>
    </rPh>
    <rPh sb="22" eb="24">
      <t>ヒツヨウ</t>
    </rPh>
    <rPh sb="25" eb="26">
      <t>キミ</t>
    </rPh>
    <rPh sb="30" eb="31">
      <t>ゾク</t>
    </rPh>
    <rPh sb="35" eb="36">
      <t>ゾク</t>
    </rPh>
    <rPh sb="37" eb="39">
      <t>コンケツ</t>
    </rPh>
    <rPh sb="41" eb="43">
      <t>サイヤク</t>
    </rPh>
    <rPh sb="44" eb="45">
      <t>コ</t>
    </rPh>
    <rPh sb="46" eb="47">
      <t>ヨ</t>
    </rPh>
    <rPh sb="51" eb="53">
      <t>サイヤク</t>
    </rPh>
    <rPh sb="54" eb="55">
      <t>コ</t>
    </rPh>
    <rPh sb="62" eb="64">
      <t>ソウホン</t>
    </rPh>
    <rPh sb="65" eb="66">
      <t>アヤツ</t>
    </rPh>
    <rPh sb="67" eb="68">
      <t>チカラ</t>
    </rPh>
    <rPh sb="69" eb="70">
      <t>サズ</t>
    </rPh>
    <rPh sb="74" eb="76">
      <t>ヒデオ</t>
    </rPh>
    <rPh sb="77" eb="79">
      <t>サイヤク</t>
    </rPh>
    <rPh sb="80" eb="81">
      <t>タネ</t>
    </rPh>
    <rPh sb="89" eb="90">
      <t>ツタ</t>
    </rPh>
    <rPh sb="93" eb="95">
      <t>ジシン</t>
    </rPh>
    <rPh sb="100" eb="102">
      <t>カンケイ</t>
    </rPh>
    <rPh sb="105" eb="107">
      <t>ジョウドウ</t>
    </rPh>
    <rPh sb="108" eb="110">
      <t>ショウシン</t>
    </rPh>
    <rPh sb="111" eb="113">
      <t>ケイキョク</t>
    </rPh>
    <rPh sb="115" eb="117">
      <t>シュトク</t>
    </rPh>
    <rPh sb="121" eb="123">
      <t>ケイケン</t>
    </rPh>
    <rPh sb="123" eb="124">
      <t>テン</t>
    </rPh>
    <rPh sb="127" eb="129">
      <t>ショキ</t>
    </rPh>
    <rPh sb="129" eb="131">
      <t>サクセイ</t>
    </rPh>
    <rPh sb="131" eb="132">
      <t>ジ</t>
    </rPh>
    <rPh sb="136" eb="137">
      <t>ワク</t>
    </rPh>
    <rPh sb="138" eb="139">
      <t>ツカ</t>
    </rPh>
    <rPh sb="141" eb="143">
      <t>ベット</t>
    </rPh>
    <rPh sb="144" eb="146">
      <t>シュトク</t>
    </rPh>
    <rPh sb="148" eb="150">
      <t>ヒツヨウ</t>
    </rPh>
    <phoneticPr fontId="21"/>
  </si>
  <si>
    <t>挫折</t>
    <rPh sb="0" eb="2">
      <t>ザセツ</t>
    </rPh>
    <phoneticPr fontId="21"/>
  </si>
  <si>
    <t>君には敗北や妥協を認めざるを得なかった、惨めな過去がある。自身が行う〔自我〕判定の判定率に+10%のボーナスを与える。</t>
    <rPh sb="0" eb="1">
      <t>キミ</t>
    </rPh>
    <rPh sb="3" eb="5">
      <t>ハイボク</t>
    </rPh>
    <rPh sb="6" eb="8">
      <t>ダキョウ</t>
    </rPh>
    <rPh sb="9" eb="10">
      <t>ミト</t>
    </rPh>
    <rPh sb="14" eb="15">
      <t>エ</t>
    </rPh>
    <rPh sb="20" eb="21">
      <t>ミジ</t>
    </rPh>
    <rPh sb="23" eb="25">
      <t>カコ</t>
    </rPh>
    <rPh sb="29" eb="31">
      <t>ジシン</t>
    </rPh>
    <rPh sb="32" eb="33">
      <t>オコナ</t>
    </rPh>
    <rPh sb="35" eb="37">
      <t>ジガ</t>
    </rPh>
    <rPh sb="38" eb="40">
      <t>ハンテイ</t>
    </rPh>
    <rPh sb="41" eb="43">
      <t>ハンテイ</t>
    </rPh>
    <rPh sb="43" eb="44">
      <t>リツ</t>
    </rPh>
    <rPh sb="55" eb="56">
      <t>アタ</t>
    </rPh>
    <phoneticPr fontId="21"/>
  </si>
  <si>
    <t>死に至る病</t>
    <rPh sb="0" eb="1">
      <t>シ</t>
    </rPh>
    <rPh sb="2" eb="3">
      <t>イタ</t>
    </rPh>
    <rPh sb="4" eb="5">
      <t>ヤマイ</t>
    </rPh>
    <phoneticPr fontId="21"/>
  </si>
  <si>
    <t>S1</t>
  </si>
  <si>
    <t>君は不治の病に侵されており、余命いくばくもない。それ故に、君は病を得る前には成し得なかった力を持っている。このアーツを組み合わせた判定に対するいずれかのペナルティを合計20％まで選択して打ち消す。また、自身のHPが一度でも10点以下になった場合、自身はアクト終了時に「死亡」状態になり、転生する。</t>
    <rPh sb="0" eb="1">
      <t>キミ</t>
    </rPh>
    <rPh sb="2" eb="4">
      <t>フジ</t>
    </rPh>
    <rPh sb="5" eb="6">
      <t>ヤマイ</t>
    </rPh>
    <rPh sb="7" eb="8">
      <t>オカ</t>
    </rPh>
    <rPh sb="14" eb="16">
      <t>ヨメイ</t>
    </rPh>
    <rPh sb="26" eb="27">
      <t>ユエ</t>
    </rPh>
    <rPh sb="29" eb="30">
      <t>キミ</t>
    </rPh>
    <rPh sb="31" eb="32">
      <t>ヤマイ</t>
    </rPh>
    <rPh sb="33" eb="34">
      <t>エ</t>
    </rPh>
    <rPh sb="35" eb="36">
      <t>マエ</t>
    </rPh>
    <rPh sb="38" eb="39">
      <t>ナ</t>
    </rPh>
    <rPh sb="40" eb="41">
      <t>エ</t>
    </rPh>
    <rPh sb="45" eb="46">
      <t>チカラ</t>
    </rPh>
    <rPh sb="47" eb="48">
      <t>モ</t>
    </rPh>
    <rPh sb="59" eb="60">
      <t>ク</t>
    </rPh>
    <rPh sb="61" eb="62">
      <t>ア</t>
    </rPh>
    <rPh sb="65" eb="67">
      <t>ハンテイ</t>
    </rPh>
    <rPh sb="68" eb="69">
      <t>タイ</t>
    </rPh>
    <rPh sb="82" eb="84">
      <t>ゴウケイ</t>
    </rPh>
    <rPh sb="89" eb="91">
      <t>センタク</t>
    </rPh>
    <rPh sb="93" eb="94">
      <t>ウ</t>
    </rPh>
    <rPh sb="95" eb="96">
      <t>ケ</t>
    </rPh>
    <rPh sb="101" eb="103">
      <t>ジシン</t>
    </rPh>
    <rPh sb="107" eb="109">
      <t>イチド</t>
    </rPh>
    <rPh sb="113" eb="114">
      <t>テン</t>
    </rPh>
    <rPh sb="114" eb="116">
      <t>イカ</t>
    </rPh>
    <rPh sb="120" eb="122">
      <t>バアイ</t>
    </rPh>
    <rPh sb="123" eb="125">
      <t>ジシン</t>
    </rPh>
    <rPh sb="129" eb="132">
      <t>シュウリョウジ</t>
    </rPh>
    <rPh sb="134" eb="136">
      <t>シボウ</t>
    </rPh>
    <rPh sb="137" eb="139">
      <t>ジョウタイ</t>
    </rPh>
    <rPh sb="143" eb="145">
      <t>テンセイ</t>
    </rPh>
    <phoneticPr fontId="21"/>
  </si>
  <si>
    <t>弱点</t>
    <rPh sb="0" eb="2">
      <t>ジャクテン</t>
    </rPh>
    <phoneticPr fontId="21"/>
  </si>
  <si>
    <t>君には性格や体質上、どうしようもない弱点がある。常に自身の合計装甲値全てに-2する(最低値0)。このアーツを組み合わせたアーツの合計代償から任意の代償を2点軽減する(最低値1)。</t>
    <rPh sb="0" eb="1">
      <t>キミ</t>
    </rPh>
    <rPh sb="3" eb="5">
      <t>セイカク</t>
    </rPh>
    <rPh sb="6" eb="8">
      <t>タイシツ</t>
    </rPh>
    <rPh sb="8" eb="9">
      <t>ジョウ</t>
    </rPh>
    <rPh sb="18" eb="20">
      <t>ジャクテン</t>
    </rPh>
    <rPh sb="24" eb="25">
      <t>ツネ</t>
    </rPh>
    <rPh sb="26" eb="28">
      <t>ジシン</t>
    </rPh>
    <rPh sb="29" eb="31">
      <t>ゴウケイ</t>
    </rPh>
    <rPh sb="31" eb="33">
      <t>ソウコウ</t>
    </rPh>
    <rPh sb="33" eb="34">
      <t>チ</t>
    </rPh>
    <rPh sb="34" eb="35">
      <t>スベ</t>
    </rPh>
    <rPh sb="42" eb="44">
      <t>サイテイ</t>
    </rPh>
    <rPh sb="44" eb="45">
      <t>チ</t>
    </rPh>
    <rPh sb="54" eb="55">
      <t>ク</t>
    </rPh>
    <rPh sb="56" eb="57">
      <t>ア</t>
    </rPh>
    <rPh sb="64" eb="66">
      <t>ゴウケイ</t>
    </rPh>
    <rPh sb="66" eb="68">
      <t>ダイショウ</t>
    </rPh>
    <rPh sb="70" eb="72">
      <t>ニンイ</t>
    </rPh>
    <rPh sb="73" eb="75">
      <t>ダイショウ</t>
    </rPh>
    <rPh sb="77" eb="78">
      <t>テン</t>
    </rPh>
    <rPh sb="78" eb="80">
      <t>ケイゲン</t>
    </rPh>
    <rPh sb="83" eb="85">
      <t>サイテイ</t>
    </rPh>
    <rPh sb="85" eb="86">
      <t>チ</t>
    </rPh>
    <phoneticPr fontId="21"/>
  </si>
  <si>
    <t>守銭奴</t>
    <rPh sb="0" eb="3">
      <t>シュセンド</t>
    </rPh>
    <phoneticPr fontId="21"/>
  </si>
  <si>
    <t>君はよくがめついと言われる。君は相応の対価なしに誰かに施すことができない。プレアクト時の初期所持金に+2D10する。</t>
    <rPh sb="0" eb="1">
      <t>キミ</t>
    </rPh>
    <rPh sb="9" eb="10">
      <t>イ</t>
    </rPh>
    <rPh sb="14" eb="15">
      <t>キミ</t>
    </rPh>
    <rPh sb="16" eb="18">
      <t>ソウオウ</t>
    </rPh>
    <rPh sb="19" eb="21">
      <t>タイカ</t>
    </rPh>
    <rPh sb="24" eb="25">
      <t>ダレ</t>
    </rPh>
    <rPh sb="27" eb="28">
      <t>ホドコ</t>
    </rPh>
    <rPh sb="42" eb="43">
      <t>ジ</t>
    </rPh>
    <rPh sb="44" eb="46">
      <t>ショキ</t>
    </rPh>
    <rPh sb="46" eb="49">
      <t>ショジキン</t>
    </rPh>
    <phoneticPr fontId="21"/>
  </si>
  <si>
    <t>賞金首</t>
    <rPh sb="0" eb="2">
      <t>ショウキン</t>
    </rPh>
    <rPh sb="2" eb="3">
      <t>クビ</t>
    </rPh>
    <phoneticPr fontId="21"/>
  </si>
  <si>
    <t>君の首には賞金がかかっており、生死を問わず追われている。冤罪や微罪であっても構わない。このアーツを使用すると、対象は自身を知っていることになる(詳細はHLが決定する)。</t>
    <rPh sb="0" eb="1">
      <t>キミ</t>
    </rPh>
    <rPh sb="2" eb="3">
      <t>クビ</t>
    </rPh>
    <rPh sb="5" eb="7">
      <t>ショウキン</t>
    </rPh>
    <rPh sb="15" eb="17">
      <t>セイシ</t>
    </rPh>
    <rPh sb="18" eb="19">
      <t>ト</t>
    </rPh>
    <rPh sb="21" eb="22">
      <t>オ</t>
    </rPh>
    <rPh sb="28" eb="30">
      <t>エンザイ</t>
    </rPh>
    <rPh sb="31" eb="33">
      <t>ビザイ</t>
    </rPh>
    <rPh sb="38" eb="39">
      <t>カマ</t>
    </rPh>
    <rPh sb="49" eb="51">
      <t>シヨウ</t>
    </rPh>
    <rPh sb="55" eb="57">
      <t>タイショウ</t>
    </rPh>
    <rPh sb="58" eb="60">
      <t>ジシン</t>
    </rPh>
    <rPh sb="61" eb="62">
      <t>シ</t>
    </rPh>
    <rPh sb="72" eb="74">
      <t>ショウサイ</t>
    </rPh>
    <rPh sb="78" eb="80">
      <t>ケッテイ</t>
    </rPh>
    <phoneticPr fontId="21"/>
  </si>
  <si>
    <t>贖罪の誓い</t>
    <rPh sb="0" eb="2">
      <t>ショクザイ</t>
    </rPh>
    <rPh sb="3" eb="4">
      <t>チカ</t>
    </rPh>
    <phoneticPr fontId="21"/>
  </si>
  <si>
    <t>君は罪を償うことを君の神に誓っている。冤罪、償える罪かは問わない。このアーツを組み合わせた【希望】判定の判定率に+20%のボーナスを与える。</t>
    <rPh sb="0" eb="1">
      <t>キミ</t>
    </rPh>
    <rPh sb="2" eb="3">
      <t>ツミ</t>
    </rPh>
    <rPh sb="4" eb="5">
      <t>ツグナ</t>
    </rPh>
    <rPh sb="9" eb="10">
      <t>キミ</t>
    </rPh>
    <rPh sb="11" eb="12">
      <t>カミ</t>
    </rPh>
    <rPh sb="13" eb="14">
      <t>チカ</t>
    </rPh>
    <rPh sb="19" eb="21">
      <t>エンザイ</t>
    </rPh>
    <rPh sb="22" eb="23">
      <t>ツグナ</t>
    </rPh>
    <rPh sb="25" eb="26">
      <t>ツミ</t>
    </rPh>
    <rPh sb="28" eb="29">
      <t>ト</t>
    </rPh>
    <rPh sb="39" eb="40">
      <t>ク</t>
    </rPh>
    <rPh sb="41" eb="42">
      <t>ア</t>
    </rPh>
    <rPh sb="46" eb="48">
      <t>キボウ</t>
    </rPh>
    <rPh sb="49" eb="51">
      <t>ハンテイ</t>
    </rPh>
    <rPh sb="52" eb="54">
      <t>ハンテイ</t>
    </rPh>
    <rPh sb="54" eb="55">
      <t>リツ</t>
    </rPh>
    <rPh sb="66" eb="67">
      <t>アタ</t>
    </rPh>
    <phoneticPr fontId="21"/>
  </si>
  <si>
    <t>人造魔術師</t>
    <rPh sb="0" eb="2">
      <t>ジンゾウ</t>
    </rPh>
    <rPh sb="2" eb="5">
      <t>マジュツシ</t>
    </rPh>
    <phoneticPr fontId="21"/>
  </si>
  <si>
    <t>君はマナを持たない種族ながら、マナの注入によって魔術師の素質を与えられた。戦闘中以外の間、自身が行う〔独魔〕または〔秘魔〕判定の判定率に+10%のボーナスを与える。</t>
    <rPh sb="0" eb="1">
      <t>キミ</t>
    </rPh>
    <rPh sb="5" eb="6">
      <t>モ</t>
    </rPh>
    <rPh sb="9" eb="11">
      <t>シュゾク</t>
    </rPh>
    <rPh sb="18" eb="20">
      <t>チュウニュウ</t>
    </rPh>
    <rPh sb="24" eb="27">
      <t>マジュツシ</t>
    </rPh>
    <rPh sb="28" eb="30">
      <t>ソシツ</t>
    </rPh>
    <rPh sb="31" eb="32">
      <t>アタ</t>
    </rPh>
    <rPh sb="37" eb="42">
      <t>セントウチュウイガイ</t>
    </rPh>
    <rPh sb="43" eb="44">
      <t>アイダ</t>
    </rPh>
    <rPh sb="45" eb="47">
      <t>ジシン</t>
    </rPh>
    <rPh sb="48" eb="49">
      <t>オコナ</t>
    </rPh>
    <rPh sb="51" eb="52">
      <t>ドク</t>
    </rPh>
    <rPh sb="52" eb="53">
      <t>マ</t>
    </rPh>
    <rPh sb="58" eb="59">
      <t>ヒ</t>
    </rPh>
    <rPh sb="59" eb="60">
      <t>マ</t>
    </rPh>
    <rPh sb="61" eb="63">
      <t>ハンテイ</t>
    </rPh>
    <rPh sb="64" eb="66">
      <t>ハンテイ</t>
    </rPh>
    <rPh sb="66" eb="67">
      <t>リツ</t>
    </rPh>
    <rPh sb="78" eb="79">
      <t>アタ</t>
    </rPh>
    <phoneticPr fontId="21"/>
  </si>
  <si>
    <t>神智学</t>
    <rPh sb="0" eb="3">
      <t>シンチガク</t>
    </rPh>
    <phoneticPr fontId="21"/>
  </si>
  <si>
    <t>君は神智学などを修め、神について並々ならぬ知識を持っている。神話や各種族宗教の知識の有無に対する〔秘魔〕または【知性】判定の判定率に+30%のボーナスを与える。</t>
    <rPh sb="0" eb="1">
      <t>キミ</t>
    </rPh>
    <rPh sb="2" eb="5">
      <t>シンチガク</t>
    </rPh>
    <rPh sb="8" eb="9">
      <t>オサ</t>
    </rPh>
    <rPh sb="11" eb="12">
      <t>カミ</t>
    </rPh>
    <rPh sb="16" eb="18">
      <t>ナミナミ</t>
    </rPh>
    <rPh sb="21" eb="23">
      <t>チシキ</t>
    </rPh>
    <rPh sb="24" eb="25">
      <t>モ</t>
    </rPh>
    <rPh sb="30" eb="32">
      <t>シンワ</t>
    </rPh>
    <rPh sb="33" eb="36">
      <t>カクシュゾク</t>
    </rPh>
    <rPh sb="36" eb="38">
      <t>シュウキョウ</t>
    </rPh>
    <rPh sb="39" eb="41">
      <t>チシキ</t>
    </rPh>
    <rPh sb="42" eb="44">
      <t>ウム</t>
    </rPh>
    <rPh sb="45" eb="46">
      <t>タイ</t>
    </rPh>
    <rPh sb="49" eb="50">
      <t>ヒ</t>
    </rPh>
    <rPh sb="50" eb="51">
      <t>マ</t>
    </rPh>
    <rPh sb="56" eb="58">
      <t>チセイ</t>
    </rPh>
    <rPh sb="59" eb="61">
      <t>ハンテイ</t>
    </rPh>
    <rPh sb="62" eb="64">
      <t>ハンテイ</t>
    </rPh>
    <rPh sb="64" eb="65">
      <t>リツ</t>
    </rPh>
    <rPh sb="76" eb="77">
      <t>アタ</t>
    </rPh>
    <phoneticPr fontId="21"/>
  </si>
  <si>
    <t>真理をたどる者</t>
    <rPh sb="0" eb="2">
      <t>シンリ</t>
    </rPh>
    <rPh sb="6" eb="7">
      <t>モノ</t>
    </rPh>
    <phoneticPr fontId="21"/>
  </si>
  <si>
    <t>〔製〕</t>
    <rPh sb="1" eb="2">
      <t>セイ</t>
    </rPh>
    <phoneticPr fontId="21"/>
  </si>
  <si>
    <t>君は“ρ”のエージェントの一員であり、人倫を侵す探究活動を防ぐことが使命である。HLから〔観察〕または〔運動〕、〔心理〕判定を求められた時、それらの代わりにこのアーツを組み合わせた〔製作〕判定を行うことができる。</t>
    <rPh sb="0" eb="1">
      <t>キミ</t>
    </rPh>
    <rPh sb="13" eb="15">
      <t>イチイン</t>
    </rPh>
    <rPh sb="19" eb="21">
      <t>ジンリン</t>
    </rPh>
    <rPh sb="22" eb="23">
      <t>オカ</t>
    </rPh>
    <rPh sb="24" eb="26">
      <t>タンキュウ</t>
    </rPh>
    <rPh sb="26" eb="28">
      <t>カツドウ</t>
    </rPh>
    <rPh sb="29" eb="30">
      <t>フセ</t>
    </rPh>
    <rPh sb="34" eb="36">
      <t>シメイ</t>
    </rPh>
    <rPh sb="91" eb="93">
      <t>セイサク</t>
    </rPh>
    <phoneticPr fontId="21"/>
  </si>
  <si>
    <t>清貧</t>
    <rPh sb="0" eb="2">
      <t>セイヒン</t>
    </rPh>
    <phoneticPr fontId="21"/>
  </si>
  <si>
    <t>君は宗教的な理由や単に貧乏であることで、常に金銭に乏しい。自身のアクト開始時の所持金はダイスを振らず1Fになる。自身が悔恨判定に失敗した時に使用する。その判定結果を自動成功に変更する。</t>
    <rPh sb="0" eb="1">
      <t>キミ</t>
    </rPh>
    <rPh sb="2" eb="5">
      <t>シュウキョウテキ</t>
    </rPh>
    <rPh sb="6" eb="8">
      <t>リユウ</t>
    </rPh>
    <rPh sb="9" eb="10">
      <t>タン</t>
    </rPh>
    <rPh sb="11" eb="13">
      <t>ビンボウ</t>
    </rPh>
    <rPh sb="20" eb="21">
      <t>ツネ</t>
    </rPh>
    <rPh sb="22" eb="24">
      <t>キンセン</t>
    </rPh>
    <rPh sb="25" eb="26">
      <t>トボ</t>
    </rPh>
    <rPh sb="29" eb="31">
      <t>ジシン</t>
    </rPh>
    <rPh sb="35" eb="37">
      <t>カイシ</t>
    </rPh>
    <rPh sb="37" eb="38">
      <t>ジ</t>
    </rPh>
    <rPh sb="39" eb="42">
      <t>ショジキン</t>
    </rPh>
    <rPh sb="47" eb="48">
      <t>フ</t>
    </rPh>
    <rPh sb="56" eb="58">
      <t>ジシン</t>
    </rPh>
    <rPh sb="59" eb="61">
      <t>カイコン</t>
    </rPh>
    <rPh sb="61" eb="63">
      <t>ハンテイ</t>
    </rPh>
    <rPh sb="64" eb="66">
      <t>シッパイ</t>
    </rPh>
    <rPh sb="68" eb="69">
      <t>トキ</t>
    </rPh>
    <rPh sb="70" eb="72">
      <t>シヨウ</t>
    </rPh>
    <rPh sb="77" eb="79">
      <t>ハンテイ</t>
    </rPh>
    <rPh sb="79" eb="81">
      <t>ケッカ</t>
    </rPh>
    <rPh sb="82" eb="84">
      <t>ジドウ</t>
    </rPh>
    <rPh sb="84" eb="86">
      <t>セイコウ</t>
    </rPh>
    <rPh sb="87" eb="89">
      <t>ヘンコウ</t>
    </rPh>
    <phoneticPr fontId="21"/>
  </si>
  <si>
    <t>占術</t>
    <rPh sb="0" eb="2">
      <t>センジュツ</t>
    </rPh>
    <phoneticPr fontId="21"/>
  </si>
  <si>
    <t>〔観〕〔心〕〔自〕</t>
    <rPh sb="1" eb="2">
      <t>カン</t>
    </rPh>
    <rPh sb="4" eb="5">
      <t>ココロ</t>
    </rPh>
    <rPh sb="7" eb="8">
      <t>ジ</t>
    </rPh>
    <phoneticPr fontId="21"/>
  </si>
  <si>
    <t>君は魔術としての占術や、ただの占いが得意（あるいは好き）である。このアーツの判定に成功すれば、HLに1つ質問することができる。判定前に質問内容を宣言する。HLは判定前にこの質問を拒否してよい。その場合、使用回数に数えない。</t>
    <rPh sb="0" eb="1">
      <t>キミ</t>
    </rPh>
    <rPh sb="2" eb="4">
      <t>マジュツ</t>
    </rPh>
    <rPh sb="8" eb="10">
      <t>センジュツ</t>
    </rPh>
    <rPh sb="15" eb="16">
      <t>ウラナ</t>
    </rPh>
    <rPh sb="18" eb="20">
      <t>トクイ</t>
    </rPh>
    <rPh sb="25" eb="26">
      <t>ス</t>
    </rPh>
    <rPh sb="38" eb="40">
      <t>ハンテイ</t>
    </rPh>
    <rPh sb="41" eb="43">
      <t>セイコウ</t>
    </rPh>
    <rPh sb="52" eb="54">
      <t>シツモン</t>
    </rPh>
    <phoneticPr fontId="21"/>
  </si>
  <si>
    <t>前世覚醒</t>
    <rPh sb="0" eb="2">
      <t>ゼンセ</t>
    </rPh>
    <rPh sb="2" eb="4">
      <t>カクセイ</t>
    </rPh>
    <phoneticPr fontId="21"/>
  </si>
  <si>
    <t>君は前世から三前世の記憶のいずれか、またはその全てを取り戻している。自身がエングラムを覚醒した時に使用する。自身のSPを1点回復する。</t>
    <rPh sb="0" eb="1">
      <t>キミ</t>
    </rPh>
    <rPh sb="2" eb="4">
      <t>ゼンセ</t>
    </rPh>
    <rPh sb="6" eb="7">
      <t>サン</t>
    </rPh>
    <rPh sb="7" eb="9">
      <t>ゼンセ</t>
    </rPh>
    <rPh sb="10" eb="12">
      <t>キオク</t>
    </rPh>
    <rPh sb="23" eb="24">
      <t>スベ</t>
    </rPh>
    <rPh sb="26" eb="27">
      <t>ト</t>
    </rPh>
    <rPh sb="28" eb="29">
      <t>モド</t>
    </rPh>
    <rPh sb="34" eb="36">
      <t>ジシン</t>
    </rPh>
    <rPh sb="43" eb="45">
      <t>カクセイ</t>
    </rPh>
    <rPh sb="47" eb="48">
      <t>トキ</t>
    </rPh>
    <rPh sb="49" eb="51">
      <t>シヨウ</t>
    </rPh>
    <rPh sb="54" eb="56">
      <t>ジシン</t>
    </rPh>
    <rPh sb="61" eb="62">
      <t>テン</t>
    </rPh>
    <rPh sb="62" eb="64">
      <t>カイフク</t>
    </rPh>
    <phoneticPr fontId="21"/>
  </si>
  <si>
    <t>タラシ</t>
  </si>
  <si>
    <t>君は知ってか知らずか、異性をたぶらかしてしまう。戦闘中以外の間、自身の行う〔交渉〕判定の判定率に+20%のボーナスを与える。戦闘中以外の間、自身に対してフェイトをもつキャラクターが同じシーンに登場している場合、あらゆる判定の判定率に-10%のペナルティを受ける。</t>
    <rPh sb="0" eb="1">
      <t>キミ</t>
    </rPh>
    <rPh sb="2" eb="3">
      <t>シ</t>
    </rPh>
    <rPh sb="6" eb="7">
      <t>シ</t>
    </rPh>
    <rPh sb="11" eb="13">
      <t>イセイ</t>
    </rPh>
    <rPh sb="24" eb="27">
      <t>セントウチュウ</t>
    </rPh>
    <rPh sb="27" eb="29">
      <t>イガイ</t>
    </rPh>
    <rPh sb="30" eb="31">
      <t>アイダ</t>
    </rPh>
    <rPh sb="32" eb="34">
      <t>ジシン</t>
    </rPh>
    <rPh sb="35" eb="36">
      <t>オコナ</t>
    </rPh>
    <rPh sb="38" eb="40">
      <t>コウショウ</t>
    </rPh>
    <rPh sb="41" eb="43">
      <t>ハンテイ</t>
    </rPh>
    <rPh sb="44" eb="46">
      <t>ハンテイ</t>
    </rPh>
    <rPh sb="46" eb="47">
      <t>リツ</t>
    </rPh>
    <rPh sb="58" eb="59">
      <t>アタ</t>
    </rPh>
    <rPh sb="62" eb="67">
      <t>セントウチュウイガイ</t>
    </rPh>
    <rPh sb="68" eb="69">
      <t>アイダ</t>
    </rPh>
    <rPh sb="70" eb="72">
      <t>ジシン</t>
    </rPh>
    <rPh sb="73" eb="74">
      <t>タイ</t>
    </rPh>
    <rPh sb="90" eb="91">
      <t>オナ</t>
    </rPh>
    <rPh sb="96" eb="98">
      <t>トウジョウ</t>
    </rPh>
    <rPh sb="102" eb="104">
      <t>バアイ</t>
    </rPh>
    <rPh sb="109" eb="111">
      <t>ハンテイ</t>
    </rPh>
    <rPh sb="112" eb="114">
      <t>ハンテイ</t>
    </rPh>
    <rPh sb="114" eb="115">
      <t>リツ</t>
    </rPh>
    <rPh sb="127" eb="128">
      <t>ウ</t>
    </rPh>
    <phoneticPr fontId="21"/>
  </si>
  <si>
    <t>知恵袋</t>
    <rPh sb="0" eb="2">
      <t>チエ</t>
    </rPh>
    <rPh sb="2" eb="3">
      <t>ブクロ</t>
    </rPh>
    <phoneticPr fontId="21"/>
  </si>
  <si>
    <t>君は広範な知識を浅く持っている。何らかの知識の有無に対する【知性】判定の判定率に+20%のボーナスを与える。</t>
    <rPh sb="0" eb="1">
      <t>キミ</t>
    </rPh>
    <rPh sb="2" eb="4">
      <t>コウハン</t>
    </rPh>
    <rPh sb="5" eb="7">
      <t>チシキ</t>
    </rPh>
    <rPh sb="8" eb="9">
      <t>アサ</t>
    </rPh>
    <rPh sb="10" eb="11">
      <t>モ</t>
    </rPh>
    <rPh sb="16" eb="17">
      <t>ナン</t>
    </rPh>
    <rPh sb="20" eb="22">
      <t>チシキ</t>
    </rPh>
    <rPh sb="23" eb="25">
      <t>ウム</t>
    </rPh>
    <phoneticPr fontId="21"/>
  </si>
  <si>
    <t>超不幸</t>
    <rPh sb="0" eb="1">
      <t>チョウ</t>
    </rPh>
    <rPh sb="1" eb="3">
      <t>フコウ</t>
    </rPh>
    <phoneticPr fontId="21"/>
  </si>
  <si>
    <t>君は疫病神の大のお気に入りで、どうでもいいことに運を使い果たしてしまう。このアーツを組み合わせた判定の判定率に+10%する。自身は主として幸運に依存するような判定の判定率に、常に-30%のペナルティを受ける(具体的には、HLが判断する)。このアーツは戦闘中には使用不可。</t>
    <rPh sb="0" eb="1">
      <t>キミ</t>
    </rPh>
    <rPh sb="2" eb="5">
      <t>ヤクビョウガミ</t>
    </rPh>
    <rPh sb="6" eb="7">
      <t>ダイ</t>
    </rPh>
    <rPh sb="9" eb="10">
      <t>キ</t>
    </rPh>
    <rPh sb="11" eb="12">
      <t>イ</t>
    </rPh>
    <rPh sb="24" eb="25">
      <t>ウン</t>
    </rPh>
    <rPh sb="26" eb="27">
      <t>ツカ</t>
    </rPh>
    <rPh sb="28" eb="29">
      <t>ハ</t>
    </rPh>
    <rPh sb="42" eb="43">
      <t>ク</t>
    </rPh>
    <rPh sb="44" eb="45">
      <t>ア</t>
    </rPh>
    <rPh sb="48" eb="50">
      <t>ハンテイ</t>
    </rPh>
    <rPh sb="51" eb="53">
      <t>ハンテイ</t>
    </rPh>
    <rPh sb="53" eb="54">
      <t>リツ</t>
    </rPh>
    <rPh sb="62" eb="64">
      <t>ジシン</t>
    </rPh>
    <rPh sb="65" eb="66">
      <t>オモ</t>
    </rPh>
    <rPh sb="69" eb="71">
      <t>コウウン</t>
    </rPh>
    <rPh sb="72" eb="74">
      <t>イゾン</t>
    </rPh>
    <rPh sb="79" eb="81">
      <t>ハンテイ</t>
    </rPh>
    <rPh sb="82" eb="84">
      <t>ハンテイ</t>
    </rPh>
    <rPh sb="84" eb="85">
      <t>リツ</t>
    </rPh>
    <rPh sb="87" eb="88">
      <t>ツネ</t>
    </rPh>
    <rPh sb="100" eb="101">
      <t>ウ</t>
    </rPh>
    <rPh sb="104" eb="107">
      <t>グタイテキ</t>
    </rPh>
    <rPh sb="113" eb="115">
      <t>ハンダン</t>
    </rPh>
    <rPh sb="132" eb="134">
      <t>フカ</t>
    </rPh>
    <phoneticPr fontId="1"/>
  </si>
  <si>
    <t>罪狩りの剣</t>
    <rPh sb="0" eb="1">
      <t>ツミ</t>
    </rPh>
    <rPh sb="1" eb="2">
      <t>カリ</t>
    </rPh>
    <rPh sb="4" eb="5">
      <t>ケン</t>
    </rPh>
    <phoneticPr fontId="21"/>
  </si>
  <si>
    <t>君は“真教の剣”の実行部隊、執行者の一人である。フィーリッドに騒乱をもたらす者を裁くのが君の使命だ。自身の攻撃で怨痕者に与えるダメージに+2する。</t>
    <rPh sb="0" eb="1">
      <t>キミ</t>
    </rPh>
    <rPh sb="3" eb="5">
      <t>シンキョウ</t>
    </rPh>
    <rPh sb="6" eb="7">
      <t>ツルギ</t>
    </rPh>
    <rPh sb="9" eb="11">
      <t>ジッコウ</t>
    </rPh>
    <rPh sb="11" eb="13">
      <t>ブタイ</t>
    </rPh>
    <rPh sb="14" eb="17">
      <t>シッコウシャ</t>
    </rPh>
    <rPh sb="18" eb="20">
      <t>ヒトリ</t>
    </rPh>
    <rPh sb="31" eb="33">
      <t>ソウラン</t>
    </rPh>
    <rPh sb="38" eb="39">
      <t>モノ</t>
    </rPh>
    <rPh sb="40" eb="41">
      <t>サバ</t>
    </rPh>
    <rPh sb="44" eb="45">
      <t>キミ</t>
    </rPh>
    <rPh sb="46" eb="48">
      <t>シメイ</t>
    </rPh>
    <rPh sb="50" eb="52">
      <t>ジシン</t>
    </rPh>
    <rPh sb="53" eb="55">
      <t>コウゲキ</t>
    </rPh>
    <rPh sb="56" eb="59">
      <t>エンコンシャ</t>
    </rPh>
    <rPh sb="60" eb="61">
      <t>アタ</t>
    </rPh>
    <phoneticPr fontId="21"/>
  </si>
  <si>
    <t>天涯孤独</t>
    <rPh sb="0" eb="2">
      <t>テンガイ</t>
    </rPh>
    <rPh sb="2" eb="4">
      <t>コドク</t>
    </rPh>
    <phoneticPr fontId="21"/>
  </si>
  <si>
    <t>君は故郷を結界崩壊で失ったり、魔物に家族を食い殺されたりしている。自身が悔恨判定に失敗した時に使用する。その判定を振り直す。</t>
    <rPh sb="0" eb="1">
      <t>キミ</t>
    </rPh>
    <rPh sb="2" eb="4">
      <t>コキョウ</t>
    </rPh>
    <rPh sb="5" eb="7">
      <t>ケッカイ</t>
    </rPh>
    <rPh sb="7" eb="9">
      <t>ホウカイ</t>
    </rPh>
    <rPh sb="10" eb="11">
      <t>ウシナ</t>
    </rPh>
    <rPh sb="15" eb="17">
      <t>マモノ</t>
    </rPh>
    <rPh sb="18" eb="20">
      <t>カゾク</t>
    </rPh>
    <rPh sb="21" eb="22">
      <t>ク</t>
    </rPh>
    <rPh sb="23" eb="24">
      <t>コロ</t>
    </rPh>
    <rPh sb="33" eb="35">
      <t>ジシン</t>
    </rPh>
    <rPh sb="36" eb="38">
      <t>カイコン</t>
    </rPh>
    <rPh sb="38" eb="40">
      <t>ハンテイ</t>
    </rPh>
    <rPh sb="41" eb="43">
      <t>シッパイ</t>
    </rPh>
    <rPh sb="45" eb="46">
      <t>トキ</t>
    </rPh>
    <rPh sb="47" eb="49">
      <t>シヨウ</t>
    </rPh>
    <rPh sb="54" eb="56">
      <t>ハンテイ</t>
    </rPh>
    <rPh sb="57" eb="58">
      <t>フ</t>
    </rPh>
    <rPh sb="59" eb="60">
      <t>ナオ</t>
    </rPh>
    <phoneticPr fontId="21"/>
  </si>
  <si>
    <t>童顔</t>
    <rPh sb="0" eb="2">
      <t>ドウガン</t>
    </rPh>
    <phoneticPr fontId="21"/>
  </si>
  <si>
    <t>君は年齢より幼く見られ、よく存在を忘れられる。このアーツを舞台裏で使用することで、そのシーンで起こったことを知っていることにできる。</t>
    <rPh sb="0" eb="1">
      <t>キミ</t>
    </rPh>
    <rPh sb="2" eb="4">
      <t>ネンレイ</t>
    </rPh>
    <rPh sb="6" eb="7">
      <t>オサナ</t>
    </rPh>
    <rPh sb="8" eb="9">
      <t>ミ</t>
    </rPh>
    <rPh sb="14" eb="16">
      <t>ソンザイ</t>
    </rPh>
    <rPh sb="17" eb="18">
      <t>ワス</t>
    </rPh>
    <rPh sb="29" eb="32">
      <t>ブタイウラ</t>
    </rPh>
    <rPh sb="33" eb="35">
      <t>シヨウ</t>
    </rPh>
    <rPh sb="47" eb="48">
      <t>オ</t>
    </rPh>
    <rPh sb="54" eb="55">
      <t>シ</t>
    </rPh>
    <phoneticPr fontId="21"/>
  </si>
  <si>
    <t>導師</t>
    <rPh sb="0" eb="2">
      <t>ドウシ</t>
    </rPh>
    <phoneticPr fontId="21"/>
  </si>
  <si>
    <t>〔秘〕</t>
    <rPh sb="1" eb="2">
      <t>ヒ</t>
    </rPh>
    <phoneticPr fontId="21"/>
  </si>
  <si>
    <t>君は村の命運を背負って旅に出る、導師である。このアーツを組み合わせた〔秘魔〕判定の判定率に+20%のボーナスを与える。</t>
    <rPh sb="0" eb="1">
      <t>キミ</t>
    </rPh>
    <rPh sb="2" eb="3">
      <t>ムラ</t>
    </rPh>
    <rPh sb="4" eb="6">
      <t>メイウン</t>
    </rPh>
    <rPh sb="7" eb="9">
      <t>セオ</t>
    </rPh>
    <rPh sb="11" eb="12">
      <t>タビ</t>
    </rPh>
    <rPh sb="13" eb="14">
      <t>デ</t>
    </rPh>
    <rPh sb="16" eb="18">
      <t>ドウシ</t>
    </rPh>
    <rPh sb="28" eb="29">
      <t>ク</t>
    </rPh>
    <rPh sb="30" eb="31">
      <t>ア</t>
    </rPh>
    <rPh sb="35" eb="36">
      <t>ヒ</t>
    </rPh>
    <rPh sb="36" eb="37">
      <t>マ</t>
    </rPh>
    <rPh sb="38" eb="40">
      <t>ハンテイ</t>
    </rPh>
    <rPh sb="41" eb="44">
      <t>ハンテイリツ</t>
    </rPh>
    <rPh sb="55" eb="56">
      <t>アタ</t>
    </rPh>
    <phoneticPr fontId="21"/>
  </si>
  <si>
    <t>逃亡者</t>
    <rPh sb="0" eb="3">
      <t>トウボウシャ</t>
    </rPh>
    <phoneticPr fontId="21"/>
  </si>
  <si>
    <t>君には追手がかかっている。機密を知ってしまったり、冤罪をかけられたり、有力者の隠し仔だったりするのかもしれない。戦闘中以外の間、自身の〔交渉〕判定の判定率に+10%のボーナスを与える。</t>
    <rPh sb="0" eb="1">
      <t>キミ</t>
    </rPh>
    <rPh sb="3" eb="5">
      <t>オッテ</t>
    </rPh>
    <rPh sb="13" eb="15">
      <t>キミツ</t>
    </rPh>
    <rPh sb="16" eb="17">
      <t>シ</t>
    </rPh>
    <rPh sb="25" eb="27">
      <t>エンザイ</t>
    </rPh>
    <rPh sb="35" eb="38">
      <t>ユウリョクシャ</t>
    </rPh>
    <rPh sb="39" eb="40">
      <t>カク</t>
    </rPh>
    <rPh sb="41" eb="42">
      <t>コ</t>
    </rPh>
    <rPh sb="56" eb="61">
      <t>セントウチュウイガイ</t>
    </rPh>
    <rPh sb="62" eb="63">
      <t>アイダ</t>
    </rPh>
    <rPh sb="64" eb="66">
      <t>ジシン</t>
    </rPh>
    <rPh sb="68" eb="70">
      <t>コウショウ</t>
    </rPh>
    <rPh sb="71" eb="73">
      <t>ハンテイ</t>
    </rPh>
    <rPh sb="74" eb="76">
      <t>ハンテイ</t>
    </rPh>
    <rPh sb="76" eb="77">
      <t>リツ</t>
    </rPh>
    <rPh sb="88" eb="89">
      <t>アタ</t>
    </rPh>
    <phoneticPr fontId="21"/>
  </si>
  <si>
    <t>常闇の底</t>
    <rPh sb="0" eb="2">
      <t>トコヤミ</t>
    </rPh>
    <rPh sb="3" eb="4">
      <t>ソコ</t>
    </rPh>
    <phoneticPr fontId="21"/>
  </si>
  <si>
    <t>君は両目の視力を完全に失っている。それゆえ、物音には人一倍敏感である。自身は〔観察〕の技能レベルを上げることができない。自身がリアクションとして行う〔観察〕判定の判定率に+20%のボーナスを与える。</t>
    <rPh sb="0" eb="1">
      <t>キミ</t>
    </rPh>
    <rPh sb="2" eb="4">
      <t>リョウメ</t>
    </rPh>
    <rPh sb="5" eb="7">
      <t>シリョク</t>
    </rPh>
    <rPh sb="8" eb="10">
      <t>カンゼン</t>
    </rPh>
    <rPh sb="11" eb="12">
      <t>ウシナ</t>
    </rPh>
    <rPh sb="22" eb="24">
      <t>モノオト</t>
    </rPh>
    <rPh sb="26" eb="29">
      <t>ヒトイチバイ</t>
    </rPh>
    <rPh sb="29" eb="31">
      <t>ビンカン</t>
    </rPh>
    <rPh sb="35" eb="37">
      <t>ジシン</t>
    </rPh>
    <rPh sb="39" eb="41">
      <t>カンサツ</t>
    </rPh>
    <rPh sb="43" eb="45">
      <t>ギノウ</t>
    </rPh>
    <rPh sb="49" eb="50">
      <t>ア</t>
    </rPh>
    <rPh sb="60" eb="62">
      <t>ジシン</t>
    </rPh>
    <rPh sb="72" eb="73">
      <t>オコナ</t>
    </rPh>
    <rPh sb="75" eb="77">
      <t>カンサツ</t>
    </rPh>
    <rPh sb="78" eb="80">
      <t>ハンテイ</t>
    </rPh>
    <rPh sb="81" eb="83">
      <t>ハンテイ</t>
    </rPh>
    <rPh sb="83" eb="84">
      <t>リツ</t>
    </rPh>
    <rPh sb="95" eb="96">
      <t>アタ</t>
    </rPh>
    <phoneticPr fontId="21"/>
  </si>
  <si>
    <t>賭博師</t>
    <rPh sb="0" eb="2">
      <t>トバク</t>
    </rPh>
    <rPh sb="2" eb="3">
      <t>シ</t>
    </rPh>
    <phoneticPr fontId="21"/>
  </si>
  <si>
    <t>君は大のギャンブル好きだ(得意かどうかは別問題)。このアーツは「代償：任意量の所持金」である。このアーツの判定に成功すれば、自身はこのアーツの代償の2倍の所持金を得る。</t>
    <rPh sb="0" eb="1">
      <t>キミ</t>
    </rPh>
    <rPh sb="2" eb="3">
      <t>ダイ</t>
    </rPh>
    <rPh sb="9" eb="10">
      <t>ズ</t>
    </rPh>
    <rPh sb="13" eb="15">
      <t>トクイ</t>
    </rPh>
    <rPh sb="20" eb="23">
      <t>ベツモンダイ</t>
    </rPh>
    <rPh sb="32" eb="34">
      <t>ダイショウ</t>
    </rPh>
    <rPh sb="35" eb="37">
      <t>ニンイ</t>
    </rPh>
    <rPh sb="37" eb="38">
      <t>リョウ</t>
    </rPh>
    <rPh sb="39" eb="42">
      <t>ショジキン</t>
    </rPh>
    <rPh sb="53" eb="55">
      <t>ハンテイ</t>
    </rPh>
    <rPh sb="56" eb="58">
      <t>セイコウ</t>
    </rPh>
    <rPh sb="62" eb="64">
      <t>ジシン</t>
    </rPh>
    <rPh sb="71" eb="73">
      <t>ダイショウ</t>
    </rPh>
    <rPh sb="75" eb="76">
      <t>バイ</t>
    </rPh>
    <rPh sb="77" eb="80">
      <t>ショジキン</t>
    </rPh>
    <rPh sb="81" eb="82">
      <t>エ</t>
    </rPh>
    <phoneticPr fontId="1"/>
  </si>
  <si>
    <t>抜け忍</t>
    <rPh sb="0" eb="1">
      <t>ヌ</t>
    </rPh>
    <rPh sb="2" eb="3">
      <t>ニン</t>
    </rPh>
    <phoneticPr fontId="21"/>
  </si>
  <si>
    <t>君はわけあってシノビの掟と命に背き、そのため常に命を狙われている。戦闘中以外の間、自身が登場判定または悔恨判定以外に失敗する度、自身はSPを1点失う。自身の最大SPに+2点する。</t>
    <rPh sb="0" eb="1">
      <t>キミ</t>
    </rPh>
    <rPh sb="11" eb="12">
      <t>オキテ</t>
    </rPh>
    <rPh sb="13" eb="14">
      <t>メイ</t>
    </rPh>
    <rPh sb="15" eb="16">
      <t>ソム</t>
    </rPh>
    <rPh sb="22" eb="23">
      <t>ツネ</t>
    </rPh>
    <rPh sb="24" eb="25">
      <t>イノチ</t>
    </rPh>
    <rPh sb="26" eb="27">
      <t>ネラ</t>
    </rPh>
    <rPh sb="33" eb="36">
      <t>セントウチュウ</t>
    </rPh>
    <rPh sb="36" eb="38">
      <t>イガイ</t>
    </rPh>
    <rPh sb="39" eb="40">
      <t>アイダ</t>
    </rPh>
    <rPh sb="41" eb="43">
      <t>ジシン</t>
    </rPh>
    <rPh sb="44" eb="46">
      <t>トウジョウ</t>
    </rPh>
    <rPh sb="46" eb="48">
      <t>ハンテイ</t>
    </rPh>
    <rPh sb="51" eb="53">
      <t>カイコン</t>
    </rPh>
    <rPh sb="53" eb="55">
      <t>ハンテイ</t>
    </rPh>
    <rPh sb="55" eb="57">
      <t>イガイ</t>
    </rPh>
    <rPh sb="58" eb="60">
      <t>シッパイ</t>
    </rPh>
    <rPh sb="62" eb="63">
      <t>タビ</t>
    </rPh>
    <rPh sb="64" eb="66">
      <t>ジシン</t>
    </rPh>
    <rPh sb="71" eb="72">
      <t>テン</t>
    </rPh>
    <rPh sb="72" eb="73">
      <t>ウシナ</t>
    </rPh>
    <rPh sb="75" eb="77">
      <t>ジシン</t>
    </rPh>
    <rPh sb="78" eb="80">
      <t>サイダイ</t>
    </rPh>
    <rPh sb="85" eb="86">
      <t>テン</t>
    </rPh>
    <phoneticPr fontId="21"/>
  </si>
  <si>
    <t>破門</t>
    <rPh sb="0" eb="2">
      <t>ハモン</t>
    </rPh>
    <phoneticPr fontId="21"/>
  </si>
  <si>
    <t>君は君の信じる宗教や学派、組織などから追放されている。自身の行う〔心理〕判定の判定率に+10%のボーナスを与える。</t>
    <rPh sb="0" eb="1">
      <t>キミ</t>
    </rPh>
    <rPh sb="2" eb="3">
      <t>キミ</t>
    </rPh>
    <rPh sb="4" eb="5">
      <t>シン</t>
    </rPh>
    <rPh sb="7" eb="9">
      <t>シュウキョウ</t>
    </rPh>
    <rPh sb="10" eb="12">
      <t>ガクハ</t>
    </rPh>
    <rPh sb="13" eb="15">
      <t>ソシキ</t>
    </rPh>
    <rPh sb="19" eb="21">
      <t>ツイホウ</t>
    </rPh>
    <rPh sb="27" eb="29">
      <t>ジシン</t>
    </rPh>
    <rPh sb="30" eb="31">
      <t>オコナ</t>
    </rPh>
    <rPh sb="33" eb="35">
      <t>シンリ</t>
    </rPh>
    <rPh sb="36" eb="38">
      <t>ハンテイ</t>
    </rPh>
    <rPh sb="39" eb="41">
      <t>ハンテイ</t>
    </rPh>
    <rPh sb="41" eb="42">
      <t>リツ</t>
    </rPh>
    <rPh sb="53" eb="54">
      <t>アタ</t>
    </rPh>
    <phoneticPr fontId="21"/>
  </si>
  <si>
    <t>光に焦がれる魔物</t>
    <rPh sb="0" eb="1">
      <t>ヒカリ</t>
    </rPh>
    <rPh sb="2" eb="3">
      <t>コ</t>
    </rPh>
    <rPh sb="6" eb="8">
      <t>マモノ</t>
    </rPh>
    <phoneticPr fontId="21"/>
  </si>
  <si>
    <t>〔瘴〕</t>
    <rPh sb="1" eb="2">
      <t>ショウ</t>
    </rPh>
    <phoneticPr fontId="21"/>
  </si>
  <si>
    <t>君は“流氷”の一員か、その協力者であり、魔物が魔物以外とも手をとりあって暮らせる理想に共感している。HLから〔観察〕または〔運動〕、〔心理〕判定を求められた時、それらの代わりにこのアーツを組み合わせた〔瘴気〕判定を行うことができる。</t>
    <rPh sb="0" eb="1">
      <t>キミ</t>
    </rPh>
    <rPh sb="3" eb="5">
      <t>リュウヒョウ</t>
    </rPh>
    <rPh sb="7" eb="9">
      <t>イチイン</t>
    </rPh>
    <rPh sb="13" eb="16">
      <t>キョウリョクシャ</t>
    </rPh>
    <rPh sb="20" eb="22">
      <t>マモノ</t>
    </rPh>
    <rPh sb="23" eb="25">
      <t>マモノ</t>
    </rPh>
    <rPh sb="25" eb="27">
      <t>イガイ</t>
    </rPh>
    <rPh sb="29" eb="30">
      <t>テ</t>
    </rPh>
    <rPh sb="36" eb="37">
      <t>ク</t>
    </rPh>
    <rPh sb="40" eb="42">
      <t>リソウ</t>
    </rPh>
    <rPh sb="43" eb="45">
      <t>キョウカン</t>
    </rPh>
    <rPh sb="101" eb="103">
      <t>ショウキ</t>
    </rPh>
    <phoneticPr fontId="21"/>
  </si>
  <si>
    <t>悲観主義</t>
    <rPh sb="0" eb="2">
      <t>ヒカン</t>
    </rPh>
    <rPh sb="2" eb="4">
      <t>シュギ</t>
    </rPh>
    <phoneticPr fontId="21"/>
  </si>
  <si>
    <t>君は極めて現実主義であり、奇跡のように見えない助力が来ることなどないと思っている。戦闘中以外の間、自身は登場判定と悔恨判定以外の判定をアーツとアイテムの効果で振り直すことができないが、その判定の判定率に+10%のボーナスを与える。</t>
    <rPh sb="0" eb="1">
      <t>キミ</t>
    </rPh>
    <rPh sb="2" eb="3">
      <t>キワ</t>
    </rPh>
    <rPh sb="5" eb="7">
      <t>ゲンジツ</t>
    </rPh>
    <rPh sb="7" eb="9">
      <t>シュギ</t>
    </rPh>
    <rPh sb="13" eb="15">
      <t>キセキ</t>
    </rPh>
    <rPh sb="19" eb="20">
      <t>ミ</t>
    </rPh>
    <rPh sb="23" eb="25">
      <t>ジョリョク</t>
    </rPh>
    <rPh sb="26" eb="27">
      <t>ク</t>
    </rPh>
    <rPh sb="35" eb="36">
      <t>オモ</t>
    </rPh>
    <rPh sb="41" eb="44">
      <t>セントウチュウ</t>
    </rPh>
    <rPh sb="44" eb="46">
      <t>イガイ</t>
    </rPh>
    <rPh sb="47" eb="48">
      <t>アイダ</t>
    </rPh>
    <rPh sb="49" eb="51">
      <t>ジシン</t>
    </rPh>
    <rPh sb="52" eb="54">
      <t>トウジョウ</t>
    </rPh>
    <rPh sb="54" eb="56">
      <t>ハンテイ</t>
    </rPh>
    <rPh sb="57" eb="59">
      <t>カイコン</t>
    </rPh>
    <rPh sb="59" eb="61">
      <t>ハンテイ</t>
    </rPh>
    <rPh sb="61" eb="63">
      <t>イガイ</t>
    </rPh>
    <rPh sb="64" eb="66">
      <t>ハンテイ</t>
    </rPh>
    <rPh sb="76" eb="78">
      <t>コウカ</t>
    </rPh>
    <rPh sb="79" eb="80">
      <t>フ</t>
    </rPh>
    <rPh sb="81" eb="82">
      <t>ナオ</t>
    </rPh>
    <rPh sb="94" eb="96">
      <t>ハンテイ</t>
    </rPh>
    <rPh sb="97" eb="99">
      <t>ハンテイ</t>
    </rPh>
    <rPh sb="99" eb="100">
      <t>リツ</t>
    </rPh>
    <rPh sb="111" eb="112">
      <t>アタ</t>
    </rPh>
    <phoneticPr fontId="21"/>
  </si>
  <si>
    <t>ヒトに非ず</t>
    <rPh sb="3" eb="4">
      <t>アラ</t>
    </rPh>
    <phoneticPr fontId="21"/>
  </si>
  <si>
    <t>君は皮革職人や処刑人など、ヒトでないヒトとして扱われる身分の生まれだ。自身の行う〔交渉〕判定の判定率に-20%のペナルティを受ける。自身の最大HPと最大SPに+1点する。</t>
    <rPh sb="0" eb="1">
      <t>キミ</t>
    </rPh>
    <rPh sb="2" eb="4">
      <t>ヒカク</t>
    </rPh>
    <rPh sb="4" eb="6">
      <t>ショクニン</t>
    </rPh>
    <rPh sb="7" eb="9">
      <t>ショケイ</t>
    </rPh>
    <rPh sb="9" eb="10">
      <t>ヒト</t>
    </rPh>
    <rPh sb="23" eb="24">
      <t>アツカ</t>
    </rPh>
    <rPh sb="27" eb="29">
      <t>ミブン</t>
    </rPh>
    <rPh sb="30" eb="31">
      <t>ウ</t>
    </rPh>
    <rPh sb="35" eb="37">
      <t>ジシン</t>
    </rPh>
    <rPh sb="38" eb="39">
      <t>オコナ</t>
    </rPh>
    <rPh sb="41" eb="43">
      <t>コウショウ</t>
    </rPh>
    <rPh sb="44" eb="46">
      <t>ハンテイ</t>
    </rPh>
    <rPh sb="47" eb="49">
      <t>ハンテイ</t>
    </rPh>
    <rPh sb="49" eb="50">
      <t>リツ</t>
    </rPh>
    <rPh sb="62" eb="63">
      <t>ウ</t>
    </rPh>
    <rPh sb="66" eb="68">
      <t>ジシン</t>
    </rPh>
    <rPh sb="69" eb="71">
      <t>サイダイ</t>
    </rPh>
    <rPh sb="74" eb="76">
      <t>サイダイ</t>
    </rPh>
    <rPh sb="81" eb="82">
      <t>テン</t>
    </rPh>
    <phoneticPr fontId="21"/>
  </si>
  <si>
    <t>病弱</t>
    <rPh sb="0" eb="2">
      <t>ビョウジャク</t>
    </rPh>
    <phoneticPr fontId="21"/>
  </si>
  <si>
    <t>君は生まれつき体が弱く、しょっちゅう風邪や流行り病にかかっている。【肉体】を-10%し、【知性】に+10%する。</t>
    <rPh sb="0" eb="1">
      <t>キミ</t>
    </rPh>
    <rPh sb="2" eb="3">
      <t>ウ</t>
    </rPh>
    <rPh sb="7" eb="8">
      <t>カラダ</t>
    </rPh>
    <rPh sb="9" eb="10">
      <t>ヨワ</t>
    </rPh>
    <rPh sb="18" eb="20">
      <t>カゼ</t>
    </rPh>
    <rPh sb="21" eb="23">
      <t>ハヤ</t>
    </rPh>
    <rPh sb="24" eb="25">
      <t>ヤマイ</t>
    </rPh>
    <rPh sb="34" eb="36">
      <t>ニクタイ</t>
    </rPh>
    <rPh sb="45" eb="47">
      <t>チセイ</t>
    </rPh>
    <phoneticPr fontId="21"/>
  </si>
  <si>
    <t>復讐者</t>
    <rPh sb="0" eb="2">
      <t>フクシュウ</t>
    </rPh>
    <rPh sb="2" eb="3">
      <t>シャ</t>
    </rPh>
    <phoneticPr fontId="21"/>
  </si>
  <si>
    <t>君は過去の憎悪を忘れることができず、復讐を胸に誓っている。このアーツの取得時にトライブクラスを1種選択する。自身の攻撃で選択したクラスを持つキャラクターに与えるダメージに+2する。</t>
    <rPh sb="0" eb="1">
      <t>キミ</t>
    </rPh>
    <rPh sb="2" eb="4">
      <t>カコ</t>
    </rPh>
    <rPh sb="5" eb="7">
      <t>ゾウオ</t>
    </rPh>
    <rPh sb="8" eb="9">
      <t>ワス</t>
    </rPh>
    <rPh sb="18" eb="20">
      <t>フクシュウ</t>
    </rPh>
    <rPh sb="21" eb="22">
      <t>ムネ</t>
    </rPh>
    <rPh sb="23" eb="24">
      <t>チカ</t>
    </rPh>
    <rPh sb="35" eb="37">
      <t>シュトク</t>
    </rPh>
    <rPh sb="37" eb="38">
      <t>ジ</t>
    </rPh>
    <rPh sb="48" eb="49">
      <t>シュ</t>
    </rPh>
    <rPh sb="49" eb="51">
      <t>センタク</t>
    </rPh>
    <rPh sb="60" eb="62">
      <t>センタク</t>
    </rPh>
    <phoneticPr fontId="21"/>
  </si>
  <si>
    <t>古傷</t>
    <rPh sb="0" eb="2">
      <t>フルキズ</t>
    </rPh>
    <phoneticPr fontId="21"/>
  </si>
  <si>
    <t>君の体には古い傷痕があり、消えない過去を君に思いださせる。自身の攻撃で与えるダメージに+1点し、自身の合計装甲値全てに-1する(最低値0)。</t>
    <rPh sb="0" eb="1">
      <t>キミ</t>
    </rPh>
    <rPh sb="2" eb="3">
      <t>カラダ</t>
    </rPh>
    <rPh sb="5" eb="6">
      <t>フル</t>
    </rPh>
    <rPh sb="7" eb="9">
      <t>キズアト</t>
    </rPh>
    <rPh sb="13" eb="14">
      <t>キ</t>
    </rPh>
    <rPh sb="17" eb="19">
      <t>カコ</t>
    </rPh>
    <rPh sb="20" eb="21">
      <t>キミ</t>
    </rPh>
    <rPh sb="22" eb="23">
      <t>オモ</t>
    </rPh>
    <rPh sb="29" eb="31">
      <t>ジシン</t>
    </rPh>
    <rPh sb="32" eb="34">
      <t>コウゲキ</t>
    </rPh>
    <rPh sb="35" eb="36">
      <t>アタ</t>
    </rPh>
    <rPh sb="45" eb="46">
      <t>テン</t>
    </rPh>
    <rPh sb="48" eb="50">
      <t>ジシン</t>
    </rPh>
    <rPh sb="51" eb="53">
      <t>ゴウケイ</t>
    </rPh>
    <rPh sb="53" eb="55">
      <t>ソウコウ</t>
    </rPh>
    <rPh sb="55" eb="56">
      <t>チ</t>
    </rPh>
    <rPh sb="56" eb="57">
      <t>スベ</t>
    </rPh>
    <rPh sb="64" eb="66">
      <t>サイテイ</t>
    </rPh>
    <rPh sb="66" eb="67">
      <t>チ</t>
    </rPh>
    <phoneticPr fontId="21"/>
  </si>
  <si>
    <t>墓所の仔</t>
    <rPh sb="0" eb="2">
      <t>ボショ</t>
    </rPh>
    <rPh sb="3" eb="4">
      <t>コ</t>
    </rPh>
    <phoneticPr fontId="21"/>
  </si>
  <si>
    <t>取得には「クーン」または「ワルム」、「ラチェル」、「デュルフ」、「フルワイ」のいずれかのクラスが必要。君は死んだと諦められた卵から生まれてきた。そのせいか、君は親とは違う異質な才能を持っている。自身は〔交渉〕判定の判定率に-20%のペナルティを受け、【感情】を-10%し、任意の能力値に+10%する。</t>
    <rPh sb="0" eb="2">
      <t>シュトク</t>
    </rPh>
    <rPh sb="48" eb="50">
      <t>ヒツヨウ</t>
    </rPh>
    <rPh sb="51" eb="52">
      <t>キミ</t>
    </rPh>
    <rPh sb="53" eb="54">
      <t>シ</t>
    </rPh>
    <rPh sb="57" eb="58">
      <t>アキラ</t>
    </rPh>
    <rPh sb="62" eb="63">
      <t>タマゴ</t>
    </rPh>
    <rPh sb="65" eb="66">
      <t>ウ</t>
    </rPh>
    <rPh sb="78" eb="79">
      <t>キミ</t>
    </rPh>
    <rPh sb="80" eb="81">
      <t>オヤ</t>
    </rPh>
    <rPh sb="83" eb="84">
      <t>チガ</t>
    </rPh>
    <rPh sb="85" eb="87">
      <t>イシツ</t>
    </rPh>
    <rPh sb="88" eb="90">
      <t>サイノウ</t>
    </rPh>
    <rPh sb="91" eb="92">
      <t>モ</t>
    </rPh>
    <rPh sb="97" eb="99">
      <t>ジシン</t>
    </rPh>
    <rPh sb="101" eb="103">
      <t>コウショウ</t>
    </rPh>
    <rPh sb="104" eb="106">
      <t>ハンテイ</t>
    </rPh>
    <rPh sb="107" eb="109">
      <t>ハンテイ</t>
    </rPh>
    <rPh sb="109" eb="110">
      <t>リツ</t>
    </rPh>
    <rPh sb="122" eb="123">
      <t>ウ</t>
    </rPh>
    <rPh sb="126" eb="128">
      <t>カンジョウ</t>
    </rPh>
    <rPh sb="136" eb="138">
      <t>ニンイ</t>
    </rPh>
    <rPh sb="139" eb="142">
      <t>ノウリョクチ</t>
    </rPh>
    <phoneticPr fontId="21"/>
  </si>
  <si>
    <t>ぼっち</t>
  </si>
  <si>
    <t>君は友達が少ない。独りが落ち着くのかもしれない。戦闘中以外の間、他のPCが自身と同じシーンに登場していない場合、自身の行う判定の判定率に+10%のボーナスを与える。</t>
    <rPh sb="0" eb="1">
      <t>キミ</t>
    </rPh>
    <rPh sb="2" eb="4">
      <t>トモダチ</t>
    </rPh>
    <rPh sb="5" eb="6">
      <t>スク</t>
    </rPh>
    <rPh sb="9" eb="10">
      <t>ヒト</t>
    </rPh>
    <rPh sb="12" eb="13">
      <t>オ</t>
    </rPh>
    <rPh sb="14" eb="15">
      <t>ツ</t>
    </rPh>
    <rPh sb="24" eb="27">
      <t>セントウチュウ</t>
    </rPh>
    <rPh sb="27" eb="29">
      <t>イガイ</t>
    </rPh>
    <rPh sb="30" eb="31">
      <t>アイダ</t>
    </rPh>
    <rPh sb="32" eb="33">
      <t>ホカ</t>
    </rPh>
    <rPh sb="37" eb="39">
      <t>ジシン</t>
    </rPh>
    <rPh sb="40" eb="41">
      <t>オナ</t>
    </rPh>
    <rPh sb="46" eb="48">
      <t>トウジョウ</t>
    </rPh>
    <rPh sb="53" eb="55">
      <t>バアイ</t>
    </rPh>
    <rPh sb="56" eb="58">
      <t>ジシン</t>
    </rPh>
    <rPh sb="59" eb="60">
      <t>オコナ</t>
    </rPh>
    <rPh sb="61" eb="63">
      <t>ハンテイ</t>
    </rPh>
    <rPh sb="64" eb="66">
      <t>ハンテイ</t>
    </rPh>
    <rPh sb="66" eb="67">
      <t>リツ</t>
    </rPh>
    <rPh sb="78" eb="79">
      <t>アタ</t>
    </rPh>
    <phoneticPr fontId="21"/>
  </si>
  <si>
    <t>魔術知識</t>
    <rPh sb="0" eb="2">
      <t>マジュツ</t>
    </rPh>
    <rPh sb="2" eb="4">
      <t>チシキ</t>
    </rPh>
    <phoneticPr fontId="21"/>
  </si>
  <si>
    <t>君は魔術を修め、流派や種類を問わず並々ならぬ知識を持っている。魔力痕跡や魔法の種類についての知識の有無に対する〔独魔〕または【知性】判定の判定率に+30%のボーナスを与える。</t>
    <rPh sb="0" eb="1">
      <t>キミ</t>
    </rPh>
    <rPh sb="2" eb="4">
      <t>マジュツ</t>
    </rPh>
    <rPh sb="5" eb="6">
      <t>オサ</t>
    </rPh>
    <rPh sb="8" eb="10">
      <t>リュウハ</t>
    </rPh>
    <rPh sb="11" eb="13">
      <t>シュルイ</t>
    </rPh>
    <rPh sb="14" eb="15">
      <t>ト</t>
    </rPh>
    <rPh sb="17" eb="19">
      <t>ナミナミ</t>
    </rPh>
    <rPh sb="22" eb="24">
      <t>チシキ</t>
    </rPh>
    <rPh sb="25" eb="26">
      <t>モ</t>
    </rPh>
    <rPh sb="31" eb="33">
      <t>マリョク</t>
    </rPh>
    <rPh sb="33" eb="35">
      <t>コンセキ</t>
    </rPh>
    <rPh sb="36" eb="38">
      <t>マホウ</t>
    </rPh>
    <rPh sb="39" eb="41">
      <t>シュルイ</t>
    </rPh>
    <rPh sb="46" eb="48">
      <t>チシキ</t>
    </rPh>
    <rPh sb="49" eb="51">
      <t>ウム</t>
    </rPh>
    <rPh sb="52" eb="53">
      <t>タイ</t>
    </rPh>
    <rPh sb="56" eb="57">
      <t>ドク</t>
    </rPh>
    <rPh sb="57" eb="58">
      <t>マ</t>
    </rPh>
    <rPh sb="63" eb="65">
      <t>チセイ</t>
    </rPh>
    <rPh sb="66" eb="68">
      <t>ハンテイ</t>
    </rPh>
    <rPh sb="69" eb="71">
      <t>ハンテイ</t>
    </rPh>
    <rPh sb="71" eb="72">
      <t>リツ</t>
    </rPh>
    <rPh sb="83" eb="84">
      <t>アタ</t>
    </rPh>
    <phoneticPr fontId="21"/>
  </si>
  <si>
    <t>末期の案内人</t>
    <rPh sb="0" eb="2">
      <t>マツゴ</t>
    </rPh>
    <rPh sb="3" eb="6">
      <t>アンナイニン</t>
    </rPh>
    <phoneticPr fontId="21"/>
  </si>
  <si>
    <t>君は薬草と葬礼の知識に長けたカンタロの「葬礼師」だ。死を遠ざけるとともに、瘴気の中で力尽きた者を故郷に返すことを使命としている。自身が「分類：回復」のアイテムを使用する場合、その効果でHPを回復したりHP回復量が増加したりするなら、その量に+2する。</t>
    <rPh sb="0" eb="1">
      <t>キミ</t>
    </rPh>
    <rPh sb="2" eb="4">
      <t>ヤクソウ</t>
    </rPh>
    <rPh sb="5" eb="7">
      <t>ソウレイ</t>
    </rPh>
    <rPh sb="8" eb="10">
      <t>チシキ</t>
    </rPh>
    <rPh sb="11" eb="12">
      <t>タ</t>
    </rPh>
    <rPh sb="20" eb="22">
      <t>ソウレイ</t>
    </rPh>
    <rPh sb="22" eb="23">
      <t>シ</t>
    </rPh>
    <rPh sb="26" eb="27">
      <t>シ</t>
    </rPh>
    <rPh sb="28" eb="29">
      <t>トオ</t>
    </rPh>
    <rPh sb="37" eb="39">
      <t>ショウキ</t>
    </rPh>
    <rPh sb="40" eb="41">
      <t>ナカ</t>
    </rPh>
    <rPh sb="42" eb="44">
      <t>チカラツ</t>
    </rPh>
    <rPh sb="46" eb="47">
      <t>モノ</t>
    </rPh>
    <rPh sb="48" eb="50">
      <t>コキョウ</t>
    </rPh>
    <rPh sb="51" eb="52">
      <t>カエ</t>
    </rPh>
    <rPh sb="56" eb="58">
      <t>シメイ</t>
    </rPh>
    <rPh sb="64" eb="66">
      <t>ジシン</t>
    </rPh>
    <rPh sb="68" eb="70">
      <t>ブンルイ</t>
    </rPh>
    <rPh sb="71" eb="73">
      <t>カイフク</t>
    </rPh>
    <rPh sb="80" eb="82">
      <t>シヨウ</t>
    </rPh>
    <rPh sb="84" eb="86">
      <t>バアイ</t>
    </rPh>
    <rPh sb="89" eb="91">
      <t>コウカ</t>
    </rPh>
    <rPh sb="95" eb="97">
      <t>カイフク</t>
    </rPh>
    <rPh sb="102" eb="104">
      <t>カイフク</t>
    </rPh>
    <rPh sb="104" eb="105">
      <t>リョウ</t>
    </rPh>
    <rPh sb="106" eb="108">
      <t>ゾウカ</t>
    </rPh>
    <rPh sb="118" eb="119">
      <t>リョウ</t>
    </rPh>
    <phoneticPr fontId="21"/>
  </si>
  <si>
    <t>名声</t>
    <rPh sb="0" eb="2">
      <t>メイセイ</t>
    </rPh>
    <phoneticPr fontId="21"/>
  </si>
  <si>
    <t>君は武勲や長期の尽力、あるいは実績によって有名である。このアーツの判定に成功すれば、対象は自身を知っていることにできる。HLが認めれば、対象は自身にフェイトを取得してもよい。対象は〔自我〕判定でこのアーツにリアクションすることができる。</t>
    <rPh sb="0" eb="1">
      <t>キミ</t>
    </rPh>
    <rPh sb="2" eb="4">
      <t>ブクン</t>
    </rPh>
    <rPh sb="5" eb="7">
      <t>チョウキ</t>
    </rPh>
    <rPh sb="8" eb="10">
      <t>ジンリョク</t>
    </rPh>
    <rPh sb="15" eb="17">
      <t>ジッセキ</t>
    </rPh>
    <rPh sb="21" eb="23">
      <t>ユウメイ</t>
    </rPh>
    <rPh sb="33" eb="35">
      <t>ハンテイ</t>
    </rPh>
    <rPh sb="36" eb="38">
      <t>セイコウ</t>
    </rPh>
    <rPh sb="42" eb="44">
      <t>タイショウ</t>
    </rPh>
    <rPh sb="45" eb="47">
      <t>ジシン</t>
    </rPh>
    <rPh sb="48" eb="49">
      <t>シ</t>
    </rPh>
    <rPh sb="63" eb="64">
      <t>ミト</t>
    </rPh>
    <rPh sb="68" eb="70">
      <t>タイショウ</t>
    </rPh>
    <rPh sb="71" eb="73">
      <t>ジシン</t>
    </rPh>
    <rPh sb="79" eb="81">
      <t>シュトク</t>
    </rPh>
    <rPh sb="87" eb="89">
      <t>タイショウ</t>
    </rPh>
    <rPh sb="91" eb="93">
      <t>ジガ</t>
    </rPh>
    <rPh sb="94" eb="96">
      <t>ハンテイ</t>
    </rPh>
    <phoneticPr fontId="21"/>
  </si>
  <si>
    <t>女神の呪い</t>
    <rPh sb="0" eb="2">
      <t>メガミ</t>
    </rPh>
    <rPh sb="3" eb="4">
      <t>ノロ</t>
    </rPh>
    <phoneticPr fontId="21"/>
  </si>
  <si>
    <t>取得には牝であることが必要。君は牝しか生まれないルルールの出身であり、何かを持たない代わりに異常な能力を持って生まれた。このアーツの取得時に技能率1個と能力率1個を選択する。自身はその技能レベルを上げることができず、戦闘中以外の間、その能力率に属する判定の判定率に+10%のボーナスを受ける。</t>
    <rPh sb="0" eb="2">
      <t>シュトク</t>
    </rPh>
    <rPh sb="4" eb="5">
      <t>メス</t>
    </rPh>
    <rPh sb="11" eb="13">
      <t>ヒツヨウ</t>
    </rPh>
    <rPh sb="14" eb="15">
      <t>キミ</t>
    </rPh>
    <rPh sb="29" eb="31">
      <t>シュッシン</t>
    </rPh>
    <rPh sb="35" eb="36">
      <t>ナニ</t>
    </rPh>
    <rPh sb="38" eb="39">
      <t>モ</t>
    </rPh>
    <rPh sb="42" eb="43">
      <t>カ</t>
    </rPh>
    <rPh sb="46" eb="48">
      <t>イジョウ</t>
    </rPh>
    <rPh sb="49" eb="51">
      <t>ノウリョク</t>
    </rPh>
    <rPh sb="52" eb="53">
      <t>モ</t>
    </rPh>
    <rPh sb="55" eb="56">
      <t>ウ</t>
    </rPh>
    <rPh sb="66" eb="68">
      <t>シュトク</t>
    </rPh>
    <rPh sb="68" eb="69">
      <t>ジ</t>
    </rPh>
    <rPh sb="70" eb="72">
      <t>ギノウ</t>
    </rPh>
    <rPh sb="72" eb="73">
      <t>リツ</t>
    </rPh>
    <rPh sb="74" eb="75">
      <t>コ</t>
    </rPh>
    <rPh sb="76" eb="78">
      <t>ノウリョク</t>
    </rPh>
    <rPh sb="78" eb="79">
      <t>リツ</t>
    </rPh>
    <rPh sb="80" eb="81">
      <t>コ</t>
    </rPh>
    <rPh sb="82" eb="84">
      <t>センタク</t>
    </rPh>
    <rPh sb="87" eb="89">
      <t>ジシン</t>
    </rPh>
    <rPh sb="92" eb="94">
      <t>ギノウ</t>
    </rPh>
    <rPh sb="98" eb="99">
      <t>ア</t>
    </rPh>
    <rPh sb="108" eb="111">
      <t>セントウチュウ</t>
    </rPh>
    <rPh sb="111" eb="113">
      <t>イガイ</t>
    </rPh>
    <rPh sb="114" eb="115">
      <t>アイダ</t>
    </rPh>
    <rPh sb="118" eb="120">
      <t>ノウリョク</t>
    </rPh>
    <rPh sb="120" eb="121">
      <t>リツ</t>
    </rPh>
    <rPh sb="122" eb="123">
      <t>ゾク</t>
    </rPh>
    <rPh sb="125" eb="127">
      <t>ハンテイ</t>
    </rPh>
    <rPh sb="128" eb="130">
      <t>ハンテイ</t>
    </rPh>
    <rPh sb="130" eb="131">
      <t>リツ</t>
    </rPh>
    <rPh sb="142" eb="143">
      <t>ウ</t>
    </rPh>
    <phoneticPr fontId="21"/>
  </si>
  <si>
    <t>傭兵暮らし</t>
    <rPh sb="0" eb="2">
      <t>ヨウヘイ</t>
    </rPh>
    <rPh sb="2" eb="3">
      <t>グ</t>
    </rPh>
    <phoneticPr fontId="21"/>
  </si>
  <si>
    <t>君は武力を売って生計を立てる、傭兵だ。このアーツを使用した舞台裏でのHPの回復量に+2D10点する。</t>
    <rPh sb="0" eb="1">
      <t>キミ</t>
    </rPh>
    <rPh sb="2" eb="4">
      <t>ブリョク</t>
    </rPh>
    <rPh sb="5" eb="6">
      <t>ウ</t>
    </rPh>
    <rPh sb="8" eb="10">
      <t>セイケイ</t>
    </rPh>
    <rPh sb="11" eb="12">
      <t>タ</t>
    </rPh>
    <rPh sb="15" eb="17">
      <t>ヨウヘイ</t>
    </rPh>
    <phoneticPr fontId="21"/>
  </si>
  <si>
    <t>楽天家</t>
    <rPh sb="0" eb="3">
      <t>ラクテンカ</t>
    </rPh>
    <phoneticPr fontId="21"/>
  </si>
  <si>
    <t>君はいつでもどんな時でもどうにかなると感じる、度を越した楽観主義である。悔恨判定に失敗した時に使用する。それによって減少するSPを2点軽減する(最低値1)。</t>
    <rPh sb="0" eb="1">
      <t>キミ</t>
    </rPh>
    <rPh sb="9" eb="10">
      <t>トキ</t>
    </rPh>
    <rPh sb="19" eb="20">
      <t>カン</t>
    </rPh>
    <rPh sb="23" eb="24">
      <t>ド</t>
    </rPh>
    <rPh sb="25" eb="26">
      <t>コ</t>
    </rPh>
    <rPh sb="28" eb="30">
      <t>ラッカン</t>
    </rPh>
    <rPh sb="30" eb="32">
      <t>シュギ</t>
    </rPh>
    <rPh sb="36" eb="38">
      <t>カイコン</t>
    </rPh>
    <rPh sb="38" eb="40">
      <t>ハンテイ</t>
    </rPh>
    <rPh sb="41" eb="43">
      <t>シッパイ</t>
    </rPh>
    <rPh sb="45" eb="46">
      <t>トキ</t>
    </rPh>
    <rPh sb="47" eb="49">
      <t>シヨウ</t>
    </rPh>
    <rPh sb="58" eb="60">
      <t>ゲンショウ</t>
    </rPh>
    <rPh sb="66" eb="67">
      <t>テン</t>
    </rPh>
    <rPh sb="67" eb="69">
      <t>ケイゲン</t>
    </rPh>
    <rPh sb="72" eb="74">
      <t>サイテイ</t>
    </rPh>
    <rPh sb="74" eb="75">
      <t>チ</t>
    </rPh>
    <phoneticPr fontId="21"/>
  </si>
  <si>
    <t>ラタトスクの落胤</t>
    <rPh sb="6" eb="8">
      <t>ラクイン</t>
    </rPh>
    <phoneticPr fontId="21"/>
  </si>
  <si>
    <t>君は始祖神ラタトスクの隠し仔であり、神の血を引いている。HLはこのアーツを持つキャラクターにいつでも天啓(ヒント)を与えてよい。</t>
    <rPh sb="0" eb="1">
      <t>キミ</t>
    </rPh>
    <rPh sb="2" eb="4">
      <t>シソ</t>
    </rPh>
    <rPh sb="4" eb="5">
      <t>シン</t>
    </rPh>
    <rPh sb="11" eb="12">
      <t>カク</t>
    </rPh>
    <rPh sb="13" eb="14">
      <t>コ</t>
    </rPh>
    <rPh sb="18" eb="19">
      <t>カミ</t>
    </rPh>
    <rPh sb="20" eb="21">
      <t>チ</t>
    </rPh>
    <rPh sb="22" eb="23">
      <t>ヒ</t>
    </rPh>
    <rPh sb="37" eb="38">
      <t>モ</t>
    </rPh>
    <rPh sb="50" eb="52">
      <t>テンケイ</t>
    </rPh>
    <rPh sb="58" eb="59">
      <t>アタ</t>
    </rPh>
    <phoneticPr fontId="21"/>
  </si>
  <si>
    <t>ワン・イン・サウザンズ</t>
  </si>
  <si>
    <t>君は“アリオルの工房”の私兵、イクシーズの一人であり、ナンバーズを捕獲するのが君の仕事だ。自身の攻撃で「マキナ」のクラスを持つキャラクターに与えるダメージに+2する。</t>
    <rPh sb="0" eb="1">
      <t>キミ</t>
    </rPh>
    <rPh sb="8" eb="10">
      <t>コウボウ</t>
    </rPh>
    <rPh sb="12" eb="14">
      <t>シヘイ</t>
    </rPh>
    <rPh sb="21" eb="23">
      <t>ヒトリ</t>
    </rPh>
    <rPh sb="33" eb="35">
      <t>ホカク</t>
    </rPh>
    <rPh sb="39" eb="40">
      <t>キミ</t>
    </rPh>
    <rPh sb="41" eb="43">
      <t>シゴト</t>
    </rPh>
    <rPh sb="45" eb="47">
      <t>ジシン</t>
    </rPh>
    <rPh sb="48" eb="50">
      <t>コウゲキ</t>
    </rPh>
    <rPh sb="61" eb="62">
      <t>モ</t>
    </rPh>
    <rPh sb="70" eb="71">
      <t>アタ</t>
    </rPh>
    <phoneticPr fontId="21"/>
  </si>
  <si>
    <t>君は私費で人を雇っている(傭兵や荷物運び、召使いなど)。レギオンを得る(自身の取得しているクラスから選択)。人数は10人。このレギオンは経験点を消費してアーツまたはアイテムを取得することができる。</t>
    <rPh sb="0" eb="1">
      <t>キミ</t>
    </rPh>
    <rPh sb="2" eb="4">
      <t>シヒ</t>
    </rPh>
    <rPh sb="5" eb="6">
      <t>ヒト</t>
    </rPh>
    <rPh sb="7" eb="8">
      <t>ヤト</t>
    </rPh>
    <rPh sb="13" eb="15">
      <t>ヨウヘイ</t>
    </rPh>
    <rPh sb="16" eb="18">
      <t>ニモツ</t>
    </rPh>
    <rPh sb="18" eb="19">
      <t>ハコ</t>
    </rPh>
    <rPh sb="21" eb="23">
      <t>メシツカイ</t>
    </rPh>
    <rPh sb="33" eb="34">
      <t>エ</t>
    </rPh>
    <rPh sb="36" eb="38">
      <t>ジシン</t>
    </rPh>
    <rPh sb="39" eb="41">
      <t>シュトク</t>
    </rPh>
    <rPh sb="50" eb="52">
      <t>センタク</t>
    </rPh>
    <rPh sb="54" eb="56">
      <t>ニンズウ</t>
    </rPh>
    <rPh sb="59" eb="60">
      <t>ニン</t>
    </rPh>
    <rPh sb="68" eb="70">
      <t>ケイケン</t>
    </rPh>
    <rPh sb="70" eb="71">
      <t>テン</t>
    </rPh>
    <rPh sb="72" eb="74">
      <t>ショウヒ</t>
    </rPh>
    <rPh sb="87" eb="89">
      <t>シュトク</t>
    </rPh>
    <phoneticPr fontId="1"/>
  </si>
  <si>
    <t>苦痛耐性II</t>
    <rPh sb="0" eb="2">
      <t>クツウ</t>
    </rPh>
    <rPh sb="2" eb="4">
      <t>タイセイ</t>
    </rPh>
    <phoneticPr fontId="1"/>
  </si>
  <si>
    <t>即断即決II</t>
    <rPh sb="0" eb="2">
      <t>ソクダン</t>
    </rPh>
    <rPh sb="2" eb="4">
      <t>ソッケツ</t>
    </rPh>
    <phoneticPr fontId="1"/>
  </si>
  <si>
    <t>富む力II</t>
    <rPh sb="0" eb="1">
      <t>ト</t>
    </rPh>
    <rPh sb="2" eb="3">
      <t>チカラ</t>
    </rPh>
    <phoneticPr fontId="1"/>
  </si>
  <si>
    <t>このアーツを組み合わせた攻撃で対象に1点でもダメージを与えた場合、対象に「浄化」を2レベルで与える。</t>
    <rPh sb="6" eb="7">
      <t>ク</t>
    </rPh>
    <rPh sb="8" eb="9">
      <t>ア</t>
    </rPh>
    <rPh sb="12" eb="14">
      <t>コウゲキ</t>
    </rPh>
    <rPh sb="15" eb="17">
      <t>タイショウ</t>
    </rPh>
    <rPh sb="19" eb="20">
      <t>テン</t>
    </rPh>
    <rPh sb="27" eb="28">
      <t>アタ</t>
    </rPh>
    <rPh sb="30" eb="32">
      <t>バアイ</t>
    </rPh>
    <rPh sb="33" eb="35">
      <t>タイショウ</t>
    </rPh>
    <rPh sb="37" eb="39">
      <t>ジョウカ</t>
    </rPh>
    <rPh sb="46" eb="47">
      <t>アタ</t>
    </rPh>
    <phoneticPr fontId="1"/>
  </si>
  <si>
    <t>この戦闘中、自身は「飛行」状態になる。さらに、自身は戦闘移動を行う。</t>
    <rPh sb="2" eb="4">
      <t>セントウ</t>
    </rPh>
    <rPh sb="6" eb="8">
      <t>ジシン</t>
    </rPh>
    <rPh sb="10" eb="12">
      <t>ヒコウ</t>
    </rPh>
    <rPh sb="13" eb="15">
      <t>ジョウタイ</t>
    </rPh>
    <rPh sb="23" eb="25">
      <t>ジシン</t>
    </rPh>
    <rPh sb="26" eb="28">
      <t>セントウ</t>
    </rPh>
    <rPh sb="28" eb="30">
      <t>イドウ</t>
    </rPh>
    <rPh sb="31" eb="32">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</si>
</sst>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lt;=0]&quot;&quot;;[&gt;0]General"/>
    <numFmt numFmtId="177" formatCode="[&lt;=5]&quot;&quot;;[&gt;5]General"/>
    <numFmt numFmtId="178" formatCode="0\F"/>
    <numFmt numFmtId="179" formatCode="0;\-0;;@"/>
  </numFmts>
  <fonts count="61" x14ac:knownFonts="1">
    <font>
      <sz val="11"/>
      <color theme="1"/>
      <name val="ＭＳ Ｐゴシック"/>
      <family val="1"/>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b/>
      <sz val="18"/>
      <color theme="1"/>
      <name val="ＭＳ Ｐゴシック"/>
      <family val="1"/>
      <charset val="128"/>
      <scheme val="minor"/>
    </font>
    <font>
      <sz val="6"/>
      <name val="ＭＳ Ｐゴシック"/>
      <family val="1"/>
      <charset val="128"/>
      <scheme val="minor"/>
    </font>
    <font>
      <sz val="6"/>
      <name val="ＭＳ Ｐ明朝"/>
      <family val="1"/>
      <charset val="128"/>
    </font>
    <font>
      <b/>
      <sz val="14"/>
      <color theme="1"/>
      <name val="ＭＳ Ｐゴシック"/>
      <family val="1"/>
      <charset val="128"/>
      <scheme val="minor"/>
    </font>
    <font>
      <b/>
      <sz val="11"/>
      <color theme="1"/>
      <name val="ＭＳ Ｐゴシック"/>
      <family val="1"/>
      <charset val="128"/>
      <scheme val="minor"/>
    </font>
    <font>
      <b/>
      <sz val="11"/>
      <color theme="1"/>
      <name val="ＭＳ Ｐゴシック"/>
      <family val="3"/>
      <charset val="128"/>
      <scheme val="minor"/>
    </font>
    <font>
      <sz val="10"/>
      <color theme="1"/>
      <name val="ＭＳ Ｐゴシック"/>
      <family val="1"/>
      <charset val="128"/>
      <scheme val="minor"/>
    </font>
    <font>
      <b/>
      <sz val="20"/>
      <color theme="1"/>
      <name val="ＭＳ Ｐゴシック"/>
      <family val="1"/>
      <charset val="128"/>
      <scheme val="minor"/>
    </font>
    <font>
      <b/>
      <sz val="16"/>
      <color theme="1"/>
      <name val="ＭＳ Ｐゴシック"/>
      <family val="1"/>
      <charset val="128"/>
      <scheme val="minor"/>
    </font>
    <font>
      <sz val="16"/>
      <color theme="1"/>
      <name val="ＭＳ Ｐゴシック"/>
      <family val="1"/>
      <charset val="128"/>
      <scheme val="minor"/>
    </font>
    <font>
      <sz val="12"/>
      <color theme="1"/>
      <name val="ＭＳ Ｐゴシック"/>
      <family val="1"/>
      <charset val="128"/>
      <scheme val="minor"/>
    </font>
    <font>
      <sz val="11"/>
      <color theme="0"/>
      <name val="ＭＳ Ｐゴシック"/>
      <family val="1"/>
      <charset val="128"/>
      <scheme val="minor"/>
    </font>
    <font>
      <sz val="12"/>
      <color theme="0"/>
      <name val="ＭＳ Ｐゴシック"/>
      <family val="1"/>
      <charset val="128"/>
      <scheme val="minor"/>
    </font>
    <font>
      <sz val="8"/>
      <color theme="1"/>
      <name val="ＭＳ Ｐゴシック"/>
      <family val="1"/>
      <charset val="128"/>
      <scheme val="minor"/>
    </font>
    <font>
      <b/>
      <sz val="8"/>
      <color theme="1"/>
      <name val="ＭＳ Ｐゴシック"/>
      <family val="1"/>
      <charset val="128"/>
      <scheme val="minor"/>
    </font>
    <font>
      <b/>
      <sz val="11"/>
      <color indexed="8"/>
      <name val="ＭＳ Ｐ明朝"/>
      <family val="1"/>
      <charset val="128"/>
    </font>
    <font>
      <sz val="6"/>
      <color theme="1"/>
      <name val="ＭＳ Ｐゴシック"/>
      <family val="1"/>
      <charset val="128"/>
      <scheme val="minor"/>
    </font>
    <font>
      <b/>
      <sz val="16"/>
      <name val="ＭＳ Ｐゴシック"/>
      <family val="1"/>
      <charset val="128"/>
      <scheme val="minor"/>
    </font>
    <font>
      <sz val="11"/>
      <color indexed="8"/>
      <name val="ＭＳ Ｐ明朝"/>
      <family val="1"/>
      <charset val="128"/>
    </font>
    <font>
      <sz val="22"/>
      <color theme="1"/>
      <name val="ＭＳ Ｐゴシック"/>
      <family val="1"/>
      <charset val="128"/>
      <scheme val="minor"/>
    </font>
    <font>
      <u/>
      <sz val="11"/>
      <color theme="1"/>
      <name val="ＭＳ Ｐゴシック"/>
      <family val="1"/>
      <charset val="128"/>
      <scheme val="minor"/>
    </font>
    <font>
      <b/>
      <sz val="12"/>
      <color theme="1"/>
      <name val="ＭＳ Ｐゴシック"/>
      <family val="1"/>
      <charset val="128"/>
      <scheme val="minor"/>
    </font>
    <font>
      <i/>
      <sz val="11"/>
      <color theme="1"/>
      <name val="ＭＳ Ｐゴシック"/>
      <family val="3"/>
      <charset val="128"/>
      <scheme val="minor"/>
    </font>
    <font>
      <sz val="11"/>
      <color theme="0"/>
      <name val="ＭＳ Ｐゴシック"/>
      <family val="3"/>
      <charset val="128"/>
      <scheme val="minor"/>
    </font>
    <font>
      <sz val="6"/>
      <name val="ＭＳ Ｐゴシック"/>
      <family val="2"/>
      <charset val="128"/>
      <scheme val="minor"/>
    </font>
    <font>
      <b/>
      <sz val="26"/>
      <color theme="1"/>
      <name val="ＭＳ Ｐゴシック"/>
      <family val="3"/>
      <charset val="128"/>
    </font>
    <font>
      <sz val="9"/>
      <color indexed="81"/>
      <name val="ＭＳ Ｐゴシック"/>
      <family val="3"/>
      <charset val="128"/>
    </font>
    <font>
      <b/>
      <sz val="28"/>
      <color theme="1"/>
      <name val="ＭＳ Ｐゴシック"/>
      <family val="3"/>
      <charset val="128"/>
    </font>
    <font>
      <sz val="11"/>
      <color theme="1"/>
      <name val="ＭＳ Ｐゴシック"/>
      <family val="3"/>
      <charset val="128"/>
    </font>
    <font>
      <b/>
      <sz val="14"/>
      <color theme="1"/>
      <name val="ＭＳ Ｐゴシック"/>
      <family val="3"/>
      <charset val="128"/>
    </font>
    <font>
      <b/>
      <sz val="24"/>
      <color theme="1"/>
      <name val="ＭＳ Ｐゴシック"/>
      <family val="3"/>
      <charset val="128"/>
    </font>
    <font>
      <b/>
      <sz val="12"/>
      <color theme="1"/>
      <name val="ＭＳ Ｐゴシック"/>
      <family val="3"/>
      <charset val="128"/>
    </font>
    <font>
      <b/>
      <sz val="11"/>
      <color theme="1"/>
      <name val="ＭＳ Ｐゴシック"/>
      <family val="3"/>
      <charset val="128"/>
    </font>
    <font>
      <b/>
      <sz val="18"/>
      <color theme="1"/>
      <name val="ＭＳ Ｐゴシック"/>
      <family val="3"/>
      <charset val="128"/>
    </font>
    <font>
      <sz val="24"/>
      <color theme="1"/>
      <name val="ＭＳ Ｐゴシック"/>
      <family val="3"/>
      <charset val="128"/>
    </font>
    <font>
      <b/>
      <sz val="22"/>
      <color theme="1"/>
      <name val="ＭＳ Ｐゴシック"/>
      <family val="3"/>
      <charset val="128"/>
    </font>
    <font>
      <sz val="9"/>
      <color theme="1"/>
      <name val="ＭＳ Ｐゴシック"/>
      <family val="3"/>
      <charset val="128"/>
    </font>
    <font>
      <b/>
      <sz val="20"/>
      <color theme="1"/>
      <name val="ＭＳ Ｐゴシック"/>
      <family val="3"/>
      <charset val="128"/>
    </font>
    <font>
      <sz val="10"/>
      <color theme="1"/>
      <name val="ＭＳ Ｐゴシック"/>
      <family val="3"/>
      <charset val="128"/>
    </font>
    <font>
      <b/>
      <sz val="9"/>
      <color indexed="81"/>
      <name val="ＭＳ Ｐゴシック"/>
      <family val="3"/>
      <charset val="128"/>
    </font>
    <font>
      <sz val="11"/>
      <color theme="1"/>
      <name val="ＭＳ Ｐ明朝"/>
      <family val="1"/>
      <charset val="128"/>
    </font>
    <font>
      <b/>
      <sz val="14"/>
      <color theme="1"/>
      <name val="ＭＳ Ｐ明朝"/>
      <family val="1"/>
      <charset val="128"/>
    </font>
    <font>
      <b/>
      <sz val="11"/>
      <color theme="1"/>
      <name val="ＭＳ Ｐ明朝"/>
      <family val="1"/>
      <charset val="128"/>
    </font>
    <font>
      <b/>
      <sz val="22"/>
      <color theme="1"/>
      <name val="ＭＳ Ｐ明朝"/>
      <family val="1"/>
      <charset val="128"/>
    </font>
    <font>
      <b/>
      <sz val="26"/>
      <color theme="1"/>
      <name val="ＭＳ Ｐ明朝"/>
      <family val="1"/>
      <charset val="128"/>
    </font>
    <font>
      <b/>
      <sz val="36"/>
      <color theme="1"/>
      <name val="ＭＳ Ｐ明朝"/>
      <family val="1"/>
      <charset val="128"/>
    </font>
    <font>
      <sz val="28"/>
      <color theme="1"/>
      <name val="Anastasia"/>
    </font>
    <font>
      <b/>
      <sz val="28"/>
      <color theme="1"/>
      <name val="Anastasia"/>
    </font>
    <font>
      <sz val="11"/>
      <color theme="1"/>
      <name val="ＭＳ Ｐゴシック"/>
      <family val="3"/>
      <charset val="128"/>
      <scheme val="minor"/>
    </font>
    <font>
      <sz val="9"/>
      <color rgb="FF000000"/>
      <name val="Meiryo UI"/>
      <family val="3"/>
      <charset val="128"/>
    </font>
    <font>
      <b/>
      <sz val="26"/>
      <color theme="1"/>
      <name val="ＭＳ Ｐゴシック"/>
      <family val="3"/>
      <charset val="128"/>
      <scheme val="minor"/>
    </font>
    <font>
      <b/>
      <sz val="10"/>
      <color theme="1"/>
      <name val="ＭＳ Ｐゴシック"/>
      <family val="3"/>
      <charset val="128"/>
    </font>
    <font>
      <b/>
      <sz val="14"/>
      <color theme="1"/>
      <name val="ＭＳ Ｐゴシック"/>
      <family val="3"/>
      <charset val="128"/>
      <scheme val="minor"/>
    </font>
    <font>
      <b/>
      <sz val="8"/>
      <color theme="1"/>
      <name val="ＭＳ Ｐゴシック"/>
      <family val="3"/>
      <charset val="128"/>
      <scheme val="minor"/>
    </font>
    <font>
      <sz val="6"/>
      <color theme="1"/>
      <name val="ＭＳ Ｐゴシック"/>
      <family val="3"/>
      <charset val="128"/>
    </font>
    <font>
      <sz val="8"/>
      <color theme="1"/>
      <name val="ＭＳ Ｐゴシック"/>
      <family val="3"/>
      <charset val="128"/>
    </font>
  </fonts>
  <fills count="21">
    <fill>
      <patternFill patternType="none"/>
    </fill>
    <fill>
      <patternFill patternType="gray125"/>
    </fill>
    <fill>
      <patternFill patternType="solid">
        <fgColor theme="4" tint="0.59999389629810485"/>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C00000"/>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rgb="FFE99797"/>
        <bgColor indexed="64"/>
      </patternFill>
    </fill>
    <fill>
      <patternFill patternType="solid">
        <fgColor theme="4" tint="0.39997558519241921"/>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8"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theme="3"/>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2" tint="-9.9978637043366805E-2"/>
        <bgColor indexed="64"/>
      </patternFill>
    </fill>
  </fills>
  <borders count="115">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style="dashed">
        <color indexed="64"/>
      </left>
      <right style="dashed">
        <color indexed="64"/>
      </right>
      <top/>
      <bottom style="medium">
        <color indexed="64"/>
      </bottom>
      <diagonal/>
    </border>
    <border>
      <left/>
      <right style="dashed">
        <color indexed="64"/>
      </right>
      <top/>
      <bottom style="medium">
        <color indexed="64"/>
      </bottom>
      <diagonal/>
    </border>
    <border>
      <left style="dashed">
        <color indexed="64"/>
      </left>
      <right style="dashed">
        <color indexed="64"/>
      </right>
      <top style="dashed">
        <color indexed="64"/>
      </top>
      <bottom style="dashed">
        <color indexed="64"/>
      </bottom>
      <diagonal/>
    </border>
    <border>
      <left/>
      <right style="dashed">
        <color indexed="64"/>
      </right>
      <top style="thin">
        <color indexed="64"/>
      </top>
      <bottom style="thin">
        <color indexed="64"/>
      </bottom>
      <diagonal/>
    </border>
    <border>
      <left style="dashed">
        <color indexed="64"/>
      </left>
      <right style="dashed">
        <color indexed="64"/>
      </right>
      <top style="medium">
        <color indexed="64"/>
      </top>
      <bottom style="dashed">
        <color indexed="64"/>
      </bottom>
      <diagonal/>
    </border>
    <border>
      <left/>
      <right style="dashed">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dashed">
        <color indexed="64"/>
      </left>
      <right/>
      <top/>
      <bottom style="medium">
        <color indexed="64"/>
      </bottom>
      <diagonal/>
    </border>
    <border>
      <left/>
      <right style="dashed">
        <color indexed="64"/>
      </right>
      <top style="dashed">
        <color indexed="64"/>
      </top>
      <bottom/>
      <diagonal/>
    </border>
    <border>
      <left style="dashed">
        <color indexed="64"/>
      </left>
      <right/>
      <top style="dashed">
        <color indexed="64"/>
      </top>
      <bottom/>
      <diagonal/>
    </border>
    <border>
      <left/>
      <right style="medium">
        <color indexed="64"/>
      </right>
      <top style="medium">
        <color indexed="64"/>
      </top>
      <bottom style="dashed">
        <color indexed="64"/>
      </bottom>
      <diagonal/>
    </border>
    <border>
      <left style="thin">
        <color indexed="64"/>
      </left>
      <right/>
      <top style="medium">
        <color indexed="64"/>
      </top>
      <bottom style="dashed">
        <color indexed="64"/>
      </bottom>
      <diagonal/>
    </border>
    <border>
      <left/>
      <right style="thin">
        <color indexed="64"/>
      </right>
      <top style="medium">
        <color indexed="64"/>
      </top>
      <bottom style="dashed">
        <color indexed="64"/>
      </bottom>
      <diagonal/>
    </border>
    <border>
      <left/>
      <right style="dashed">
        <color indexed="64"/>
      </right>
      <top style="thin">
        <color indexed="64"/>
      </top>
      <bottom/>
      <diagonal/>
    </border>
    <border>
      <left/>
      <right style="dashed">
        <color indexed="64"/>
      </right>
      <top/>
      <bottom/>
      <diagonal/>
    </border>
    <border>
      <left/>
      <right/>
      <top style="medium">
        <color indexed="64"/>
      </top>
      <bottom style="dashed">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diagonal/>
    </border>
    <border>
      <left style="thin">
        <color indexed="64"/>
      </left>
      <right/>
      <top/>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s>
  <cellStyleXfs count="4">
    <xf numFmtId="0" fontId="0" fillId="0" borderId="0">
      <alignment vertical="center"/>
    </xf>
    <xf numFmtId="0" fontId="4" fillId="0" borderId="0">
      <alignment vertical="center"/>
    </xf>
    <xf numFmtId="0" fontId="3" fillId="0" borderId="0">
      <alignment vertical="center"/>
    </xf>
    <xf numFmtId="0" fontId="2" fillId="0" borderId="0">
      <alignment vertical="center"/>
    </xf>
  </cellStyleXfs>
  <cellXfs count="1135">
    <xf numFmtId="0" fontId="0" fillId="0" borderId="0" xfId="0">
      <alignment vertical="center"/>
    </xf>
    <xf numFmtId="0" fontId="0" fillId="0" borderId="3" xfId="0" applyFill="1" applyBorder="1">
      <alignment vertical="center"/>
    </xf>
    <xf numFmtId="0" fontId="0" fillId="0" borderId="2" xfId="0" applyFill="1" applyBorder="1">
      <alignment vertical="center"/>
    </xf>
    <xf numFmtId="0" fontId="0" fillId="0" borderId="2" xfId="0" applyFill="1" applyBorder="1" applyAlignment="1">
      <alignment horizontal="center" vertical="center"/>
    </xf>
    <xf numFmtId="0" fontId="8" fillId="0" borderId="0" xfId="0" applyFont="1">
      <alignment vertical="center"/>
    </xf>
    <xf numFmtId="0" fontId="0" fillId="0" borderId="0" xfId="0" applyFill="1" applyBorder="1">
      <alignment vertical="center"/>
    </xf>
    <xf numFmtId="0" fontId="0" fillId="0" borderId="0" xfId="0" applyFill="1">
      <alignment vertical="center"/>
    </xf>
    <xf numFmtId="0" fontId="9" fillId="0" borderId="0" xfId="0" applyFont="1">
      <alignment vertical="center"/>
    </xf>
    <xf numFmtId="0" fontId="0" fillId="0" borderId="0" xfId="0" applyBorder="1">
      <alignment vertical="center"/>
    </xf>
    <xf numFmtId="0" fontId="0" fillId="0" borderId="4" xfId="0" applyFill="1" applyBorder="1">
      <alignment vertical="center"/>
    </xf>
    <xf numFmtId="0" fontId="0" fillId="0" borderId="4" xfId="0" applyFill="1" applyBorder="1" applyAlignment="1">
      <alignment horizontal="center" vertical="center"/>
    </xf>
    <xf numFmtId="0" fontId="0" fillId="0" borderId="0" xfId="0" applyFill="1" applyBorder="1" applyAlignment="1">
      <alignment horizontal="center" vertical="center"/>
    </xf>
    <xf numFmtId="0" fontId="10" fillId="0" borderId="0" xfId="0" applyFont="1" applyFill="1" applyBorder="1" applyAlignment="1">
      <alignment horizontal="left" vertical="center"/>
    </xf>
    <xf numFmtId="0" fontId="0" fillId="0" borderId="0" xfId="0" applyAlignment="1">
      <alignment horizontal="center" vertical="center" shrinkToFit="1"/>
    </xf>
    <xf numFmtId="0" fontId="0" fillId="0" borderId="0" xfId="0" applyAlignment="1">
      <alignment horizontal="right" vertical="center" shrinkToFit="1"/>
    </xf>
    <xf numFmtId="0" fontId="9" fillId="2" borderId="9" xfId="0" applyFont="1" applyFill="1" applyBorder="1" applyAlignment="1">
      <alignment horizontal="center" vertical="center" shrinkToFit="1"/>
    </xf>
    <xf numFmtId="0" fontId="9" fillId="2" borderId="3" xfId="0" applyFont="1" applyFill="1" applyBorder="1" applyAlignment="1">
      <alignment horizontal="center" vertical="center" shrinkToFit="1"/>
    </xf>
    <xf numFmtId="0" fontId="9" fillId="2" borderId="10" xfId="0" applyFont="1" applyFill="1" applyBorder="1" applyAlignment="1">
      <alignment horizontal="center" vertical="center" shrinkToFit="1"/>
    </xf>
    <xf numFmtId="0" fontId="9" fillId="0" borderId="9" xfId="0" applyFont="1" applyBorder="1" applyAlignment="1">
      <alignment horizontal="center" vertical="center" shrinkToFit="1"/>
    </xf>
    <xf numFmtId="0" fontId="9" fillId="0" borderId="3" xfId="0" applyFont="1" applyBorder="1" applyAlignment="1">
      <alignment horizontal="center" vertical="center" shrinkToFit="1"/>
    </xf>
    <xf numFmtId="0" fontId="9" fillId="0" borderId="10" xfId="0" applyFont="1" applyBorder="1" applyAlignment="1">
      <alignment horizontal="center" vertical="center" shrinkToFit="1"/>
    </xf>
    <xf numFmtId="0" fontId="9" fillId="0" borderId="12" xfId="0" applyFont="1" applyBorder="1" applyAlignment="1">
      <alignment horizontal="center" vertical="center" shrinkToFit="1"/>
    </xf>
    <xf numFmtId="0" fontId="9" fillId="0" borderId="13" xfId="0" applyFont="1" applyBorder="1" applyAlignment="1">
      <alignment horizontal="center" vertical="center" shrinkToFit="1"/>
    </xf>
    <xf numFmtId="0" fontId="9" fillId="0" borderId="14" xfId="0" applyFont="1" applyBorder="1" applyAlignment="1">
      <alignment horizontal="center" vertical="center" shrinkToFit="1"/>
    </xf>
    <xf numFmtId="0" fontId="11" fillId="0" borderId="16" xfId="0" applyFont="1" applyBorder="1" applyAlignment="1">
      <alignment horizontal="distributed" vertical="center" justifyLastLine="1" shrinkToFit="1"/>
    </xf>
    <xf numFmtId="0" fontId="11" fillId="0" borderId="17" xfId="0" applyFont="1" applyBorder="1" applyAlignment="1">
      <alignment horizontal="distributed" vertical="center" justifyLastLine="1" shrinkToFit="1"/>
    </xf>
    <xf numFmtId="0" fontId="11" fillId="0" borderId="18" xfId="0" applyFont="1" applyBorder="1" applyAlignment="1">
      <alignment horizontal="right" vertical="center" shrinkToFit="1"/>
    </xf>
    <xf numFmtId="0" fontId="9" fillId="0" borderId="9" xfId="0" applyFont="1" applyFill="1" applyBorder="1" applyAlignment="1">
      <alignment horizontal="center" vertical="center" shrinkToFit="1"/>
    </xf>
    <xf numFmtId="0" fontId="9" fillId="0" borderId="3" xfId="0" applyFont="1" applyFill="1" applyBorder="1" applyAlignment="1">
      <alignment horizontal="center" vertical="center" shrinkToFit="1"/>
    </xf>
    <xf numFmtId="0" fontId="9" fillId="0" borderId="10" xfId="0" applyFont="1" applyFill="1" applyBorder="1" applyAlignment="1">
      <alignment horizontal="center" vertical="center" shrinkToFit="1"/>
    </xf>
    <xf numFmtId="0" fontId="9" fillId="0" borderId="27" xfId="0" applyFont="1" applyFill="1" applyBorder="1" applyAlignment="1">
      <alignment horizontal="center" vertical="center" shrinkToFit="1"/>
    </xf>
    <xf numFmtId="0" fontId="9" fillId="0" borderId="2" xfId="0" applyFont="1" applyFill="1" applyBorder="1" applyAlignment="1">
      <alignment horizontal="center" vertical="center" shrinkToFit="1"/>
    </xf>
    <xf numFmtId="0" fontId="9" fillId="0" borderId="28" xfId="0" applyFont="1" applyFill="1" applyBorder="1" applyAlignment="1">
      <alignment horizontal="center" vertical="center" shrinkToFit="1"/>
    </xf>
    <xf numFmtId="0" fontId="9" fillId="2" borderId="12" xfId="0" applyFont="1" applyFill="1" applyBorder="1" applyAlignment="1">
      <alignment horizontal="center" vertical="center" shrinkToFit="1"/>
    </xf>
    <xf numFmtId="0" fontId="9" fillId="2" borderId="13" xfId="0" applyFont="1" applyFill="1" applyBorder="1" applyAlignment="1">
      <alignment horizontal="center" vertical="center" shrinkToFit="1"/>
    </xf>
    <xf numFmtId="0" fontId="9" fillId="2" borderId="14" xfId="0" applyFont="1" applyFill="1" applyBorder="1" applyAlignment="1">
      <alignment horizontal="center" vertical="center" shrinkToFit="1"/>
    </xf>
    <xf numFmtId="0" fontId="9" fillId="0" borderId="27" xfId="0" applyFont="1" applyBorder="1" applyAlignment="1">
      <alignment horizontal="center" vertical="center" shrinkToFit="1"/>
    </xf>
    <xf numFmtId="0" fontId="9" fillId="0" borderId="2" xfId="0" applyFont="1" applyBorder="1" applyAlignment="1">
      <alignment horizontal="center" vertical="center" shrinkToFit="1"/>
    </xf>
    <xf numFmtId="0" fontId="9" fillId="0" borderId="28" xfId="0" applyFont="1" applyBorder="1" applyAlignment="1">
      <alignment horizontal="center" vertical="center" shrinkToFit="1"/>
    </xf>
    <xf numFmtId="0" fontId="0" fillId="0" borderId="0" xfId="0" applyAlignment="1">
      <alignment vertical="center" wrapText="1"/>
    </xf>
    <xf numFmtId="0" fontId="0" fillId="0" borderId="0" xfId="0" applyAlignment="1">
      <alignment horizontal="center" vertical="center"/>
    </xf>
    <xf numFmtId="0" fontId="0" fillId="0" borderId="3" xfId="0" applyBorder="1">
      <alignment vertical="center"/>
    </xf>
    <xf numFmtId="0" fontId="0" fillId="0" borderId="3" xfId="0" applyBorder="1" applyAlignment="1">
      <alignment horizontal="center" vertical="center"/>
    </xf>
    <xf numFmtId="0" fontId="0" fillId="4" borderId="3" xfId="0" applyFill="1" applyBorder="1">
      <alignment vertical="center"/>
    </xf>
    <xf numFmtId="0" fontId="0" fillId="6" borderId="3" xfId="0" applyFill="1" applyBorder="1">
      <alignment vertical="center"/>
    </xf>
    <xf numFmtId="0" fontId="0" fillId="8" borderId="3" xfId="0" applyFill="1" applyBorder="1">
      <alignment vertical="center"/>
    </xf>
    <xf numFmtId="0" fontId="0" fillId="0" borderId="3" xfId="0" applyBorder="1" applyAlignment="1">
      <alignment vertical="center" wrapText="1"/>
    </xf>
    <xf numFmtId="0" fontId="0" fillId="2" borderId="3" xfId="0" applyFill="1" applyBorder="1">
      <alignment vertical="center"/>
    </xf>
    <xf numFmtId="0" fontId="0" fillId="2" borderId="3" xfId="0" applyFill="1" applyBorder="1" applyAlignment="1">
      <alignment vertical="center" wrapText="1"/>
    </xf>
    <xf numFmtId="0" fontId="0" fillId="7" borderId="3" xfId="0" applyFill="1" applyBorder="1">
      <alignment vertical="center"/>
    </xf>
    <xf numFmtId="0" fontId="0" fillId="7" borderId="3" xfId="0" applyFill="1" applyBorder="1" applyAlignment="1">
      <alignment vertical="center" wrapText="1"/>
    </xf>
    <xf numFmtId="0" fontId="16" fillId="5" borderId="3" xfId="0" applyFont="1" applyFill="1" applyBorder="1">
      <alignment vertical="center"/>
    </xf>
    <xf numFmtId="0" fontId="16" fillId="5" borderId="3" xfId="0" applyFont="1" applyFill="1" applyBorder="1" applyAlignment="1">
      <alignment vertical="center" wrapText="1"/>
    </xf>
    <xf numFmtId="0" fontId="0" fillId="0" borderId="3" xfId="0" applyFill="1" applyBorder="1" applyAlignment="1">
      <alignment vertical="center" wrapText="1"/>
    </xf>
    <xf numFmtId="0" fontId="0" fillId="10" borderId="3" xfId="0" applyFill="1" applyBorder="1">
      <alignment vertical="center"/>
    </xf>
    <xf numFmtId="0" fontId="0" fillId="10" borderId="3" xfId="0" applyFill="1" applyBorder="1" applyAlignment="1">
      <alignment vertical="center" wrapText="1"/>
    </xf>
    <xf numFmtId="0" fontId="21" fillId="0" borderId="0" xfId="0" applyFont="1" applyAlignment="1">
      <alignment horizontal="left" vertical="center"/>
    </xf>
    <xf numFmtId="0" fontId="0" fillId="0" borderId="3" xfId="0" applyFont="1" applyBorder="1" applyAlignment="1">
      <alignment vertical="center" wrapText="1"/>
    </xf>
    <xf numFmtId="0" fontId="9" fillId="0" borderId="0" xfId="0" applyFont="1" applyAlignment="1">
      <alignment horizontal="left" vertical="center"/>
    </xf>
    <xf numFmtId="0" fontId="0" fillId="0" borderId="0" xfId="0" applyFont="1" applyAlignment="1">
      <alignment vertical="center" wrapText="1"/>
    </xf>
    <xf numFmtId="0" fontId="0" fillId="0" borderId="0" xfId="0" applyFont="1">
      <alignment vertical="center"/>
    </xf>
    <xf numFmtId="0" fontId="12" fillId="0" borderId="0" xfId="0" applyFont="1" applyAlignment="1">
      <alignment horizontal="center" vertical="center" wrapText="1"/>
    </xf>
    <xf numFmtId="0" fontId="0" fillId="12" borderId="3" xfId="0" applyFont="1" applyFill="1" applyBorder="1" applyAlignment="1">
      <alignment vertical="center" wrapText="1"/>
    </xf>
    <xf numFmtId="0" fontId="0" fillId="0" borderId="38" xfId="0" applyBorder="1">
      <alignment vertical="center"/>
    </xf>
    <xf numFmtId="0" fontId="0" fillId="0" borderId="28" xfId="0" applyBorder="1">
      <alignment vertical="center"/>
    </xf>
    <xf numFmtId="0" fontId="0" fillId="13" borderId="3" xfId="0" applyFont="1" applyFill="1" applyBorder="1" applyAlignment="1">
      <alignment vertical="center" wrapText="1"/>
    </xf>
    <xf numFmtId="0" fontId="0" fillId="14" borderId="3" xfId="0" applyFont="1" applyFill="1" applyBorder="1" applyAlignment="1">
      <alignment vertical="center" wrapText="1"/>
    </xf>
    <xf numFmtId="49" fontId="0" fillId="0" borderId="0" xfId="0" applyNumberFormat="1">
      <alignment vertical="center"/>
    </xf>
    <xf numFmtId="0" fontId="0" fillId="0" borderId="0" xfId="0" applyNumberFormat="1">
      <alignment vertical="center"/>
    </xf>
    <xf numFmtId="0" fontId="26" fillId="0" borderId="0" xfId="0" applyFont="1">
      <alignment vertical="center"/>
    </xf>
    <xf numFmtId="0" fontId="0" fillId="0" borderId="3" xfId="0" applyBorder="1" applyAlignment="1">
      <alignment horizontal="center" vertical="center" shrinkToFit="1"/>
    </xf>
    <xf numFmtId="0" fontId="0" fillId="2" borderId="3" xfId="0" applyFill="1" applyBorder="1" applyAlignment="1">
      <alignment horizontal="center" vertical="center"/>
    </xf>
    <xf numFmtId="0" fontId="0" fillId="2" borderId="2" xfId="0" applyFill="1" applyBorder="1">
      <alignment vertical="center"/>
    </xf>
    <xf numFmtId="0" fontId="11" fillId="0" borderId="42" xfId="0" applyFont="1" applyBorder="1" applyAlignment="1">
      <alignment vertical="top" wrapText="1"/>
    </xf>
    <xf numFmtId="0" fontId="11" fillId="0" borderId="12" xfId="0" applyFont="1" applyBorder="1" applyAlignment="1">
      <alignment vertical="top" wrapText="1"/>
    </xf>
    <xf numFmtId="0" fontId="11" fillId="0" borderId="0" xfId="0" applyFont="1" applyAlignment="1">
      <alignment vertical="top"/>
    </xf>
    <xf numFmtId="0" fontId="11" fillId="0" borderId="40" xfId="0" applyFont="1" applyBorder="1" applyAlignment="1">
      <alignment vertical="top" wrapText="1"/>
    </xf>
    <xf numFmtId="0" fontId="11" fillId="0" borderId="9" xfId="0" applyFont="1" applyBorder="1" applyAlignment="1">
      <alignment vertical="top" wrapText="1"/>
    </xf>
    <xf numFmtId="0" fontId="11" fillId="0" borderId="3" xfId="0" applyFont="1" applyBorder="1" applyAlignment="1">
      <alignment vertical="top" wrapText="1"/>
    </xf>
    <xf numFmtId="0" fontId="11" fillId="0" borderId="0" xfId="0" applyFont="1" applyAlignment="1">
      <alignment vertical="top" wrapText="1"/>
    </xf>
    <xf numFmtId="0" fontId="9" fillId="0" borderId="14" xfId="0" applyFont="1" applyFill="1" applyBorder="1" applyAlignment="1">
      <alignment horizontal="center" vertical="center" shrinkToFit="1"/>
    </xf>
    <xf numFmtId="0" fontId="9" fillId="0" borderId="13" xfId="0" applyFont="1" applyFill="1" applyBorder="1" applyAlignment="1">
      <alignment horizontal="center" vertical="center" shrinkToFit="1"/>
    </xf>
    <xf numFmtId="0" fontId="9" fillId="0" borderId="12" xfId="0" applyFont="1" applyFill="1" applyBorder="1" applyAlignment="1">
      <alignment horizontal="center" vertical="center" shrinkToFit="1"/>
    </xf>
    <xf numFmtId="0" fontId="0" fillId="16" borderId="3" xfId="0" applyFill="1" applyBorder="1">
      <alignment vertical="center"/>
    </xf>
    <xf numFmtId="0" fontId="0" fillId="16" borderId="3" xfId="0" applyFill="1" applyBorder="1" applyAlignment="1">
      <alignment vertical="center" wrapText="1"/>
    </xf>
    <xf numFmtId="0" fontId="0" fillId="0" borderId="3" xfId="0" applyFill="1" applyBorder="1" applyAlignment="1">
      <alignment horizontal="center" vertical="center"/>
    </xf>
    <xf numFmtId="0" fontId="0" fillId="4" borderId="3" xfId="0" applyFill="1" applyBorder="1" applyAlignment="1">
      <alignment horizontal="center" vertical="center"/>
    </xf>
    <xf numFmtId="0" fontId="0" fillId="6" borderId="3" xfId="0" applyFill="1" applyBorder="1" applyAlignment="1">
      <alignment horizontal="center" vertical="center"/>
    </xf>
    <xf numFmtId="0" fontId="0" fillId="8" borderId="3" xfId="0" applyFill="1" applyBorder="1" applyAlignment="1">
      <alignment horizontal="center" vertical="center" shrinkToFit="1"/>
    </xf>
    <xf numFmtId="0" fontId="0" fillId="16" borderId="3" xfId="0" applyFill="1" applyBorder="1" applyAlignment="1">
      <alignment horizontal="center" vertical="center"/>
    </xf>
    <xf numFmtId="0" fontId="0" fillId="7" borderId="3" xfId="0" applyFill="1" applyBorder="1" applyAlignment="1">
      <alignment horizontal="center" vertical="center"/>
    </xf>
    <xf numFmtId="0" fontId="15" fillId="9" borderId="3" xfId="0" applyFont="1" applyFill="1" applyBorder="1" applyAlignment="1">
      <alignment horizontal="center" vertical="center" wrapText="1" shrinkToFit="1"/>
    </xf>
    <xf numFmtId="0" fontId="17" fillId="5" borderId="3" xfId="0" applyFont="1" applyFill="1" applyBorder="1" applyAlignment="1">
      <alignment horizontal="center" vertical="center" wrapText="1" shrinkToFit="1"/>
    </xf>
    <xf numFmtId="0" fontId="0" fillId="10" borderId="3" xfId="0" applyFill="1" applyBorder="1" applyAlignment="1">
      <alignment horizontal="center" vertical="center"/>
    </xf>
    <xf numFmtId="0" fontId="0" fillId="0" borderId="0" xfId="0" applyAlignment="1">
      <alignment horizontal="center" vertical="center"/>
    </xf>
    <xf numFmtId="0" fontId="0" fillId="0" borderId="0" xfId="0" applyBorder="1" applyAlignment="1">
      <alignment horizontal="center" vertical="center"/>
    </xf>
    <xf numFmtId="0" fontId="0" fillId="0" borderId="0" xfId="0" applyAlignment="1">
      <alignment horizontal="center" vertical="center"/>
    </xf>
    <xf numFmtId="0" fontId="16" fillId="17" borderId="1" xfId="0" applyFont="1" applyFill="1" applyBorder="1" applyAlignment="1">
      <alignment horizontal="center" vertical="center"/>
    </xf>
    <xf numFmtId="0" fontId="28" fillId="17" borderId="1" xfId="0" applyFont="1" applyFill="1" applyBorder="1" applyAlignment="1">
      <alignment horizontal="center" vertical="center"/>
    </xf>
    <xf numFmtId="0" fontId="28" fillId="17" borderId="1" xfId="0" applyFont="1" applyFill="1" applyBorder="1">
      <alignment vertical="center"/>
    </xf>
    <xf numFmtId="0" fontId="0" fillId="2" borderId="2" xfId="0" applyFill="1" applyBorder="1" applyAlignment="1">
      <alignment horizontal="center" vertical="center"/>
    </xf>
    <xf numFmtId="0" fontId="0" fillId="3" borderId="2" xfId="0" applyFill="1" applyBorder="1" applyAlignment="1">
      <alignment horizontal="center" vertical="center"/>
    </xf>
    <xf numFmtId="0" fontId="0" fillId="3" borderId="2" xfId="0" applyFill="1" applyBorder="1">
      <alignment vertical="center"/>
    </xf>
    <xf numFmtId="0" fontId="0" fillId="0" borderId="79" xfId="0" applyFill="1" applyBorder="1" applyAlignment="1">
      <alignment horizontal="center" vertical="center"/>
    </xf>
    <xf numFmtId="0" fontId="0" fillId="0" borderId="79" xfId="0" applyFill="1" applyBorder="1">
      <alignment vertical="center"/>
    </xf>
    <xf numFmtId="0" fontId="0" fillId="0" borderId="0" xfId="0" applyAlignment="1">
      <alignment horizontal="right" vertical="center"/>
    </xf>
    <xf numFmtId="0" fontId="0" fillId="0" borderId="0" xfId="0" applyAlignment="1">
      <alignment horizontal="left" vertical="center"/>
    </xf>
    <xf numFmtId="0" fontId="0" fillId="0" borderId="0" xfId="0" applyAlignment="1">
      <alignment vertical="center"/>
    </xf>
    <xf numFmtId="0" fontId="45" fillId="0" borderId="0" xfId="2" applyFont="1" applyAlignment="1">
      <alignment vertical="center" shrinkToFit="1"/>
    </xf>
    <xf numFmtId="0" fontId="45" fillId="0" borderId="0" xfId="2" applyFont="1" applyBorder="1" applyAlignment="1">
      <alignment vertical="center" shrinkToFit="1"/>
    </xf>
    <xf numFmtId="0" fontId="45" fillId="2" borderId="82" xfId="2" applyFont="1" applyFill="1" applyBorder="1" applyAlignment="1">
      <alignment vertical="center" shrinkToFit="1"/>
    </xf>
    <xf numFmtId="0" fontId="46" fillId="0" borderId="0" xfId="2" applyFont="1" applyFill="1" applyBorder="1" applyAlignment="1">
      <alignment vertical="center" shrinkToFit="1"/>
    </xf>
    <xf numFmtId="0" fontId="45" fillId="0" borderId="84" xfId="2" applyFont="1" applyBorder="1" applyAlignment="1">
      <alignment vertical="center" shrinkToFit="1"/>
    </xf>
    <xf numFmtId="0" fontId="45" fillId="2" borderId="84" xfId="2" applyFont="1" applyFill="1" applyBorder="1" applyAlignment="1">
      <alignment vertical="center" shrinkToFit="1"/>
    </xf>
    <xf numFmtId="0" fontId="45" fillId="0" borderId="0" xfId="2" applyFont="1" applyFill="1" applyBorder="1" applyAlignment="1">
      <alignment vertical="center" shrinkToFit="1"/>
    </xf>
    <xf numFmtId="0" fontId="45" fillId="0" borderId="0" xfId="2" applyFont="1" applyAlignment="1">
      <alignment horizontal="center" vertical="center" shrinkToFit="1"/>
    </xf>
    <xf numFmtId="0" fontId="45" fillId="0" borderId="84" xfId="2" applyFont="1" applyFill="1" applyBorder="1" applyAlignment="1">
      <alignment vertical="center" shrinkToFit="1"/>
    </xf>
    <xf numFmtId="0" fontId="45" fillId="2" borderId="86" xfId="2" applyFont="1" applyFill="1" applyBorder="1" applyAlignment="1">
      <alignment vertical="center" shrinkToFit="1"/>
    </xf>
    <xf numFmtId="0" fontId="45" fillId="0" borderId="29" xfId="2" applyFont="1" applyBorder="1" applyAlignment="1">
      <alignment vertical="center" shrinkToFit="1"/>
    </xf>
    <xf numFmtId="0" fontId="45" fillId="2" borderId="30" xfId="2" applyFont="1" applyFill="1" applyBorder="1" applyAlignment="1">
      <alignment horizontal="right" vertical="center" shrinkToFit="1"/>
    </xf>
    <xf numFmtId="0" fontId="45" fillId="2" borderId="60" xfId="2" applyFont="1" applyFill="1" applyBorder="1" applyAlignment="1">
      <alignment horizontal="left" vertical="center" shrinkToFit="1"/>
    </xf>
    <xf numFmtId="0" fontId="45" fillId="0" borderId="47" xfId="2" applyFont="1" applyBorder="1" applyAlignment="1">
      <alignment vertical="center" shrinkToFit="1"/>
    </xf>
    <xf numFmtId="0" fontId="45" fillId="0" borderId="23" xfId="2" applyFont="1" applyFill="1" applyBorder="1" applyAlignment="1">
      <alignment vertical="center" shrinkToFit="1"/>
    </xf>
    <xf numFmtId="0" fontId="45" fillId="0" borderId="87" xfId="2" applyFont="1" applyBorder="1" applyAlignment="1">
      <alignment vertical="center" shrinkToFit="1"/>
    </xf>
    <xf numFmtId="0" fontId="48" fillId="0" borderId="0" xfId="2" applyFont="1" applyBorder="1" applyAlignment="1">
      <alignment vertical="center" justifyLastLine="1" shrinkToFit="1"/>
    </xf>
    <xf numFmtId="0" fontId="47" fillId="0" borderId="0" xfId="2" applyFont="1" applyAlignment="1">
      <alignment vertical="center" shrinkToFit="1"/>
    </xf>
    <xf numFmtId="0" fontId="45" fillId="0" borderId="20" xfId="2" applyFont="1" applyBorder="1" applyAlignment="1">
      <alignment vertical="center" shrinkToFit="1"/>
    </xf>
    <xf numFmtId="0" fontId="45" fillId="0" borderId="37" xfId="2" applyFont="1" applyBorder="1" applyAlignment="1">
      <alignment vertical="center" shrinkToFit="1"/>
    </xf>
    <xf numFmtId="0" fontId="45" fillId="0" borderId="1" xfId="2" applyFont="1" applyBorder="1" applyAlignment="1">
      <alignment vertical="center" shrinkToFit="1"/>
    </xf>
    <xf numFmtId="0" fontId="45" fillId="0" borderId="34" xfId="2" applyFont="1" applyBorder="1" applyAlignment="1">
      <alignment vertical="center" shrinkToFit="1"/>
    </xf>
    <xf numFmtId="0" fontId="0" fillId="18" borderId="3" xfId="0" applyFill="1" applyBorder="1">
      <alignment vertical="center"/>
    </xf>
    <xf numFmtId="0" fontId="0" fillId="18" borderId="3" xfId="0" applyFill="1" applyBorder="1" applyAlignment="1">
      <alignment horizontal="center" vertical="center"/>
    </xf>
    <xf numFmtId="0" fontId="0" fillId="18" borderId="3" xfId="0" applyFill="1" applyBorder="1" applyAlignment="1">
      <alignment vertical="center" wrapText="1"/>
    </xf>
    <xf numFmtId="0" fontId="0" fillId="0" borderId="0" xfId="0">
      <alignment vertical="center"/>
    </xf>
    <xf numFmtId="178" fontId="0" fillId="0" borderId="0" xfId="0" applyNumberFormat="1">
      <alignment vertical="center"/>
    </xf>
    <xf numFmtId="178" fontId="0" fillId="0" borderId="0" xfId="0" applyNumberFormat="1" applyAlignment="1">
      <alignment horizontal="left" vertical="center"/>
    </xf>
    <xf numFmtId="0" fontId="0" fillId="7" borderId="3" xfId="0" applyFont="1" applyFill="1" applyBorder="1">
      <alignment vertical="center"/>
    </xf>
    <xf numFmtId="0" fontId="0" fillId="7" borderId="3" xfId="0" applyFont="1" applyFill="1" applyBorder="1" applyAlignment="1">
      <alignment horizontal="center" vertical="center"/>
    </xf>
    <xf numFmtId="0" fontId="53" fillId="9" borderId="3" xfId="0" applyFont="1" applyFill="1" applyBorder="1" applyAlignment="1">
      <alignment horizontal="center" vertical="center" wrapText="1" shrinkToFit="1"/>
    </xf>
    <xf numFmtId="0" fontId="53" fillId="7" borderId="3" xfId="0" applyFont="1" applyFill="1" applyBorder="1">
      <alignment vertical="center"/>
    </xf>
    <xf numFmtId="0" fontId="53" fillId="7" borderId="3" xfId="0" applyFont="1" applyFill="1" applyBorder="1" applyAlignment="1">
      <alignment horizontal="center" vertical="center"/>
    </xf>
    <xf numFmtId="0" fontId="53" fillId="9" borderId="3" xfId="0" applyFont="1" applyFill="1" applyBorder="1" applyAlignment="1">
      <alignment horizontal="right" vertical="center" wrapText="1" shrinkToFit="1"/>
    </xf>
    <xf numFmtId="0" fontId="15" fillId="9" borderId="3" xfId="0" applyFont="1" applyFill="1" applyBorder="1" applyAlignment="1">
      <alignment horizontal="right" vertical="center" wrapText="1" shrinkToFit="1"/>
    </xf>
    <xf numFmtId="0" fontId="53" fillId="7" borderId="3" xfId="0" applyFont="1" applyFill="1" applyBorder="1" applyAlignment="1">
      <alignment horizontal="left" vertical="center" wrapText="1"/>
    </xf>
    <xf numFmtId="0" fontId="53" fillId="9" borderId="3" xfId="0" applyFont="1" applyFill="1" applyBorder="1" applyAlignment="1">
      <alignment horizontal="left" vertical="center" wrapText="1" shrinkToFit="1"/>
    </xf>
    <xf numFmtId="0" fontId="0" fillId="9" borderId="3" xfId="0" applyFill="1" applyBorder="1" applyAlignment="1">
      <alignment horizontal="left" vertical="center" wrapText="1"/>
    </xf>
    <xf numFmtId="0" fontId="0" fillId="0" borderId="0" xfId="0" applyFill="1" applyBorder="1" applyAlignment="1">
      <alignment vertical="center"/>
    </xf>
    <xf numFmtId="0" fontId="0" fillId="0" borderId="0" xfId="0" applyFont="1" applyFill="1" applyBorder="1" applyAlignment="1">
      <alignment horizontal="right" vertical="center"/>
    </xf>
    <xf numFmtId="0" fontId="0" fillId="0" borderId="0" xfId="0" applyFill="1" applyBorder="1" applyAlignment="1">
      <alignment horizontal="distributed" vertical="center"/>
    </xf>
    <xf numFmtId="178" fontId="0" fillId="0" borderId="0" xfId="0" applyNumberFormat="1" applyFill="1" applyBorder="1" applyAlignment="1">
      <alignment horizontal="right" vertical="center"/>
    </xf>
    <xf numFmtId="0" fontId="0" fillId="0" borderId="0" xfId="0" applyFill="1" applyBorder="1" applyAlignment="1">
      <alignment horizontal="left" vertical="center"/>
    </xf>
    <xf numFmtId="0" fontId="0" fillId="0" borderId="0" xfId="0" applyFill="1" applyBorder="1" applyAlignment="1">
      <alignment horizontal="right" vertical="center"/>
    </xf>
    <xf numFmtId="0" fontId="0" fillId="0" borderId="0" xfId="0" applyFont="1" applyFill="1" applyBorder="1" applyAlignment="1">
      <alignment vertical="center"/>
    </xf>
    <xf numFmtId="0" fontId="53" fillId="0" borderId="0" xfId="0" applyFont="1" applyFill="1" applyBorder="1" applyAlignment="1">
      <alignment vertical="center"/>
    </xf>
    <xf numFmtId="178" fontId="53" fillId="0" borderId="0" xfId="0" applyNumberFormat="1" applyFont="1" applyFill="1" applyBorder="1" applyAlignment="1">
      <alignment vertical="center"/>
    </xf>
    <xf numFmtId="0" fontId="27" fillId="0" borderId="0" xfId="0" applyFont="1" applyFill="1" applyBorder="1" applyAlignment="1">
      <alignment horizontal="left" vertical="center"/>
    </xf>
    <xf numFmtId="0" fontId="27" fillId="0" borderId="0" xfId="0" applyFont="1" applyFill="1" applyBorder="1" applyAlignment="1">
      <alignment vertical="center"/>
    </xf>
    <xf numFmtId="0" fontId="0" fillId="0" borderId="0" xfId="0" applyFont="1" applyFill="1" applyBorder="1" applyAlignment="1">
      <alignment horizontal="left" vertical="center"/>
    </xf>
    <xf numFmtId="0" fontId="27" fillId="0" borderId="0" xfId="0" applyFont="1" applyAlignment="1">
      <alignment horizontal="left" vertical="center"/>
    </xf>
    <xf numFmtId="0" fontId="27" fillId="0" borderId="0" xfId="0" applyFont="1">
      <alignment vertical="center"/>
    </xf>
    <xf numFmtId="178" fontId="0" fillId="0" borderId="0" xfId="0" applyNumberFormat="1" applyFont="1" applyFill="1" applyBorder="1" applyAlignment="1">
      <alignment horizontal="left" vertical="center"/>
    </xf>
    <xf numFmtId="178" fontId="53" fillId="0" borderId="0" xfId="0" applyNumberFormat="1" applyFont="1" applyFill="1" applyBorder="1" applyAlignment="1">
      <alignment horizontal="right" vertical="center"/>
    </xf>
    <xf numFmtId="0" fontId="0" fillId="0" borderId="6" xfId="0" applyBorder="1">
      <alignment vertical="center"/>
    </xf>
    <xf numFmtId="0" fontId="0" fillId="0" borderId="24" xfId="0" applyBorder="1" applyAlignment="1">
      <alignment horizontal="center" vertical="center"/>
    </xf>
    <xf numFmtId="0" fontId="0" fillId="0" borderId="11" xfId="0" applyBorder="1" applyAlignment="1">
      <alignment horizontal="center" vertical="center"/>
    </xf>
    <xf numFmtId="0" fontId="0" fillId="0" borderId="18" xfId="0" applyBorder="1">
      <alignment vertical="center"/>
    </xf>
    <xf numFmtId="0" fontId="0" fillId="0" borderId="1" xfId="0" applyBorder="1" applyAlignment="1">
      <alignment horizontal="center" vertical="center"/>
    </xf>
    <xf numFmtId="0" fontId="0" fillId="0" borderId="55" xfId="0" applyBorder="1">
      <alignment vertical="center"/>
    </xf>
    <xf numFmtId="0" fontId="0" fillId="19" borderId="3" xfId="0" applyFill="1" applyBorder="1">
      <alignment vertical="center"/>
    </xf>
    <xf numFmtId="0" fontId="0" fillId="19" borderId="11" xfId="0" applyFill="1" applyBorder="1" applyAlignment="1">
      <alignment horizontal="center" vertical="center"/>
    </xf>
    <xf numFmtId="0" fontId="0" fillId="19" borderId="8" xfId="0" applyFill="1" applyBorder="1" applyAlignment="1">
      <alignment horizontal="center" vertical="center"/>
    </xf>
    <xf numFmtId="0" fontId="0" fillId="0" borderId="56" xfId="0" applyBorder="1">
      <alignment vertical="center"/>
    </xf>
    <xf numFmtId="0" fontId="0" fillId="0" borderId="3" xfId="0" applyBorder="1" applyAlignment="1">
      <alignment horizontal="center" vertical="center"/>
    </xf>
    <xf numFmtId="0" fontId="0" fillId="0" borderId="0" xfId="0" applyBorder="1" applyAlignment="1">
      <alignment horizontal="center" vertical="center" shrinkToFit="1"/>
    </xf>
    <xf numFmtId="0" fontId="12" fillId="0" borderId="0" xfId="0" applyFont="1" applyAlignment="1">
      <alignment vertical="center"/>
    </xf>
    <xf numFmtId="0" fontId="0" fillId="0" borderId="3" xfId="0" applyBorder="1" applyAlignment="1">
      <alignment horizontal="left" vertical="center"/>
    </xf>
    <xf numFmtId="0" fontId="0" fillId="0" borderId="2" xfId="0" applyBorder="1" applyAlignment="1">
      <alignment horizontal="left" vertical="center"/>
    </xf>
    <xf numFmtId="0" fontId="0" fillId="0" borderId="17" xfId="0" applyBorder="1" applyAlignment="1">
      <alignment horizontal="center" vertical="center" shrinkToFit="1"/>
    </xf>
    <xf numFmtId="0" fontId="12" fillId="0" borderId="16" xfId="0" applyFont="1" applyBorder="1" applyAlignment="1">
      <alignment vertical="center"/>
    </xf>
    <xf numFmtId="0" fontId="0" fillId="19" borderId="3" xfId="0" applyFill="1" applyBorder="1" applyAlignment="1">
      <alignment horizontal="left" vertical="center"/>
    </xf>
    <xf numFmtId="0" fontId="0" fillId="19" borderId="40" xfId="0" applyFill="1" applyBorder="1" applyAlignment="1">
      <alignment horizontal="center" vertical="center"/>
    </xf>
    <xf numFmtId="0" fontId="0" fillId="0" borderId="40" xfId="0" applyBorder="1" applyAlignment="1">
      <alignment horizontal="center" vertical="center"/>
    </xf>
    <xf numFmtId="0" fontId="0" fillId="19" borderId="41" xfId="0" applyFill="1" applyBorder="1" applyAlignment="1">
      <alignment horizontal="center" vertical="center"/>
    </xf>
    <xf numFmtId="0" fontId="0" fillId="0" borderId="18" xfId="0" applyBorder="1" applyAlignment="1">
      <alignment horizontal="center" vertical="center"/>
    </xf>
    <xf numFmtId="0" fontId="0" fillId="0" borderId="39" xfId="0" applyBorder="1" applyAlignment="1">
      <alignment horizontal="center" vertical="center"/>
    </xf>
    <xf numFmtId="0" fontId="0" fillId="19" borderId="9" xfId="0" applyFill="1" applyBorder="1" applyAlignment="1">
      <alignment horizontal="center" vertical="center"/>
    </xf>
    <xf numFmtId="0" fontId="0" fillId="0" borderId="9" xfId="0" applyBorder="1" applyAlignment="1">
      <alignment horizontal="center" vertical="center"/>
    </xf>
    <xf numFmtId="0" fontId="0" fillId="19" borderId="5" xfId="0" applyFill="1" applyBorder="1" applyAlignment="1">
      <alignment horizontal="center" vertical="center"/>
    </xf>
    <xf numFmtId="0" fontId="0" fillId="0" borderId="27" xfId="0" applyBorder="1" applyAlignment="1">
      <alignment horizontal="center" vertical="center"/>
    </xf>
    <xf numFmtId="0" fontId="0" fillId="0" borderId="16" xfId="0" applyBorder="1" applyAlignment="1">
      <alignment horizontal="center" vertical="center"/>
    </xf>
    <xf numFmtId="0" fontId="0" fillId="19" borderId="24" xfId="0" applyFill="1" applyBorder="1" applyAlignment="1">
      <alignment horizontal="center" vertical="center"/>
    </xf>
    <xf numFmtId="0" fontId="0" fillId="19" borderId="42" xfId="0" applyFill="1" applyBorder="1" applyAlignment="1">
      <alignment horizontal="center" vertical="center"/>
    </xf>
    <xf numFmtId="0" fontId="0" fillId="19" borderId="13" xfId="0" applyFill="1" applyBorder="1" applyAlignment="1">
      <alignment horizontal="center" vertical="center"/>
    </xf>
    <xf numFmtId="0" fontId="0" fillId="19" borderId="12" xfId="0" applyFill="1" applyBorder="1" applyAlignment="1">
      <alignment horizontal="center" vertical="center"/>
    </xf>
    <xf numFmtId="0" fontId="0" fillId="19" borderId="39" xfId="0" applyFill="1" applyBorder="1" applyAlignment="1">
      <alignment horizontal="center" vertical="center"/>
    </xf>
    <xf numFmtId="0" fontId="0" fillId="19" borderId="2" xfId="0" applyFill="1" applyBorder="1" applyAlignment="1">
      <alignment horizontal="center" vertical="center"/>
    </xf>
    <xf numFmtId="0" fontId="0" fillId="19" borderId="27" xfId="0" applyFill="1" applyBorder="1" applyAlignment="1">
      <alignment horizontal="center" vertical="center"/>
    </xf>
    <xf numFmtId="0" fontId="0" fillId="2" borderId="48" xfId="0" applyFill="1" applyBorder="1" applyAlignment="1">
      <alignment horizontal="center" vertical="center"/>
    </xf>
    <xf numFmtId="0" fontId="0" fillId="2" borderId="48" xfId="0" applyFill="1" applyBorder="1">
      <alignment vertical="center"/>
    </xf>
    <xf numFmtId="0" fontId="0" fillId="0" borderId="6" xfId="0" applyFill="1" applyBorder="1" applyAlignment="1">
      <alignment horizontal="center" vertical="center"/>
    </xf>
    <xf numFmtId="0" fontId="0" fillId="0" borderId="6" xfId="0" applyFill="1" applyBorder="1">
      <alignment vertical="center"/>
    </xf>
    <xf numFmtId="0" fontId="9" fillId="2" borderId="28" xfId="0" applyFont="1" applyFill="1" applyBorder="1" applyAlignment="1">
      <alignment horizontal="center" vertical="center" shrinkToFit="1"/>
    </xf>
    <xf numFmtId="0" fontId="9" fillId="2" borderId="2" xfId="0" applyFont="1" applyFill="1" applyBorder="1" applyAlignment="1">
      <alignment horizontal="center" vertical="center" shrinkToFit="1"/>
    </xf>
    <xf numFmtId="0" fontId="9" fillId="2" borderId="27" xfId="0" applyFont="1" applyFill="1" applyBorder="1" applyAlignment="1">
      <alignment horizontal="center" vertical="center" shrinkToFit="1"/>
    </xf>
    <xf numFmtId="0" fontId="0" fillId="0" borderId="0" xfId="0" applyFill="1" applyBorder="1" applyAlignment="1">
      <alignment vertical="center" wrapText="1"/>
    </xf>
    <xf numFmtId="0" fontId="57" fillId="0" borderId="0" xfId="0" applyFont="1">
      <alignment vertical="center"/>
    </xf>
    <xf numFmtId="0" fontId="0" fillId="20" borderId="3" xfId="0" applyFill="1" applyBorder="1">
      <alignment vertical="center"/>
    </xf>
    <xf numFmtId="0" fontId="0" fillId="0" borderId="10" xfId="0" applyBorder="1">
      <alignment vertical="center"/>
    </xf>
    <xf numFmtId="0" fontId="0" fillId="20" borderId="3" xfId="0" quotePrefix="1" applyFill="1" applyBorder="1" applyAlignment="1">
      <alignment horizontal="right" vertical="center"/>
    </xf>
    <xf numFmtId="0" fontId="0" fillId="0" borderId="3" xfId="0" quotePrefix="1" applyBorder="1" applyAlignment="1">
      <alignment horizontal="right" vertical="center"/>
    </xf>
    <xf numFmtId="0" fontId="0" fillId="0" borderId="0" xfId="0" applyBorder="1" applyAlignment="1">
      <alignment horizontal="left" vertical="center"/>
    </xf>
    <xf numFmtId="9" fontId="0" fillId="0" borderId="0" xfId="0" applyNumberFormat="1" applyBorder="1" applyAlignment="1">
      <alignment horizontal="left" vertical="center"/>
    </xf>
    <xf numFmtId="0" fontId="23" fillId="0" borderId="3" xfId="0" applyFont="1" applyBorder="1" applyAlignment="1">
      <alignment vertical="center" wrapText="1"/>
    </xf>
    <xf numFmtId="0" fontId="0" fillId="0" borderId="3" xfId="0" applyBorder="1" applyAlignment="1">
      <alignment horizontal="center" vertical="center"/>
    </xf>
    <xf numFmtId="0" fontId="0" fillId="19" borderId="6" xfId="0" applyFill="1" applyBorder="1" applyAlignment="1">
      <alignment horizontal="center" vertical="center"/>
    </xf>
    <xf numFmtId="0" fontId="0" fillId="19" borderId="3" xfId="0" applyFill="1" applyBorder="1" applyAlignment="1">
      <alignment horizontal="center" vertical="center"/>
    </xf>
    <xf numFmtId="0" fontId="0" fillId="0" borderId="17" xfId="0" applyBorder="1" applyAlignment="1">
      <alignment horizontal="center" vertical="center"/>
    </xf>
    <xf numFmtId="0" fontId="0" fillId="0" borderId="2" xfId="0" applyBorder="1" applyAlignment="1">
      <alignment horizontal="center" vertical="center"/>
    </xf>
    <xf numFmtId="0" fontId="33" fillId="0" borderId="0" xfId="3" applyFont="1">
      <alignment vertical="center"/>
    </xf>
    <xf numFmtId="0" fontId="33" fillId="0" borderId="0" xfId="3" applyFont="1" applyAlignment="1">
      <alignment vertical="center" shrinkToFit="1"/>
    </xf>
    <xf numFmtId="179" fontId="33" fillId="0" borderId="0" xfId="3" applyNumberFormat="1" applyFont="1">
      <alignment vertical="center"/>
    </xf>
    <xf numFmtId="0" fontId="43" fillId="16" borderId="43" xfId="3" applyFont="1" applyFill="1" applyBorder="1" applyAlignment="1">
      <alignment vertical="center" wrapText="1" shrinkToFit="1"/>
    </xf>
    <xf numFmtId="0" fontId="35" fillId="0" borderId="0" xfId="3" applyFont="1" applyAlignment="1">
      <alignment vertical="center" shrinkToFit="1"/>
    </xf>
    <xf numFmtId="0" fontId="43" fillId="16" borderId="2" xfId="3" applyFont="1" applyFill="1" applyBorder="1" applyAlignment="1">
      <alignment vertical="center" wrapText="1" shrinkToFit="1"/>
    </xf>
    <xf numFmtId="0" fontId="43" fillId="16" borderId="48" xfId="3" applyFont="1" applyFill="1" applyBorder="1" applyAlignment="1">
      <alignment vertical="center" wrapText="1" shrinkToFit="1"/>
    </xf>
    <xf numFmtId="0" fontId="43" fillId="16" borderId="52" xfId="3" applyFont="1" applyFill="1" applyBorder="1" applyAlignment="1">
      <alignment vertical="center" wrapText="1" shrinkToFit="1"/>
    </xf>
    <xf numFmtId="176" fontId="33" fillId="0" borderId="0" xfId="3" applyNumberFormat="1" applyFont="1" applyAlignment="1">
      <alignment vertical="center" shrinkToFit="1"/>
    </xf>
    <xf numFmtId="0" fontId="43" fillId="16" borderId="54" xfId="3" applyFont="1" applyFill="1" applyBorder="1" applyAlignment="1">
      <alignment vertical="center" wrapText="1" shrinkToFit="1"/>
    </xf>
    <xf numFmtId="0" fontId="39" fillId="0" borderId="0" xfId="3" applyFont="1">
      <alignment vertical="center"/>
    </xf>
    <xf numFmtId="0" fontId="33" fillId="0" borderId="0" xfId="3" applyFont="1" applyAlignment="1">
      <alignment vertical="distributed" textRotation="180" shrinkToFit="1"/>
    </xf>
    <xf numFmtId="0" fontId="33" fillId="0" borderId="0" xfId="3" applyFont="1" applyAlignment="1">
      <alignment vertical="center" textRotation="90" shrinkToFit="1"/>
    </xf>
    <xf numFmtId="0" fontId="39" fillId="0" borderId="0" xfId="3" applyFont="1" applyAlignment="1">
      <alignment vertical="center" shrinkToFit="1"/>
    </xf>
    <xf numFmtId="0" fontId="37" fillId="0" borderId="0" xfId="3" applyFont="1" applyAlignment="1">
      <alignment vertical="center" justifyLastLine="1" shrinkToFit="1"/>
    </xf>
    <xf numFmtId="0" fontId="33" fillId="0" borderId="0" xfId="3" applyFont="1" applyAlignment="1">
      <alignment vertical="center" justifyLastLine="1" shrinkToFit="1"/>
    </xf>
    <xf numFmtId="0" fontId="36" fillId="0" borderId="0" xfId="3" applyFont="1" applyAlignment="1">
      <alignment vertical="center" shrinkToFit="1"/>
    </xf>
    <xf numFmtId="0" fontId="33" fillId="2" borderId="0" xfId="3" applyFont="1" applyFill="1" applyAlignment="1">
      <alignment vertical="center" shrinkToFit="1"/>
    </xf>
    <xf numFmtId="0" fontId="33" fillId="0" borderId="0" xfId="3" applyFont="1" applyAlignment="1">
      <alignment horizontal="left" vertical="center"/>
    </xf>
    <xf numFmtId="9" fontId="33" fillId="0" borderId="0" xfId="3" applyNumberFormat="1" applyFont="1" applyAlignment="1">
      <alignment vertical="center" shrinkToFit="1"/>
    </xf>
    <xf numFmtId="0" fontId="0" fillId="0" borderId="0" xfId="0" applyAlignment="1">
      <alignment vertical="center" shrinkToFit="1"/>
    </xf>
    <xf numFmtId="9" fontId="33" fillId="0" borderId="0" xfId="3" applyNumberFormat="1" applyFont="1">
      <alignment vertical="center"/>
    </xf>
    <xf numFmtId="179" fontId="33" fillId="0" borderId="0" xfId="3" applyNumberFormat="1" applyFont="1" applyAlignment="1">
      <alignment vertical="center" shrinkToFit="1"/>
    </xf>
    <xf numFmtId="178" fontId="0" fillId="0" borderId="0" xfId="0" applyNumberFormat="1" applyAlignment="1">
      <alignment vertical="center" shrinkToFit="1"/>
    </xf>
    <xf numFmtId="0" fontId="33" fillId="0" borderId="0" xfId="3" applyFont="1" applyAlignment="1">
      <alignment horizontal="left" vertical="center" shrinkToFit="1"/>
    </xf>
    <xf numFmtId="177" fontId="33" fillId="0" borderId="0" xfId="3" applyNumberFormat="1" applyFont="1" applyAlignment="1">
      <alignment vertical="center" shrinkToFit="1"/>
    </xf>
    <xf numFmtId="9" fontId="0" fillId="0" borderId="0" xfId="0" applyNumberFormat="1">
      <alignment vertical="center"/>
    </xf>
    <xf numFmtId="0" fontId="0" fillId="16" borderId="50" xfId="0" applyFill="1" applyBorder="1">
      <alignment vertical="center"/>
    </xf>
    <xf numFmtId="0" fontId="0" fillId="16" borderId="114" xfId="0" applyFill="1" applyBorder="1">
      <alignment vertical="center"/>
    </xf>
    <xf numFmtId="0" fontId="0" fillId="16" borderId="112" xfId="0" applyFill="1" applyBorder="1">
      <alignment vertical="center"/>
    </xf>
    <xf numFmtId="0" fontId="33" fillId="0" borderId="58" xfId="3" applyFont="1" applyBorder="1">
      <alignment vertical="center"/>
    </xf>
    <xf numFmtId="0" fontId="33" fillId="0" borderId="14" xfId="3" applyFont="1" applyBorder="1">
      <alignment vertical="center"/>
    </xf>
    <xf numFmtId="0" fontId="33" fillId="0" borderId="10" xfId="3" applyFont="1" applyBorder="1">
      <alignment vertical="center"/>
    </xf>
    <xf numFmtId="0" fontId="53" fillId="0" borderId="0" xfId="0" applyFont="1">
      <alignment vertical="center"/>
    </xf>
    <xf numFmtId="0" fontId="33" fillId="16" borderId="50" xfId="3" applyFont="1" applyFill="1" applyBorder="1" applyAlignment="1">
      <alignment vertical="center" shrinkToFit="1"/>
    </xf>
    <xf numFmtId="0" fontId="33" fillId="16" borderId="114" xfId="3" applyFont="1" applyFill="1" applyBorder="1">
      <alignment vertical="center"/>
    </xf>
    <xf numFmtId="0" fontId="33" fillId="16" borderId="112" xfId="3" applyFont="1" applyFill="1" applyBorder="1">
      <alignment vertical="center"/>
    </xf>
    <xf numFmtId="0" fontId="37" fillId="0" borderId="0" xfId="3" applyFont="1" applyAlignment="1">
      <alignment vertical="center" wrapText="1" shrinkToFit="1"/>
    </xf>
    <xf numFmtId="0" fontId="33" fillId="10" borderId="3" xfId="3" applyFont="1" applyFill="1" applyBorder="1" applyAlignment="1">
      <alignment vertical="center" justifyLastLine="1" shrinkToFit="1"/>
    </xf>
    <xf numFmtId="0" fontId="33" fillId="10" borderId="6" xfId="3" applyFont="1" applyFill="1" applyBorder="1" applyAlignment="1">
      <alignment vertical="center" justifyLastLine="1" shrinkToFit="1"/>
    </xf>
    <xf numFmtId="0" fontId="33" fillId="10" borderId="5" xfId="3" applyFont="1" applyFill="1" applyBorder="1" applyAlignment="1">
      <alignment vertical="center" justifyLastLine="1" shrinkToFit="1"/>
    </xf>
    <xf numFmtId="0" fontId="37" fillId="0" borderId="0" xfId="3" applyFont="1" applyAlignment="1">
      <alignment horizontal="distributed" vertical="center" justifyLastLine="1" shrinkToFit="1"/>
    </xf>
    <xf numFmtId="0" fontId="33" fillId="10" borderId="9" xfId="3" applyFont="1" applyFill="1" applyBorder="1" applyAlignment="1">
      <alignment vertical="center" justifyLastLine="1" shrinkToFit="1"/>
    </xf>
    <xf numFmtId="0" fontId="0" fillId="0" borderId="48" xfId="0" applyBorder="1">
      <alignment vertical="center"/>
    </xf>
    <xf numFmtId="0" fontId="0" fillId="0" borderId="48" xfId="0" quotePrefix="1" applyBorder="1" applyAlignment="1">
      <alignment horizontal="right" vertical="center"/>
    </xf>
    <xf numFmtId="0" fontId="0" fillId="20" borderId="53" xfId="0" applyFill="1" applyBorder="1">
      <alignment vertical="center"/>
    </xf>
    <xf numFmtId="0" fontId="0" fillId="20" borderId="18" xfId="0" quotePrefix="1" applyFill="1" applyBorder="1" applyAlignment="1">
      <alignment horizontal="right" vertical="center"/>
    </xf>
    <xf numFmtId="0" fontId="0" fillId="20" borderId="16" xfId="0" applyFill="1" applyBorder="1">
      <alignment vertical="center"/>
    </xf>
    <xf numFmtId="0" fontId="0" fillId="20" borderId="10" xfId="0" quotePrefix="1" applyFill="1" applyBorder="1" applyAlignment="1">
      <alignment horizontal="right" vertical="center"/>
    </xf>
    <xf numFmtId="0" fontId="0" fillId="20" borderId="95" xfId="0" applyFill="1" applyBorder="1">
      <alignment vertical="center"/>
    </xf>
    <xf numFmtId="0" fontId="0" fillId="0" borderId="2" xfId="0" applyBorder="1">
      <alignment vertical="center"/>
    </xf>
    <xf numFmtId="0" fontId="0" fillId="0" borderId="2" xfId="0" quotePrefix="1" applyBorder="1" applyAlignment="1">
      <alignment horizontal="right" vertical="center"/>
    </xf>
    <xf numFmtId="0" fontId="0" fillId="0" borderId="29" xfId="0" applyBorder="1" applyAlignment="1">
      <alignment horizontal="left" vertical="center"/>
    </xf>
    <xf numFmtId="0" fontId="0" fillId="20" borderId="18" xfId="0" applyFill="1" applyBorder="1">
      <alignment vertical="center"/>
    </xf>
    <xf numFmtId="0" fontId="0" fillId="20" borderId="96" xfId="0" applyFill="1" applyBorder="1">
      <alignment vertical="center"/>
    </xf>
    <xf numFmtId="0" fontId="0" fillId="0" borderId="16" xfId="0" applyBorder="1">
      <alignment vertical="center"/>
    </xf>
    <xf numFmtId="0" fontId="0" fillId="19" borderId="27" xfId="0" applyFill="1" applyBorder="1">
      <alignment vertical="center"/>
    </xf>
    <xf numFmtId="0" fontId="0" fillId="0" borderId="9" xfId="0" applyBorder="1">
      <alignment vertical="center"/>
    </xf>
    <xf numFmtId="0" fontId="0" fillId="19" borderId="9" xfId="0" applyFill="1" applyBorder="1">
      <alignment vertical="center"/>
    </xf>
    <xf numFmtId="0" fontId="0" fillId="0" borderId="5" xfId="0" applyBorder="1">
      <alignment vertical="center"/>
    </xf>
    <xf numFmtId="0" fontId="33" fillId="0" borderId="40" xfId="3" applyFont="1" applyBorder="1" applyAlignment="1">
      <alignment horizontal="center" vertical="center" shrinkToFit="1"/>
    </xf>
    <xf numFmtId="0" fontId="33" fillId="0" borderId="3" xfId="3" applyFont="1" applyBorder="1" applyAlignment="1">
      <alignment horizontal="center" vertical="center" shrinkToFit="1"/>
    </xf>
    <xf numFmtId="0" fontId="33" fillId="0" borderId="42" xfId="3" applyFont="1" applyBorder="1" applyAlignment="1">
      <alignment horizontal="center" vertical="center" shrinkToFit="1"/>
    </xf>
    <xf numFmtId="0" fontId="33" fillId="0" borderId="13" xfId="3" applyFont="1" applyBorder="1" applyAlignment="1">
      <alignment horizontal="center" vertical="center" shrinkToFit="1"/>
    </xf>
    <xf numFmtId="0" fontId="33" fillId="0" borderId="12" xfId="3" applyFont="1" applyBorder="1" applyAlignment="1">
      <alignment horizontal="center" vertical="center" shrinkToFit="1"/>
    </xf>
    <xf numFmtId="0" fontId="33" fillId="0" borderId="14" xfId="3" applyFont="1" applyBorder="1" applyAlignment="1">
      <alignment horizontal="distributed" vertical="center" justifyLastLine="1" shrinkToFit="1"/>
    </xf>
    <xf numFmtId="0" fontId="33" fillId="0" borderId="13" xfId="3" applyFont="1" applyBorder="1" applyAlignment="1">
      <alignment horizontal="distributed" vertical="center" justifyLastLine="1" shrinkToFit="1"/>
    </xf>
    <xf numFmtId="0" fontId="33" fillId="0" borderId="12" xfId="3" applyFont="1" applyBorder="1" applyAlignment="1">
      <alignment horizontal="distributed" vertical="center" justifyLastLine="1" shrinkToFit="1"/>
    </xf>
    <xf numFmtId="0" fontId="33" fillId="0" borderId="42" xfId="3" applyFont="1" applyBorder="1" applyAlignment="1">
      <alignment horizontal="distributed" vertical="center" justifyLastLine="1" shrinkToFit="1"/>
    </xf>
    <xf numFmtId="0" fontId="35" fillId="10" borderId="10" xfId="3" applyFont="1" applyFill="1" applyBorder="1" applyAlignment="1">
      <alignment horizontal="center" vertical="center" shrinkToFit="1"/>
    </xf>
    <xf numFmtId="0" fontId="35" fillId="10" borderId="3" xfId="3" applyFont="1" applyFill="1" applyBorder="1" applyAlignment="1">
      <alignment horizontal="center" vertical="center" shrinkToFit="1"/>
    </xf>
    <xf numFmtId="0" fontId="34" fillId="0" borderId="42" xfId="3" applyFont="1" applyBorder="1" applyAlignment="1">
      <alignment horizontal="center" vertical="center" shrinkToFit="1"/>
    </xf>
    <xf numFmtId="0" fontId="34" fillId="0" borderId="13" xfId="3" applyFont="1" applyBorder="1" applyAlignment="1">
      <alignment horizontal="center" vertical="center" shrinkToFit="1"/>
    </xf>
    <xf numFmtId="0" fontId="34" fillId="0" borderId="40" xfId="3" applyFont="1" applyBorder="1" applyAlignment="1">
      <alignment horizontal="center" vertical="center" shrinkToFit="1"/>
    </xf>
    <xf numFmtId="0" fontId="34" fillId="0" borderId="3" xfId="3" applyFont="1" applyBorder="1" applyAlignment="1">
      <alignment horizontal="center" vertical="center" shrinkToFit="1"/>
    </xf>
    <xf numFmtId="0" fontId="35" fillId="10" borderId="13" xfId="3" applyFont="1" applyFill="1" applyBorder="1" applyAlignment="1">
      <alignment horizontal="center" vertical="center" justifyLastLine="1" shrinkToFit="1"/>
    </xf>
    <xf numFmtId="0" fontId="35" fillId="10" borderId="12" xfId="3" applyFont="1" applyFill="1" applyBorder="1" applyAlignment="1">
      <alignment horizontal="center" vertical="center" justifyLastLine="1" shrinkToFit="1"/>
    </xf>
    <xf numFmtId="0" fontId="35" fillId="10" borderId="3" xfId="3" applyFont="1" applyFill="1" applyBorder="1" applyAlignment="1">
      <alignment horizontal="center" vertical="center" justifyLastLine="1" shrinkToFit="1"/>
    </xf>
    <xf numFmtId="0" fontId="35" fillId="10" borderId="9" xfId="3" applyFont="1" applyFill="1" applyBorder="1" applyAlignment="1">
      <alignment horizontal="center" vertical="center" justifyLastLine="1" shrinkToFit="1"/>
    </xf>
    <xf numFmtId="0" fontId="33" fillId="0" borderId="14" xfId="3" applyFont="1" applyBorder="1" applyAlignment="1">
      <alignment horizontal="center" vertical="center" shrinkToFit="1"/>
    </xf>
    <xf numFmtId="0" fontId="56" fillId="0" borderId="13" xfId="3" applyFont="1" applyBorder="1" applyAlignment="1">
      <alignment horizontal="left" vertical="center" wrapText="1" shrinkToFit="1"/>
    </xf>
    <xf numFmtId="0" fontId="56" fillId="0" borderId="13" xfId="3" applyFont="1" applyBorder="1" applyAlignment="1">
      <alignment horizontal="left" vertical="center" shrinkToFit="1"/>
    </xf>
    <xf numFmtId="0" fontId="56" fillId="0" borderId="12" xfId="3" applyFont="1" applyBorder="1" applyAlignment="1">
      <alignment horizontal="left" vertical="center" shrinkToFit="1"/>
    </xf>
    <xf numFmtId="0" fontId="56" fillId="0" borderId="3" xfId="3" applyFont="1" applyBorder="1" applyAlignment="1">
      <alignment horizontal="left" vertical="center" shrinkToFit="1"/>
    </xf>
    <xf numFmtId="0" fontId="56" fillId="0" borderId="9" xfId="3" applyFont="1" applyBorder="1" applyAlignment="1">
      <alignment horizontal="left" vertical="center" shrinkToFit="1"/>
    </xf>
    <xf numFmtId="0" fontId="56" fillId="0" borderId="6" xfId="3" applyFont="1" applyBorder="1" applyAlignment="1">
      <alignment horizontal="left" vertical="center" shrinkToFit="1"/>
    </xf>
    <xf numFmtId="0" fontId="56" fillId="0" borderId="5" xfId="3" applyFont="1" applyBorder="1" applyAlignment="1">
      <alignment horizontal="left" vertical="center" shrinkToFit="1"/>
    </xf>
    <xf numFmtId="0" fontId="33" fillId="0" borderId="10" xfId="3" applyFont="1" applyBorder="1" applyAlignment="1">
      <alignment horizontal="center" vertical="center" shrinkToFit="1"/>
    </xf>
    <xf numFmtId="0" fontId="33" fillId="0" borderId="41" xfId="3" applyFont="1" applyBorder="1" applyAlignment="1">
      <alignment horizontal="center" vertical="center" shrinkToFit="1"/>
    </xf>
    <xf numFmtId="0" fontId="33" fillId="0" borderId="6" xfId="3" applyFont="1" applyBorder="1" applyAlignment="1">
      <alignment horizontal="center" vertical="center" shrinkToFit="1"/>
    </xf>
    <xf numFmtId="0" fontId="33" fillId="10" borderId="6" xfId="3" applyFont="1" applyFill="1" applyBorder="1" applyAlignment="1">
      <alignment horizontal="center" vertical="center" shrinkToFit="1"/>
    </xf>
    <xf numFmtId="0" fontId="33" fillId="10" borderId="5" xfId="3" applyFont="1" applyFill="1" applyBorder="1" applyAlignment="1">
      <alignment horizontal="center" vertical="center" shrinkToFit="1"/>
    </xf>
    <xf numFmtId="0" fontId="33" fillId="10" borderId="10" xfId="3" applyFont="1" applyFill="1" applyBorder="1" applyAlignment="1">
      <alignment horizontal="center" vertical="center" shrinkToFit="1"/>
    </xf>
    <xf numFmtId="0" fontId="33" fillId="10" borderId="3" xfId="3" applyFont="1" applyFill="1" applyBorder="1" applyAlignment="1">
      <alignment horizontal="center" vertical="center" shrinkToFit="1"/>
    </xf>
    <xf numFmtId="22" fontId="33" fillId="0" borderId="21" xfId="3" applyNumberFormat="1" applyFont="1" applyBorder="1" applyAlignment="1">
      <alignment horizontal="center" vertical="center" shrinkToFit="1"/>
    </xf>
    <xf numFmtId="0" fontId="33" fillId="0" borderId="20" xfId="3" applyFont="1" applyBorder="1" applyAlignment="1">
      <alignment horizontal="center" vertical="center" shrinkToFit="1"/>
    </xf>
    <xf numFmtId="0" fontId="33" fillId="0" borderId="19" xfId="3" applyFont="1" applyBorder="1" applyAlignment="1">
      <alignment horizontal="center" vertical="center" shrinkToFit="1"/>
    </xf>
    <xf numFmtId="0" fontId="32" fillId="0" borderId="45" xfId="3" applyFont="1" applyBorder="1" applyAlignment="1">
      <alignment horizontal="center" vertical="center" shrinkToFit="1"/>
    </xf>
    <xf numFmtId="0" fontId="32" fillId="0" borderId="34" xfId="3" applyFont="1" applyBorder="1" applyAlignment="1">
      <alignment horizontal="center" vertical="center" shrinkToFit="1"/>
    </xf>
    <xf numFmtId="0" fontId="32" fillId="0" borderId="37" xfId="3" applyFont="1" applyBorder="1" applyAlignment="1">
      <alignment horizontal="center" vertical="center" shrinkToFit="1"/>
    </xf>
    <xf numFmtId="0" fontId="32" fillId="0" borderId="0" xfId="3" applyFont="1" applyAlignment="1">
      <alignment horizontal="center" vertical="center" shrinkToFit="1"/>
    </xf>
    <xf numFmtId="0" fontId="33" fillId="10" borderId="9" xfId="3" applyFont="1" applyFill="1" applyBorder="1" applyAlignment="1">
      <alignment horizontal="center" vertical="center" shrinkToFit="1"/>
    </xf>
    <xf numFmtId="0" fontId="33" fillId="0" borderId="45" xfId="3" applyFont="1" applyBorder="1" applyAlignment="1">
      <alignment horizontal="center" vertical="center" shrinkToFit="1"/>
    </xf>
    <xf numFmtId="0" fontId="33" fillId="0" borderId="34" xfId="3" applyFont="1" applyBorder="1" applyAlignment="1">
      <alignment horizontal="center" vertical="center" shrinkToFit="1"/>
    </xf>
    <xf numFmtId="0" fontId="33" fillId="0" borderId="46" xfId="3" applyFont="1" applyBorder="1" applyAlignment="1">
      <alignment horizontal="center" vertical="center" shrinkToFit="1"/>
    </xf>
    <xf numFmtId="0" fontId="33" fillId="0" borderId="37" xfId="3" applyFont="1" applyBorder="1" applyAlignment="1">
      <alignment horizontal="center" vertical="center" shrinkToFit="1"/>
    </xf>
    <xf numFmtId="0" fontId="33" fillId="0" borderId="0" xfId="3" applyFont="1" applyAlignment="1">
      <alignment horizontal="center" vertical="center" shrinkToFit="1"/>
    </xf>
    <xf numFmtId="0" fontId="33" fillId="0" borderId="47" xfId="3" applyFont="1" applyBorder="1" applyAlignment="1">
      <alignment horizontal="center" vertical="center" shrinkToFit="1"/>
    </xf>
    <xf numFmtId="0" fontId="33" fillId="0" borderId="50" xfId="3" applyFont="1" applyBorder="1" applyAlignment="1">
      <alignment horizontal="center" vertical="center" shrinkToFit="1"/>
    </xf>
    <xf numFmtId="0" fontId="33" fillId="0" borderId="48" xfId="3" applyFont="1" applyBorder="1" applyAlignment="1">
      <alignment horizontal="center" vertical="center" shrinkToFit="1"/>
    </xf>
    <xf numFmtId="0" fontId="33" fillId="18" borderId="48" xfId="3" applyFont="1" applyFill="1" applyBorder="1" applyAlignment="1">
      <alignment horizontal="center" vertical="center" shrinkToFit="1"/>
    </xf>
    <xf numFmtId="0" fontId="33" fillId="18" borderId="49" xfId="3" applyFont="1" applyFill="1" applyBorder="1" applyAlignment="1">
      <alignment horizontal="center" vertical="center" shrinkToFit="1"/>
    </xf>
    <xf numFmtId="0" fontId="37" fillId="0" borderId="40" xfId="3" applyFont="1" applyBorder="1" applyAlignment="1">
      <alignment horizontal="center" vertical="center" wrapText="1" shrinkToFit="1"/>
    </xf>
    <xf numFmtId="0" fontId="37" fillId="0" borderId="3" xfId="3" applyFont="1" applyBorder="1" applyAlignment="1">
      <alignment horizontal="center" vertical="center" wrapText="1" shrinkToFit="1"/>
    </xf>
    <xf numFmtId="0" fontId="37" fillId="0" borderId="9" xfId="3" applyFont="1" applyBorder="1" applyAlignment="1">
      <alignment horizontal="center" vertical="center" wrapText="1" shrinkToFit="1"/>
    </xf>
    <xf numFmtId="0" fontId="37" fillId="0" borderId="41" xfId="3" applyFont="1" applyBorder="1" applyAlignment="1">
      <alignment horizontal="center" vertical="center" wrapText="1" shrinkToFit="1"/>
    </xf>
    <xf numFmtId="0" fontId="37" fillId="0" borderId="6" xfId="3" applyFont="1" applyBorder="1" applyAlignment="1">
      <alignment horizontal="center" vertical="center" wrapText="1" shrinkToFit="1"/>
    </xf>
    <xf numFmtId="0" fontId="37" fillId="0" borderId="5" xfId="3" applyFont="1" applyBorder="1" applyAlignment="1">
      <alignment horizontal="center" vertical="center" wrapText="1" shrinkToFit="1"/>
    </xf>
    <xf numFmtId="0" fontId="38" fillId="10" borderId="28" xfId="3" applyFont="1" applyFill="1" applyBorder="1" applyAlignment="1">
      <alignment horizontal="center" vertical="center" justifyLastLine="1" shrinkToFit="1"/>
    </xf>
    <xf numFmtId="0" fontId="38" fillId="10" borderId="2" xfId="3" applyFont="1" applyFill="1" applyBorder="1" applyAlignment="1">
      <alignment horizontal="center" vertical="center" justifyLastLine="1" shrinkToFit="1"/>
    </xf>
    <xf numFmtId="0" fontId="38" fillId="10" borderId="59" xfId="3" applyFont="1" applyFill="1" applyBorder="1" applyAlignment="1">
      <alignment horizontal="center" vertical="center" justifyLastLine="1" shrinkToFit="1"/>
    </xf>
    <xf numFmtId="0" fontId="38" fillId="10" borderId="7" xfId="3" applyFont="1" applyFill="1" applyBorder="1" applyAlignment="1">
      <alignment horizontal="center" vertical="center" justifyLastLine="1" shrinkToFit="1"/>
    </xf>
    <xf numFmtId="0" fontId="38" fillId="10" borderId="6" xfId="3" applyFont="1" applyFill="1" applyBorder="1" applyAlignment="1">
      <alignment horizontal="center" vertical="center" justifyLastLine="1" shrinkToFit="1"/>
    </xf>
    <xf numFmtId="0" fontId="38" fillId="10" borderId="60" xfId="3" applyFont="1" applyFill="1" applyBorder="1" applyAlignment="1">
      <alignment horizontal="center" vertical="center" justifyLastLine="1" shrinkToFit="1"/>
    </xf>
    <xf numFmtId="0" fontId="39" fillId="10" borderId="40" xfId="3" applyFont="1" applyFill="1" applyBorder="1" applyAlignment="1">
      <alignment horizontal="center" vertical="center" shrinkToFit="1"/>
    </xf>
    <xf numFmtId="0" fontId="39" fillId="10" borderId="3" xfId="3" applyFont="1" applyFill="1" applyBorder="1" applyAlignment="1">
      <alignment horizontal="center" vertical="center" shrinkToFit="1"/>
    </xf>
    <xf numFmtId="0" fontId="39" fillId="10" borderId="9" xfId="3" applyFont="1" applyFill="1" applyBorder="1" applyAlignment="1">
      <alignment horizontal="center" vertical="center" shrinkToFit="1"/>
    </xf>
    <xf numFmtId="0" fontId="39" fillId="10" borderId="41" xfId="3" applyFont="1" applyFill="1" applyBorder="1" applyAlignment="1">
      <alignment horizontal="center" vertical="center" shrinkToFit="1"/>
    </xf>
    <xf numFmtId="0" fontId="39" fillId="10" borderId="6" xfId="3" applyFont="1" applyFill="1" applyBorder="1" applyAlignment="1">
      <alignment horizontal="center" vertical="center" shrinkToFit="1"/>
    </xf>
    <xf numFmtId="0" fontId="39" fillId="10" borderId="5" xfId="3" applyFont="1" applyFill="1" applyBorder="1" applyAlignment="1">
      <alignment horizontal="center" vertical="center" shrinkToFit="1"/>
    </xf>
    <xf numFmtId="0" fontId="35" fillId="10" borderId="7" xfId="3" applyFont="1" applyFill="1" applyBorder="1" applyAlignment="1">
      <alignment horizontal="center" vertical="center" shrinkToFit="1"/>
    </xf>
    <xf numFmtId="0" fontId="35" fillId="10" borderId="6" xfId="3" applyFont="1" applyFill="1" applyBorder="1" applyAlignment="1">
      <alignment horizontal="center" vertical="center" shrinkToFit="1"/>
    </xf>
    <xf numFmtId="0" fontId="43" fillId="0" borderId="13" xfId="3" applyFont="1" applyBorder="1" applyAlignment="1">
      <alignment horizontal="center" vertical="center" shrinkToFit="1"/>
    </xf>
    <xf numFmtId="0" fontId="43" fillId="0" borderId="12" xfId="3" applyFont="1" applyBorder="1" applyAlignment="1">
      <alignment horizontal="center" vertical="center" shrinkToFit="1"/>
    </xf>
    <xf numFmtId="0" fontId="37" fillId="0" borderId="45" xfId="3" applyFont="1" applyBorder="1" applyAlignment="1">
      <alignment horizontal="center" vertical="center" wrapText="1" shrinkToFit="1"/>
    </xf>
    <xf numFmtId="0" fontId="37" fillId="0" borderId="34" xfId="3" applyFont="1" applyBorder="1" applyAlignment="1">
      <alignment horizontal="center" vertical="center" wrapText="1" shrinkToFit="1"/>
    </xf>
    <xf numFmtId="0" fontId="37" fillId="0" borderId="37" xfId="3" applyFont="1" applyBorder="1" applyAlignment="1">
      <alignment horizontal="center" vertical="center" wrapText="1" shrinkToFit="1"/>
    </xf>
    <xf numFmtId="0" fontId="37" fillId="0" borderId="0" xfId="3" applyFont="1" applyAlignment="1">
      <alignment horizontal="center" vertical="center" wrapText="1" shrinkToFit="1"/>
    </xf>
    <xf numFmtId="0" fontId="37" fillId="0" borderId="55" xfId="3" applyFont="1" applyBorder="1" applyAlignment="1">
      <alignment horizontal="center" vertical="center" wrapText="1" shrinkToFit="1"/>
    </xf>
    <xf numFmtId="0" fontId="37" fillId="0" borderId="56" xfId="3" applyFont="1" applyBorder="1" applyAlignment="1">
      <alignment horizontal="center" vertical="center" wrapText="1" shrinkToFit="1"/>
    </xf>
    <xf numFmtId="0" fontId="33" fillId="0" borderId="58" xfId="3" applyFont="1" applyBorder="1" applyAlignment="1">
      <alignment horizontal="distributed" vertical="center" justifyLastLine="1" shrinkToFit="1"/>
    </xf>
    <xf numFmtId="0" fontId="36" fillId="0" borderId="40" xfId="3" applyFont="1" applyBorder="1" applyAlignment="1">
      <alignment horizontal="center" vertical="center" shrinkToFit="1"/>
    </xf>
    <xf numFmtId="0" fontId="36" fillId="0" borderId="3" xfId="3" applyFont="1" applyBorder="1" applyAlignment="1">
      <alignment horizontal="center" vertical="center" shrinkToFit="1"/>
    </xf>
    <xf numFmtId="0" fontId="36" fillId="0" borderId="9" xfId="3" applyFont="1" applyBorder="1" applyAlignment="1">
      <alignment horizontal="center" vertical="center" shrinkToFit="1"/>
    </xf>
    <xf numFmtId="0" fontId="35" fillId="18" borderId="40" xfId="3" applyFont="1" applyFill="1" applyBorder="1" applyAlignment="1">
      <alignment horizontal="center" vertical="center" shrinkToFit="1"/>
    </xf>
    <xf numFmtId="0" fontId="35" fillId="18" borderId="3" xfId="3" applyFont="1" applyFill="1" applyBorder="1" applyAlignment="1">
      <alignment horizontal="center" vertical="center" shrinkToFit="1"/>
    </xf>
    <xf numFmtId="0" fontId="35" fillId="18" borderId="9" xfId="3" applyFont="1" applyFill="1" applyBorder="1" applyAlignment="1">
      <alignment horizontal="center" vertical="center" shrinkToFit="1"/>
    </xf>
    <xf numFmtId="0" fontId="35" fillId="10" borderId="9" xfId="3" applyFont="1" applyFill="1" applyBorder="1" applyAlignment="1">
      <alignment horizontal="center" vertical="center" shrinkToFit="1"/>
    </xf>
    <xf numFmtId="0" fontId="35" fillId="10" borderId="40" xfId="3" applyFont="1" applyFill="1" applyBorder="1" applyAlignment="1">
      <alignment horizontal="center" vertical="center" shrinkToFit="1"/>
    </xf>
    <xf numFmtId="0" fontId="43" fillId="0" borderId="41" xfId="3" applyFont="1" applyBorder="1" applyAlignment="1">
      <alignment horizontal="distributed" vertical="center" justifyLastLine="1" shrinkToFit="1"/>
    </xf>
    <xf numFmtId="0" fontId="43" fillId="0" borderId="6" xfId="3" applyFont="1" applyBorder="1" applyAlignment="1">
      <alignment horizontal="distributed" vertical="center" justifyLastLine="1" shrinkToFit="1"/>
    </xf>
    <xf numFmtId="0" fontId="33" fillId="10" borderId="60" xfId="3" applyFont="1" applyFill="1" applyBorder="1" applyAlignment="1">
      <alignment horizontal="center" vertical="center" shrinkToFit="1"/>
    </xf>
    <xf numFmtId="0" fontId="43" fillId="0" borderId="40" xfId="3" applyFont="1" applyBorder="1" applyAlignment="1">
      <alignment horizontal="distributed" vertical="center" justifyLastLine="1" shrinkToFit="1"/>
    </xf>
    <xf numFmtId="0" fontId="43" fillId="0" borderId="3" xfId="3" applyFont="1" applyBorder="1" applyAlignment="1">
      <alignment horizontal="distributed" vertical="center" justifyLastLine="1" shrinkToFit="1"/>
    </xf>
    <xf numFmtId="179" fontId="33" fillId="18" borderId="3" xfId="3" applyNumberFormat="1" applyFont="1" applyFill="1" applyBorder="1" applyAlignment="1">
      <alignment horizontal="center" vertical="center" shrinkToFit="1"/>
    </xf>
    <xf numFmtId="179" fontId="33" fillId="18" borderId="9" xfId="3" applyNumberFormat="1" applyFont="1" applyFill="1" applyBorder="1" applyAlignment="1">
      <alignment horizontal="center" vertical="center" shrinkToFit="1"/>
    </xf>
    <xf numFmtId="0" fontId="37" fillId="0" borderId="40" xfId="3" applyFont="1" applyBorder="1" applyAlignment="1">
      <alignment horizontal="distributed" vertical="center" justifyLastLine="1" shrinkToFit="1"/>
    </xf>
    <xf numFmtId="0" fontId="37" fillId="0" borderId="3" xfId="3" applyFont="1" applyBorder="1" applyAlignment="1">
      <alignment horizontal="distributed" vertical="center" justifyLastLine="1" shrinkToFit="1"/>
    </xf>
    <xf numFmtId="0" fontId="33" fillId="10" borderId="3" xfId="3" applyFont="1" applyFill="1" applyBorder="1" applyAlignment="1">
      <alignment horizontal="center" vertical="center" justifyLastLine="1" shrinkToFit="1"/>
    </xf>
    <xf numFmtId="179" fontId="36" fillId="18" borderId="3" xfId="3" applyNumberFormat="1" applyFont="1" applyFill="1" applyBorder="1" applyAlignment="1">
      <alignment horizontal="center" vertical="center" shrinkToFit="1"/>
    </xf>
    <xf numFmtId="179" fontId="36" fillId="18" borderId="9" xfId="3" applyNumberFormat="1" applyFont="1" applyFill="1" applyBorder="1" applyAlignment="1">
      <alignment horizontal="center" vertical="center" shrinkToFit="1"/>
    </xf>
    <xf numFmtId="0" fontId="33" fillId="10" borderId="9" xfId="3" applyFont="1" applyFill="1" applyBorder="1" applyAlignment="1">
      <alignment horizontal="center" vertical="center" justifyLastLine="1" shrinkToFit="1"/>
    </xf>
    <xf numFmtId="0" fontId="33" fillId="0" borderId="9" xfId="3" applyFont="1" applyBorder="1" applyAlignment="1">
      <alignment horizontal="center" vertical="center" shrinkToFit="1"/>
    </xf>
    <xf numFmtId="0" fontId="32" fillId="0" borderId="40" xfId="3" applyFont="1" applyBorder="1" applyAlignment="1">
      <alignment horizontal="center" vertical="center" justifyLastLine="1" shrinkToFit="1"/>
    </xf>
    <xf numFmtId="0" fontId="32" fillId="0" borderId="3" xfId="3" applyFont="1" applyBorder="1" applyAlignment="1">
      <alignment horizontal="center" vertical="center" justifyLastLine="1" shrinkToFit="1"/>
    </xf>
    <xf numFmtId="179" fontId="32" fillId="18" borderId="3" xfId="3" applyNumberFormat="1" applyFont="1" applyFill="1" applyBorder="1" applyAlignment="1">
      <alignment horizontal="center" vertical="center" justifyLastLine="1" shrinkToFit="1"/>
    </xf>
    <xf numFmtId="0" fontId="40" fillId="0" borderId="40" xfId="3" applyFont="1" applyBorder="1" applyAlignment="1">
      <alignment horizontal="center" vertical="center" shrinkToFit="1"/>
    </xf>
    <xf numFmtId="0" fontId="40" fillId="0" borderId="3" xfId="3" applyFont="1" applyBorder="1" applyAlignment="1">
      <alignment horizontal="center" vertical="center" shrinkToFit="1"/>
    </xf>
    <xf numFmtId="0" fontId="30" fillId="18" borderId="3" xfId="3" applyFont="1" applyFill="1" applyBorder="1" applyAlignment="1">
      <alignment horizontal="center" vertical="center" shrinkToFit="1"/>
    </xf>
    <xf numFmtId="0" fontId="30" fillId="18" borderId="53" xfId="3" applyFont="1" applyFill="1" applyBorder="1" applyAlignment="1">
      <alignment horizontal="center" vertical="center" shrinkToFit="1"/>
    </xf>
    <xf numFmtId="179" fontId="35" fillId="18" borderId="3" xfId="3" applyNumberFormat="1" applyFont="1" applyFill="1" applyBorder="1" applyAlignment="1">
      <alignment horizontal="center" vertical="center" shrinkToFit="1"/>
    </xf>
    <xf numFmtId="179" fontId="35" fillId="18" borderId="53" xfId="3" applyNumberFormat="1" applyFont="1" applyFill="1" applyBorder="1" applyAlignment="1">
      <alignment horizontal="center" vertical="center" shrinkToFit="1"/>
    </xf>
    <xf numFmtId="0" fontId="33" fillId="0" borderId="21" xfId="3" applyFont="1" applyBorder="1" applyAlignment="1">
      <alignment horizontal="distributed" vertical="center" justifyLastLine="1" shrinkToFit="1"/>
    </xf>
    <xf numFmtId="0" fontId="33" fillId="0" borderId="20" xfId="3" applyFont="1" applyBorder="1" applyAlignment="1">
      <alignment horizontal="distributed" vertical="center" justifyLastLine="1" shrinkToFit="1"/>
    </xf>
    <xf numFmtId="0" fontId="33" fillId="0" borderId="19" xfId="3" applyFont="1" applyBorder="1" applyAlignment="1">
      <alignment horizontal="distributed" vertical="center" justifyLastLine="1" shrinkToFit="1"/>
    </xf>
    <xf numFmtId="0" fontId="37" fillId="0" borderId="50" xfId="3" applyFont="1" applyBorder="1" applyAlignment="1">
      <alignment horizontal="distributed" vertical="center" justifyLastLine="1" shrinkToFit="1"/>
    </xf>
    <xf numFmtId="0" fontId="37" fillId="0" borderId="48" xfId="3" applyFont="1" applyBorder="1" applyAlignment="1">
      <alignment horizontal="distributed" vertical="center" justifyLastLine="1" shrinkToFit="1"/>
    </xf>
    <xf numFmtId="0" fontId="33" fillId="10" borderId="48" xfId="3" applyFont="1" applyFill="1" applyBorder="1" applyAlignment="1">
      <alignment horizontal="center" vertical="center" justifyLastLine="1" shrinkToFit="1"/>
    </xf>
    <xf numFmtId="0" fontId="34" fillId="0" borderId="42" xfId="3" applyFont="1" applyBorder="1" applyAlignment="1">
      <alignment horizontal="center" vertical="center" wrapText="1" shrinkToFit="1"/>
    </xf>
    <xf numFmtId="0" fontId="34" fillId="0" borderId="13" xfId="3" applyFont="1" applyBorder="1" applyAlignment="1">
      <alignment horizontal="center" vertical="center" wrapText="1" shrinkToFit="1"/>
    </xf>
    <xf numFmtId="0" fontId="34" fillId="0" borderId="40" xfId="3" applyFont="1" applyBorder="1" applyAlignment="1">
      <alignment horizontal="center" vertical="center" wrapText="1" shrinkToFit="1"/>
    </xf>
    <xf numFmtId="0" fontId="34" fillId="0" borderId="3" xfId="3" applyFont="1" applyBorder="1" applyAlignment="1">
      <alignment horizontal="center" vertical="center" wrapText="1" shrinkToFit="1"/>
    </xf>
    <xf numFmtId="0" fontId="34" fillId="0" borderId="50" xfId="3" applyFont="1" applyBorder="1" applyAlignment="1">
      <alignment horizontal="center" vertical="center" wrapText="1" shrinkToFit="1"/>
    </xf>
    <xf numFmtId="0" fontId="34" fillId="0" borderId="48" xfId="3" applyFont="1" applyBorder="1" applyAlignment="1">
      <alignment horizontal="center" vertical="center" wrapText="1" shrinkToFit="1"/>
    </xf>
    <xf numFmtId="0" fontId="39" fillId="10" borderId="13" xfId="3" applyFont="1" applyFill="1" applyBorder="1" applyAlignment="1">
      <alignment horizontal="center" vertical="center" shrinkToFit="1"/>
    </xf>
    <xf numFmtId="0" fontId="33" fillId="8" borderId="43" xfId="3" applyFont="1" applyFill="1" applyBorder="1" applyAlignment="1">
      <alignment horizontal="left" vertical="center" shrinkToFit="1"/>
    </xf>
    <xf numFmtId="0" fontId="33" fillId="8" borderId="44" xfId="3" applyFont="1" applyFill="1" applyBorder="1" applyAlignment="1">
      <alignment horizontal="left" vertical="center" shrinkToFit="1"/>
    </xf>
    <xf numFmtId="0" fontId="32" fillId="0" borderId="42" xfId="3" applyFont="1" applyBorder="1" applyAlignment="1">
      <alignment horizontal="center" vertical="center" justifyLastLine="1" shrinkToFit="1"/>
    </xf>
    <xf numFmtId="0" fontId="32" fillId="0" borderId="13" xfId="3" applyFont="1" applyBorder="1" applyAlignment="1">
      <alignment horizontal="center" vertical="center" justifyLastLine="1" shrinkToFit="1"/>
    </xf>
    <xf numFmtId="179" fontId="32" fillId="18" borderId="13" xfId="3" applyNumberFormat="1" applyFont="1" applyFill="1" applyBorder="1" applyAlignment="1">
      <alignment horizontal="center" vertical="center" justifyLastLine="1" shrinkToFit="1"/>
    </xf>
    <xf numFmtId="0" fontId="33" fillId="10" borderId="13" xfId="3" applyFont="1" applyFill="1" applyBorder="1" applyAlignment="1">
      <alignment horizontal="center" vertical="center" justifyLastLine="1" shrinkToFit="1"/>
    </xf>
    <xf numFmtId="0" fontId="33" fillId="10" borderId="12" xfId="3" applyFont="1" applyFill="1" applyBorder="1" applyAlignment="1">
      <alignment horizontal="center" vertical="center" justifyLastLine="1" shrinkToFit="1"/>
    </xf>
    <xf numFmtId="0" fontId="38" fillId="0" borderId="45" xfId="3" applyFont="1" applyBorder="1" applyAlignment="1">
      <alignment horizontal="center" vertical="center" shrinkToFit="1"/>
    </xf>
    <xf numFmtId="0" fontId="38" fillId="0" borderId="34" xfId="3" applyFont="1" applyBorder="1" applyAlignment="1">
      <alignment horizontal="center" vertical="center" shrinkToFit="1"/>
    </xf>
    <xf numFmtId="0" fontId="38" fillId="0" borderId="46" xfId="3" applyFont="1" applyBorder="1" applyAlignment="1">
      <alignment horizontal="center" vertical="center" shrinkToFit="1"/>
    </xf>
    <xf numFmtId="0" fontId="38" fillId="0" borderId="37" xfId="3" applyFont="1" applyBorder="1" applyAlignment="1">
      <alignment horizontal="center" vertical="center" shrinkToFit="1"/>
    </xf>
    <xf numFmtId="0" fontId="38" fillId="0" borderId="0" xfId="3" applyFont="1" applyAlignment="1">
      <alignment horizontal="center" vertical="center" shrinkToFit="1"/>
    </xf>
    <xf numFmtId="0" fontId="38" fillId="0" borderId="47" xfId="3" applyFont="1" applyBorder="1" applyAlignment="1">
      <alignment horizontal="center" vertical="center" shrinkToFit="1"/>
    </xf>
    <xf numFmtId="0" fontId="34" fillId="0" borderId="58" xfId="3" applyFont="1" applyBorder="1" applyAlignment="1">
      <alignment horizontal="center" vertical="center" wrapText="1" shrinkToFit="1"/>
    </xf>
    <xf numFmtId="0" fontId="34" fillId="0" borderId="53" xfId="3" applyFont="1" applyBorder="1" applyAlignment="1">
      <alignment horizontal="center" vertical="center" wrapText="1" shrinkToFit="1"/>
    </xf>
    <xf numFmtId="0" fontId="34" fillId="0" borderId="41" xfId="3" applyFont="1" applyBorder="1" applyAlignment="1">
      <alignment horizontal="center" vertical="center" wrapText="1" shrinkToFit="1"/>
    </xf>
    <xf numFmtId="0" fontId="34" fillId="0" borderId="60" xfId="3" applyFont="1" applyBorder="1" applyAlignment="1">
      <alignment horizontal="center" vertical="center" wrapText="1" shrinkToFit="1"/>
    </xf>
    <xf numFmtId="0" fontId="39" fillId="10" borderId="14" xfId="3" applyFont="1" applyFill="1" applyBorder="1" applyAlignment="1">
      <alignment horizontal="center" vertical="center" shrinkToFit="1"/>
    </xf>
    <xf numFmtId="0" fontId="39" fillId="10" borderId="10" xfId="3" applyFont="1" applyFill="1" applyBorder="1" applyAlignment="1">
      <alignment horizontal="center" vertical="center" shrinkToFit="1"/>
    </xf>
    <xf numFmtId="0" fontId="33" fillId="8" borderId="66" xfId="3" applyFont="1" applyFill="1" applyBorder="1" applyAlignment="1">
      <alignment horizontal="left" vertical="center" shrinkToFit="1"/>
    </xf>
    <xf numFmtId="0" fontId="33" fillId="8" borderId="65" xfId="3" applyFont="1" applyFill="1" applyBorder="1" applyAlignment="1">
      <alignment horizontal="left" vertical="center" shrinkToFit="1"/>
    </xf>
    <xf numFmtId="0" fontId="33" fillId="8" borderId="2" xfId="3" applyFont="1" applyFill="1" applyBorder="1" applyAlignment="1">
      <alignment horizontal="left" vertical="center" shrinkToFit="1"/>
    </xf>
    <xf numFmtId="0" fontId="33" fillId="8" borderId="27" xfId="3" applyFont="1" applyFill="1" applyBorder="1" applyAlignment="1">
      <alignment horizontal="left" vertical="center" shrinkToFit="1"/>
    </xf>
    <xf numFmtId="0" fontId="33" fillId="8" borderId="62" xfId="3" applyFont="1" applyFill="1" applyBorder="1" applyAlignment="1">
      <alignment horizontal="left" vertical="center" shrinkToFit="1"/>
    </xf>
    <xf numFmtId="0" fontId="33" fillId="8" borderId="61" xfId="3" applyFont="1" applyFill="1" applyBorder="1" applyAlignment="1">
      <alignment horizontal="left" vertical="center" shrinkToFit="1"/>
    </xf>
    <xf numFmtId="0" fontId="39" fillId="10" borderId="48" xfId="3" applyFont="1" applyFill="1" applyBorder="1" applyAlignment="1">
      <alignment horizontal="center" vertical="center" shrinkToFit="1"/>
    </xf>
    <xf numFmtId="0" fontId="33" fillId="8" borderId="48" xfId="3" applyFont="1" applyFill="1" applyBorder="1" applyAlignment="1">
      <alignment horizontal="left" vertical="center" shrinkToFit="1"/>
    </xf>
    <xf numFmtId="0" fontId="33" fillId="8" borderId="49" xfId="3" applyFont="1" applyFill="1" applyBorder="1" applyAlignment="1">
      <alignment horizontal="left" vertical="center" shrinkToFit="1"/>
    </xf>
    <xf numFmtId="0" fontId="33" fillId="8" borderId="64" xfId="3" applyFont="1" applyFill="1" applyBorder="1" applyAlignment="1">
      <alignment horizontal="left" vertical="center" shrinkToFit="1"/>
    </xf>
    <xf numFmtId="0" fontId="33" fillId="8" borderId="63" xfId="3" applyFont="1" applyFill="1" applyBorder="1" applyAlignment="1">
      <alignment horizontal="left" vertical="center" shrinkToFit="1"/>
    </xf>
    <xf numFmtId="0" fontId="34" fillId="0" borderId="39" xfId="3" applyFont="1" applyBorder="1" applyAlignment="1">
      <alignment horizontal="center" vertical="center" wrapText="1" shrinkToFit="1"/>
    </xf>
    <xf numFmtId="0" fontId="34" fillId="0" borderId="59" xfId="3" applyFont="1" applyBorder="1" applyAlignment="1">
      <alignment horizontal="center" vertical="center" wrapText="1" shrinkToFit="1"/>
    </xf>
    <xf numFmtId="0" fontId="39" fillId="10" borderId="28" xfId="3" applyFont="1" applyFill="1" applyBorder="1" applyAlignment="1">
      <alignment horizontal="center" vertical="center" shrinkToFit="1"/>
    </xf>
    <xf numFmtId="0" fontId="39" fillId="10" borderId="2" xfId="3" applyFont="1" applyFill="1" applyBorder="1" applyAlignment="1">
      <alignment horizontal="center" vertical="center" shrinkToFit="1"/>
    </xf>
    <xf numFmtId="0" fontId="33" fillId="8" borderId="52" xfId="3" applyFont="1" applyFill="1" applyBorder="1" applyAlignment="1">
      <alignment horizontal="left" vertical="center" shrinkToFit="1"/>
    </xf>
    <xf numFmtId="0" fontId="33" fillId="8" borderId="67" xfId="3" applyFont="1" applyFill="1" applyBorder="1" applyAlignment="1">
      <alignment horizontal="left" vertical="center" shrinkToFit="1"/>
    </xf>
    <xf numFmtId="0" fontId="40" fillId="0" borderId="70" xfId="3" applyFont="1" applyBorder="1" applyAlignment="1">
      <alignment horizontal="center" vertical="center" shrinkToFit="1"/>
    </xf>
    <xf numFmtId="0" fontId="40" fillId="0" borderId="71" xfId="3" applyFont="1" applyBorder="1" applyAlignment="1">
      <alignment horizontal="center" vertical="center" shrinkToFit="1"/>
    </xf>
    <xf numFmtId="0" fontId="40" fillId="0" borderId="72" xfId="3" applyFont="1" applyBorder="1" applyAlignment="1">
      <alignment horizontal="center" vertical="center" shrinkToFit="1"/>
    </xf>
    <xf numFmtId="0" fontId="40" fillId="0" borderId="73" xfId="3" applyFont="1" applyBorder="1" applyAlignment="1">
      <alignment horizontal="center" vertical="center" shrinkToFit="1"/>
    </xf>
    <xf numFmtId="0" fontId="40" fillId="0" borderId="74" xfId="3" applyFont="1" applyBorder="1" applyAlignment="1">
      <alignment horizontal="center" vertical="center" shrinkToFit="1"/>
    </xf>
    <xf numFmtId="0" fontId="40" fillId="0" borderId="75" xfId="3" applyFont="1" applyBorder="1" applyAlignment="1">
      <alignment horizontal="center" vertical="center" shrinkToFit="1"/>
    </xf>
    <xf numFmtId="0" fontId="41" fillId="0" borderId="70" xfId="3" applyFont="1" applyBorder="1" applyAlignment="1">
      <alignment horizontal="left" vertical="center"/>
    </xf>
    <xf numFmtId="0" fontId="41" fillId="0" borderId="71" xfId="3" applyFont="1" applyBorder="1" applyAlignment="1">
      <alignment horizontal="left" vertical="center"/>
    </xf>
    <xf numFmtId="0" fontId="41" fillId="0" borderId="72" xfId="3" applyFont="1" applyBorder="1" applyAlignment="1">
      <alignment horizontal="left" vertical="center"/>
    </xf>
    <xf numFmtId="0" fontId="33" fillId="0" borderId="42" xfId="3" applyFont="1" applyBorder="1" applyAlignment="1">
      <alignment horizontal="center" vertical="center"/>
    </xf>
    <xf numFmtId="0" fontId="33" fillId="0" borderId="13" xfId="3" applyFont="1" applyBorder="1" applyAlignment="1">
      <alignment horizontal="center" vertical="center"/>
    </xf>
    <xf numFmtId="179" fontId="39" fillId="18" borderId="13" xfId="3" applyNumberFormat="1" applyFont="1" applyFill="1" applyBorder="1" applyAlignment="1">
      <alignment horizontal="center" vertical="center"/>
    </xf>
    <xf numFmtId="179" fontId="39" fillId="18" borderId="12" xfId="3" applyNumberFormat="1" applyFont="1" applyFill="1" applyBorder="1" applyAlignment="1">
      <alignment horizontal="center" vertical="center"/>
    </xf>
    <xf numFmtId="179" fontId="39" fillId="18" borderId="48" xfId="3" applyNumberFormat="1" applyFont="1" applyFill="1" applyBorder="1" applyAlignment="1">
      <alignment horizontal="center" vertical="center"/>
    </xf>
    <xf numFmtId="179" fontId="39" fillId="18" borderId="49" xfId="3" applyNumberFormat="1" applyFont="1" applyFill="1" applyBorder="1" applyAlignment="1">
      <alignment horizontal="center" vertical="center"/>
    </xf>
    <xf numFmtId="0" fontId="41" fillId="0" borderId="73" xfId="3" applyFont="1" applyBorder="1" applyAlignment="1">
      <alignment horizontal="left" vertical="center"/>
    </xf>
    <xf numFmtId="0" fontId="41" fillId="0" borderId="74" xfId="3" applyFont="1" applyBorder="1" applyAlignment="1">
      <alignment horizontal="left" vertical="center"/>
    </xf>
    <xf numFmtId="0" fontId="41" fillId="0" borderId="75" xfId="3" applyFont="1" applyBorder="1" applyAlignment="1">
      <alignment horizontal="left" vertical="center"/>
    </xf>
    <xf numFmtId="0" fontId="43" fillId="0" borderId="50" xfId="3" applyFont="1" applyBorder="1" applyAlignment="1">
      <alignment horizontal="center" vertical="center"/>
    </xf>
    <xf numFmtId="0" fontId="43" fillId="0" borderId="48" xfId="3" applyFont="1" applyBorder="1" applyAlignment="1">
      <alignment horizontal="center" vertical="center"/>
    </xf>
    <xf numFmtId="0" fontId="33" fillId="10" borderId="48" xfId="3" applyFont="1" applyFill="1" applyBorder="1" applyAlignment="1">
      <alignment horizontal="center" vertical="center"/>
    </xf>
    <xf numFmtId="0" fontId="33" fillId="8" borderId="69" xfId="3" applyFont="1" applyFill="1" applyBorder="1" applyAlignment="1">
      <alignment horizontal="left" vertical="center" shrinkToFit="1"/>
    </xf>
    <xf numFmtId="0" fontId="33" fillId="8" borderId="68" xfId="3" applyFont="1" applyFill="1" applyBorder="1" applyAlignment="1">
      <alignment horizontal="left" vertical="center" shrinkToFit="1"/>
    </xf>
    <xf numFmtId="0" fontId="33" fillId="8" borderId="3" xfId="3" applyFont="1" applyFill="1" applyBorder="1" applyAlignment="1">
      <alignment horizontal="distributed" vertical="center" justifyLastLine="1" shrinkToFit="1"/>
    </xf>
    <xf numFmtId="0" fontId="33" fillId="8" borderId="9" xfId="3" applyFont="1" applyFill="1" applyBorder="1" applyAlignment="1">
      <alignment horizontal="distributed" vertical="center" justifyLastLine="1" shrinkToFit="1"/>
    </xf>
    <xf numFmtId="0" fontId="33" fillId="10" borderId="40" xfId="3" applyFont="1" applyFill="1" applyBorder="1" applyAlignment="1">
      <alignment horizontal="distributed" vertical="center" justifyLastLine="1" shrinkToFit="1"/>
    </xf>
    <xf numFmtId="0" fontId="33" fillId="10" borderId="3" xfId="3" applyFont="1" applyFill="1" applyBorder="1" applyAlignment="1">
      <alignment horizontal="distributed" vertical="center" justifyLastLine="1" shrinkToFit="1"/>
    </xf>
    <xf numFmtId="0" fontId="33" fillId="8" borderId="6" xfId="3" applyFont="1" applyFill="1" applyBorder="1" applyAlignment="1">
      <alignment horizontal="distributed" vertical="center" justifyLastLine="1" shrinkToFit="1"/>
    </xf>
    <xf numFmtId="0" fontId="33" fillId="8" borderId="5" xfId="3" applyFont="1" applyFill="1" applyBorder="1" applyAlignment="1">
      <alignment horizontal="distributed" vertical="center" justifyLastLine="1" shrinkToFit="1"/>
    </xf>
    <xf numFmtId="0" fontId="32" fillId="0" borderId="41" xfId="3" applyFont="1" applyBorder="1" applyAlignment="1">
      <alignment horizontal="center" vertical="center" justifyLastLine="1" shrinkToFit="1"/>
    </xf>
    <xf numFmtId="0" fontId="32" fillId="0" borderId="6" xfId="3" applyFont="1" applyBorder="1" applyAlignment="1">
      <alignment horizontal="center" vertical="center" justifyLastLine="1" shrinkToFit="1"/>
    </xf>
    <xf numFmtId="179" fontId="32" fillId="18" borderId="6" xfId="3" applyNumberFormat="1" applyFont="1" applyFill="1" applyBorder="1" applyAlignment="1">
      <alignment horizontal="center" vertical="center" justifyLastLine="1" shrinkToFit="1"/>
    </xf>
    <xf numFmtId="0" fontId="33" fillId="10" borderId="6" xfId="3" applyFont="1" applyFill="1" applyBorder="1" applyAlignment="1">
      <alignment horizontal="center" vertical="center" justifyLastLine="1" shrinkToFit="1"/>
    </xf>
    <xf numFmtId="0" fontId="33" fillId="10" borderId="5" xfId="3" applyFont="1" applyFill="1" applyBorder="1" applyAlignment="1">
      <alignment horizontal="center" vertical="center" justifyLastLine="1" shrinkToFit="1"/>
    </xf>
    <xf numFmtId="0" fontId="40" fillId="0" borderId="45" xfId="3" applyFont="1" applyBorder="1" applyAlignment="1">
      <alignment horizontal="distributed" vertical="center" justifyLastLine="1" shrinkToFit="1"/>
    </xf>
    <xf numFmtId="0" fontId="40" fillId="0" borderId="34" xfId="3" applyFont="1" applyBorder="1" applyAlignment="1">
      <alignment horizontal="distributed" vertical="center" justifyLastLine="1" shrinkToFit="1"/>
    </xf>
    <xf numFmtId="0" fontId="40" fillId="0" borderId="46" xfId="3" applyFont="1" applyBorder="1" applyAlignment="1">
      <alignment horizontal="distributed" vertical="center" justifyLastLine="1" shrinkToFit="1"/>
    </xf>
    <xf numFmtId="0" fontId="40" fillId="0" borderId="37" xfId="3" applyFont="1" applyBorder="1" applyAlignment="1">
      <alignment horizontal="distributed" vertical="center" justifyLastLine="1" shrinkToFit="1"/>
    </xf>
    <xf numFmtId="0" fontId="40" fillId="0" borderId="0" xfId="3" applyFont="1" applyAlignment="1">
      <alignment horizontal="distributed" vertical="center" justifyLastLine="1" shrinkToFit="1"/>
    </xf>
    <xf numFmtId="0" fontId="40" fillId="0" borderId="47" xfId="3" applyFont="1" applyBorder="1" applyAlignment="1">
      <alignment horizontal="distributed" vertical="center" justifyLastLine="1" shrinkToFit="1"/>
    </xf>
    <xf numFmtId="0" fontId="33" fillId="10" borderId="41" xfId="3" applyFont="1" applyFill="1" applyBorder="1" applyAlignment="1">
      <alignment horizontal="distributed" vertical="center" justifyLastLine="1" shrinkToFit="1"/>
    </xf>
    <xf numFmtId="0" fontId="33" fillId="10" borderId="6" xfId="3" applyFont="1" applyFill="1" applyBorder="1" applyAlignment="1">
      <alignment horizontal="distributed" vertical="center" justifyLastLine="1" shrinkToFit="1"/>
    </xf>
    <xf numFmtId="0" fontId="33" fillId="0" borderId="42" xfId="3" applyFont="1" applyBorder="1" applyAlignment="1">
      <alignment horizontal="distributed" vertical="center" justifyLastLine="1"/>
    </xf>
    <xf numFmtId="0" fontId="33" fillId="0" borderId="13" xfId="3" applyFont="1" applyBorder="1" applyAlignment="1">
      <alignment horizontal="distributed" vertical="center" justifyLastLine="1"/>
    </xf>
    <xf numFmtId="0" fontId="33" fillId="0" borderId="2" xfId="3" applyFont="1" applyBorder="1" applyAlignment="1">
      <alignment horizontal="distributed" vertical="center" justifyLastLine="1"/>
    </xf>
    <xf numFmtId="0" fontId="33" fillId="8" borderId="76" xfId="3" applyFont="1" applyFill="1" applyBorder="1" applyAlignment="1">
      <alignment horizontal="center" vertical="center" shrinkToFit="1"/>
    </xf>
    <xf numFmtId="0" fontId="33" fillId="8" borderId="77" xfId="3" applyFont="1" applyFill="1" applyBorder="1" applyAlignment="1">
      <alignment horizontal="center" vertical="center" shrinkToFit="1"/>
    </xf>
    <xf numFmtId="0" fontId="33" fillId="8" borderId="78" xfId="3" applyFont="1" applyFill="1" applyBorder="1" applyAlignment="1">
      <alignment horizontal="center" vertical="center" shrinkToFit="1"/>
    </xf>
    <xf numFmtId="0" fontId="33" fillId="8" borderId="55" xfId="3" applyFont="1" applyFill="1" applyBorder="1" applyAlignment="1">
      <alignment horizontal="center" vertical="center" shrinkToFit="1"/>
    </xf>
    <xf numFmtId="0" fontId="33" fillId="8" borderId="56" xfId="3" applyFont="1" applyFill="1" applyBorder="1" applyAlignment="1">
      <alignment horizontal="center" vertical="center" shrinkToFit="1"/>
    </xf>
    <xf numFmtId="0" fontId="33" fillId="8" borderId="57" xfId="3" applyFont="1" applyFill="1" applyBorder="1" applyAlignment="1">
      <alignment horizontal="center" vertical="center" shrinkToFit="1"/>
    </xf>
    <xf numFmtId="0" fontId="40" fillId="0" borderId="70" xfId="3" applyFont="1" applyBorder="1" applyAlignment="1">
      <alignment horizontal="distributed" vertical="center" justifyLastLine="1" shrinkToFit="1"/>
    </xf>
    <xf numFmtId="0" fontId="40" fillId="0" borderId="71" xfId="3" applyFont="1" applyBorder="1" applyAlignment="1">
      <alignment horizontal="distributed" vertical="center" justifyLastLine="1" shrinkToFit="1"/>
    </xf>
    <xf numFmtId="0" fontId="40" fillId="0" borderId="106" xfId="3" applyFont="1" applyBorder="1" applyAlignment="1">
      <alignment horizontal="distributed" vertical="center" justifyLastLine="1" shrinkToFit="1"/>
    </xf>
    <xf numFmtId="0" fontId="40" fillId="0" borderId="73" xfId="3" applyFont="1" applyBorder="1" applyAlignment="1">
      <alignment horizontal="distributed" vertical="center" justifyLastLine="1" shrinkToFit="1"/>
    </xf>
    <xf numFmtId="0" fontId="40" fillId="0" borderId="74" xfId="3" applyFont="1" applyBorder="1" applyAlignment="1">
      <alignment horizontal="distributed" vertical="center" justifyLastLine="1" shrinkToFit="1"/>
    </xf>
    <xf numFmtId="0" fontId="40" fillId="0" borderId="107" xfId="3" applyFont="1" applyBorder="1" applyAlignment="1">
      <alignment horizontal="distributed" vertical="center" justifyLastLine="1" shrinkToFit="1"/>
    </xf>
    <xf numFmtId="0" fontId="42" fillId="0" borderId="0" xfId="3" applyFont="1" applyAlignment="1">
      <alignment horizontal="center" vertical="center" shrinkToFit="1"/>
    </xf>
    <xf numFmtId="0" fontId="33" fillId="0" borderId="0" xfId="3" applyFont="1" applyAlignment="1">
      <alignment horizontal="distributed" vertical="center" justifyLastLine="1" shrinkToFit="1"/>
    </xf>
    <xf numFmtId="0" fontId="33" fillId="0" borderId="40" xfId="3" applyFont="1" applyBorder="1" applyAlignment="1">
      <alignment horizontal="distributed" vertical="center" justifyLastLine="1"/>
    </xf>
    <xf numFmtId="0" fontId="33" fillId="0" borderId="3" xfId="3" applyFont="1" applyBorder="1" applyAlignment="1">
      <alignment horizontal="distributed" vertical="center" justifyLastLine="1"/>
    </xf>
    <xf numFmtId="0" fontId="33" fillId="10" borderId="3" xfId="3" applyFont="1" applyFill="1" applyBorder="1" applyAlignment="1">
      <alignment horizontal="left" vertical="center"/>
    </xf>
    <xf numFmtId="0" fontId="33" fillId="10" borderId="2" xfId="3" applyFont="1" applyFill="1" applyBorder="1" applyAlignment="1">
      <alignment horizontal="left" vertical="center"/>
    </xf>
    <xf numFmtId="0" fontId="33" fillId="10" borderId="9" xfId="3" applyFont="1" applyFill="1" applyBorder="1" applyAlignment="1">
      <alignment horizontal="left" vertical="center"/>
    </xf>
    <xf numFmtId="0" fontId="33" fillId="10" borderId="53" xfId="3" applyFont="1" applyFill="1" applyBorder="1" applyAlignment="1">
      <alignment horizontal="center" vertical="center" shrinkToFit="1"/>
    </xf>
    <xf numFmtId="0" fontId="33" fillId="0" borderId="12" xfId="3" applyFont="1" applyBorder="1" applyAlignment="1">
      <alignment horizontal="distributed" vertical="center" justifyLastLine="1"/>
    </xf>
    <xf numFmtId="0" fontId="33" fillId="10" borderId="40" xfId="3" applyFont="1" applyFill="1" applyBorder="1" applyAlignment="1">
      <alignment horizontal="center" vertical="center" shrinkToFit="1"/>
    </xf>
    <xf numFmtId="0" fontId="33" fillId="0" borderId="52" xfId="3" applyFont="1" applyBorder="1" applyAlignment="1">
      <alignment horizontal="distributed" vertical="center" justifyLastLine="1"/>
    </xf>
    <xf numFmtId="0" fontId="33" fillId="0" borderId="37" xfId="3" applyFont="1" applyBorder="1" applyAlignment="1">
      <alignment horizontal="center" vertical="center"/>
    </xf>
    <xf numFmtId="0" fontId="33" fillId="0" borderId="0" xfId="3" applyFont="1" applyAlignment="1">
      <alignment horizontal="center" vertical="center"/>
    </xf>
    <xf numFmtId="0" fontId="33" fillId="0" borderId="41" xfId="3" applyFont="1" applyBorder="1" applyAlignment="1">
      <alignment horizontal="distributed" vertical="center" justifyLastLine="1"/>
    </xf>
    <xf numFmtId="0" fontId="33" fillId="0" borderId="6" xfId="3" applyFont="1" applyBorder="1" applyAlignment="1">
      <alignment horizontal="distributed" vertical="center" justifyLastLine="1"/>
    </xf>
    <xf numFmtId="0" fontId="33" fillId="10" borderId="6" xfId="3" applyFont="1" applyFill="1" applyBorder="1" applyAlignment="1">
      <alignment horizontal="left" vertical="center"/>
    </xf>
    <xf numFmtId="0" fontId="33" fillId="10" borderId="5" xfId="3" applyFont="1" applyFill="1" applyBorder="1" applyAlignment="1">
      <alignment horizontal="left" vertical="center"/>
    </xf>
    <xf numFmtId="0" fontId="33" fillId="0" borderId="21" xfId="3" applyFont="1" applyBorder="1" applyAlignment="1">
      <alignment horizontal="center" vertical="center"/>
    </xf>
    <xf numFmtId="0" fontId="33" fillId="0" borderId="20" xfId="3" applyFont="1" applyBorder="1" applyAlignment="1">
      <alignment horizontal="center" vertical="center"/>
    </xf>
    <xf numFmtId="0" fontId="33" fillId="0" borderId="95" xfId="3" applyFont="1" applyBorder="1" applyAlignment="1">
      <alignment horizontal="center" vertical="center"/>
    </xf>
    <xf numFmtId="179" fontId="33" fillId="18" borderId="109" xfId="3" applyNumberFormat="1" applyFont="1" applyFill="1" applyBorder="1" applyAlignment="1">
      <alignment horizontal="center" vertical="center" shrinkToFit="1"/>
    </xf>
    <xf numFmtId="179" fontId="33" fillId="18" borderId="57" xfId="3" applyNumberFormat="1" applyFont="1" applyFill="1" applyBorder="1" applyAlignment="1">
      <alignment horizontal="center" vertical="center" shrinkToFit="1"/>
    </xf>
    <xf numFmtId="0" fontId="40" fillId="0" borderId="106" xfId="3" applyFont="1" applyBorder="1" applyAlignment="1">
      <alignment horizontal="center" vertical="center" shrinkToFit="1"/>
    </xf>
    <xf numFmtId="0" fontId="40" fillId="0" borderId="107" xfId="3" applyFont="1" applyBorder="1" applyAlignment="1">
      <alignment horizontal="center" vertical="center" shrinkToFit="1"/>
    </xf>
    <xf numFmtId="0" fontId="0" fillId="0" borderId="18" xfId="0" applyBorder="1" applyAlignment="1">
      <alignment horizontal="distributed" vertical="center" justifyLastLine="1"/>
    </xf>
    <xf numFmtId="0" fontId="0" fillId="0" borderId="17" xfId="0" applyBorder="1" applyAlignment="1">
      <alignment horizontal="distributed" vertical="center" justifyLastLine="1"/>
    </xf>
    <xf numFmtId="0" fontId="33" fillId="0" borderId="17" xfId="3" applyFont="1" applyBorder="1" applyAlignment="1">
      <alignment horizontal="distributed" vertical="center" justifyLastLine="1"/>
    </xf>
    <xf numFmtId="0" fontId="33" fillId="18" borderId="2" xfId="3" applyFont="1" applyFill="1" applyBorder="1" applyAlignment="1">
      <alignment horizontal="center" vertical="center" shrinkToFit="1"/>
    </xf>
    <xf numFmtId="178" fontId="0" fillId="18" borderId="2" xfId="0" applyNumberFormat="1" applyFill="1" applyBorder="1" applyAlignment="1">
      <alignment horizontal="center" vertical="center" shrinkToFit="1"/>
    </xf>
    <xf numFmtId="178" fontId="0" fillId="18" borderId="27" xfId="0" applyNumberFormat="1" applyFill="1" applyBorder="1" applyAlignment="1">
      <alignment horizontal="center" vertical="center" shrinkToFit="1"/>
    </xf>
    <xf numFmtId="0" fontId="0" fillId="0" borderId="41" xfId="0" applyBorder="1" applyAlignment="1">
      <alignment horizontal="distributed" vertical="center" justifyLastLine="1" shrinkToFit="1"/>
    </xf>
    <xf numFmtId="0" fontId="0" fillId="0" borderId="6" xfId="0" applyBorder="1" applyAlignment="1">
      <alignment horizontal="distributed" vertical="center" justifyLastLine="1" shrinkToFit="1"/>
    </xf>
    <xf numFmtId="179" fontId="33" fillId="18" borderId="60" xfId="3" applyNumberFormat="1" applyFont="1" applyFill="1" applyBorder="1" applyAlignment="1">
      <alignment vertical="center" shrinkToFit="1"/>
    </xf>
    <xf numFmtId="179" fontId="33" fillId="18" borderId="31" xfId="3" applyNumberFormat="1" applyFont="1" applyFill="1" applyBorder="1" applyAlignment="1">
      <alignment vertical="center" shrinkToFit="1"/>
    </xf>
    <xf numFmtId="179" fontId="33" fillId="18" borderId="30" xfId="3" applyNumberFormat="1" applyFont="1" applyFill="1" applyBorder="1" applyAlignment="1">
      <alignment vertical="center" shrinkToFit="1"/>
    </xf>
    <xf numFmtId="0" fontId="0" fillId="10" borderId="39" xfId="0" applyFill="1" applyBorder="1" applyAlignment="1">
      <alignment horizontal="center" vertical="center" shrinkToFit="1"/>
    </xf>
    <xf numFmtId="0" fontId="0" fillId="10" borderId="2" xfId="0" applyFill="1" applyBorder="1" applyAlignment="1">
      <alignment horizontal="center" vertical="center" shrinkToFit="1"/>
    </xf>
    <xf numFmtId="0" fontId="0" fillId="18" borderId="2" xfId="0" applyFill="1" applyBorder="1" applyAlignment="1">
      <alignment horizontal="center" vertical="center" shrinkToFit="1"/>
    </xf>
    <xf numFmtId="178" fontId="0" fillId="0" borderId="17" xfId="0" applyNumberFormat="1" applyBorder="1" applyAlignment="1">
      <alignment horizontal="distributed" vertical="center" justifyLastLine="1"/>
    </xf>
    <xf numFmtId="178" fontId="0" fillId="0" borderId="16" xfId="0" applyNumberFormat="1" applyBorder="1" applyAlignment="1">
      <alignment horizontal="distributed" vertical="center" justifyLastLine="1"/>
    </xf>
    <xf numFmtId="0" fontId="40" fillId="0" borderId="55" xfId="3" applyFont="1" applyBorder="1" applyAlignment="1">
      <alignment horizontal="distributed" vertical="center" justifyLastLine="1" shrinkToFit="1"/>
    </xf>
    <xf numFmtId="0" fontId="40" fillId="0" borderId="56" xfId="3" applyFont="1" applyBorder="1" applyAlignment="1">
      <alignment horizontal="distributed" vertical="center" justifyLastLine="1" shrinkToFit="1"/>
    </xf>
    <xf numFmtId="0" fontId="40" fillId="0" borderId="57" xfId="3" applyFont="1" applyBorder="1" applyAlignment="1">
      <alignment horizontal="distributed" vertical="center" justifyLastLine="1" shrinkToFit="1"/>
    </xf>
    <xf numFmtId="9" fontId="33" fillId="0" borderId="89" xfId="3" applyNumberFormat="1" applyFont="1" applyBorder="1" applyAlignment="1">
      <alignment horizontal="center" vertical="center" justifyLastLine="1" shrinkToFit="1"/>
    </xf>
    <xf numFmtId="9" fontId="33" fillId="0" borderId="88" xfId="3" applyNumberFormat="1" applyFont="1" applyBorder="1" applyAlignment="1">
      <alignment horizontal="center" vertical="center" justifyLastLine="1" shrinkToFit="1"/>
    </xf>
    <xf numFmtId="9" fontId="33" fillId="0" borderId="91" xfId="3" applyNumberFormat="1" applyFont="1" applyBorder="1" applyAlignment="1">
      <alignment horizontal="center" vertical="center" justifyLastLine="1" shrinkToFit="1"/>
    </xf>
    <xf numFmtId="0" fontId="0" fillId="0" borderId="110" xfId="0" applyBorder="1" applyAlignment="1">
      <alignment horizontal="distributed" vertical="center" justifyLastLine="1" shrinkToFit="1"/>
    </xf>
    <xf numFmtId="0" fontId="0" fillId="0" borderId="43" xfId="0" applyBorder="1" applyAlignment="1">
      <alignment horizontal="distributed" vertical="center" justifyLastLine="1" shrinkToFit="1"/>
    </xf>
    <xf numFmtId="0" fontId="33" fillId="0" borderId="43" xfId="3" applyFont="1" applyBorder="1" applyAlignment="1">
      <alignment horizontal="distributed" vertical="center" justifyLastLine="1" shrinkToFit="1"/>
    </xf>
    <xf numFmtId="0" fontId="33" fillId="0" borderId="111" xfId="3" applyFont="1" applyBorder="1" applyAlignment="1">
      <alignment horizontal="distributed" vertical="center" justifyLastLine="1" shrinkToFit="1"/>
    </xf>
    <xf numFmtId="0" fontId="33" fillId="0" borderId="52" xfId="3" applyFont="1" applyBorder="1" applyAlignment="1">
      <alignment horizontal="distributed" vertical="center" justifyLastLine="1" shrinkToFit="1"/>
    </xf>
    <xf numFmtId="0" fontId="33" fillId="0" borderId="108" xfId="3" applyFont="1" applyBorder="1" applyAlignment="1">
      <alignment horizontal="distributed" vertical="center" justifyLastLine="1" shrinkToFit="1"/>
    </xf>
    <xf numFmtId="179" fontId="33" fillId="18" borderId="20" xfId="3" applyNumberFormat="1" applyFont="1" applyFill="1" applyBorder="1" applyAlignment="1">
      <alignment horizontal="center" vertical="center"/>
    </xf>
    <xf numFmtId="179" fontId="33" fillId="18" borderId="95" xfId="3" applyNumberFormat="1" applyFont="1" applyFill="1" applyBorder="1" applyAlignment="1">
      <alignment horizontal="center" vertical="center"/>
    </xf>
    <xf numFmtId="178" fontId="33" fillId="18" borderId="109" xfId="3" applyNumberFormat="1" applyFont="1" applyFill="1" applyBorder="1" applyAlignment="1">
      <alignment horizontal="center" vertical="center" shrinkToFit="1"/>
    </xf>
    <xf numFmtId="178" fontId="33" fillId="18" borderId="57" xfId="3" applyNumberFormat="1" applyFont="1" applyFill="1" applyBorder="1" applyAlignment="1">
      <alignment horizontal="center" vertical="center" shrinkToFit="1"/>
    </xf>
    <xf numFmtId="178" fontId="0" fillId="18" borderId="13" xfId="0" applyNumberFormat="1" applyFill="1" applyBorder="1" applyAlignment="1">
      <alignment horizontal="center" vertical="center" shrinkToFit="1"/>
    </xf>
    <xf numFmtId="178" fontId="0" fillId="18" borderId="12" xfId="0" applyNumberFormat="1" applyFill="1" applyBorder="1" applyAlignment="1">
      <alignment horizontal="center" vertical="center" shrinkToFit="1"/>
    </xf>
    <xf numFmtId="0" fontId="0" fillId="0" borderId="50" xfId="0" applyBorder="1" applyAlignment="1">
      <alignment horizontal="distributed" vertical="center" justifyLastLine="1" shrinkToFit="1"/>
    </xf>
    <xf numFmtId="0" fontId="0" fillId="0" borderId="48" xfId="0" applyBorder="1" applyAlignment="1">
      <alignment horizontal="distributed" vertical="center" justifyLastLine="1" shrinkToFit="1"/>
    </xf>
    <xf numFmtId="179" fontId="33" fillId="18" borderId="48" xfId="3" applyNumberFormat="1" applyFont="1" applyFill="1" applyBorder="1" applyAlignment="1">
      <alignment vertical="center" shrinkToFit="1"/>
    </xf>
    <xf numFmtId="179" fontId="33" fillId="18" borderId="49" xfId="3" applyNumberFormat="1" applyFont="1" applyFill="1" applyBorder="1" applyAlignment="1">
      <alignment vertical="center" shrinkToFit="1"/>
    </xf>
    <xf numFmtId="0" fontId="0" fillId="10" borderId="42" xfId="0" applyFill="1" applyBorder="1" applyAlignment="1">
      <alignment horizontal="center" vertical="center" shrinkToFit="1"/>
    </xf>
    <xf numFmtId="0" fontId="0" fillId="10" borderId="13" xfId="0" applyFill="1" applyBorder="1" applyAlignment="1">
      <alignment horizontal="center" vertical="center" shrinkToFit="1"/>
    </xf>
    <xf numFmtId="0" fontId="0" fillId="18" borderId="13" xfId="0" applyFill="1" applyBorder="1" applyAlignment="1">
      <alignment horizontal="center" vertical="center" shrinkToFit="1"/>
    </xf>
    <xf numFmtId="0" fontId="33" fillId="18" borderId="13" xfId="3" applyFont="1" applyFill="1" applyBorder="1" applyAlignment="1">
      <alignment horizontal="center" vertical="center" shrinkToFit="1"/>
    </xf>
    <xf numFmtId="178" fontId="0" fillId="0" borderId="43" xfId="0" applyNumberFormat="1" applyBorder="1" applyAlignment="1">
      <alignment horizontal="distributed" vertical="center" justifyLastLine="1" shrinkToFit="1"/>
    </xf>
    <xf numFmtId="178" fontId="0" fillId="0" borderId="44" xfId="0" applyNumberFormat="1" applyBorder="1" applyAlignment="1">
      <alignment horizontal="distributed" vertical="center" justifyLastLine="1" shrinkToFit="1"/>
    </xf>
    <xf numFmtId="179" fontId="33" fillId="18" borderId="6" xfId="3" applyNumberFormat="1" applyFont="1" applyFill="1" applyBorder="1" applyAlignment="1">
      <alignment vertical="center" shrinkToFit="1"/>
    </xf>
    <xf numFmtId="179" fontId="33" fillId="18" borderId="5" xfId="3" applyNumberFormat="1" applyFont="1" applyFill="1" applyBorder="1" applyAlignment="1">
      <alignment vertical="center" shrinkToFit="1"/>
    </xf>
    <xf numFmtId="178" fontId="33" fillId="18" borderId="54" xfId="3" applyNumberFormat="1" applyFont="1" applyFill="1" applyBorder="1" applyAlignment="1">
      <alignment horizontal="center" vertical="center" shrinkToFit="1"/>
    </xf>
    <xf numFmtId="0" fontId="33" fillId="18" borderId="54" xfId="3" applyFont="1" applyFill="1" applyBorder="1" applyAlignment="1">
      <alignment horizontal="center" vertical="center" shrinkToFit="1"/>
    </xf>
    <xf numFmtId="0" fontId="33" fillId="18" borderId="113" xfId="3" applyFont="1" applyFill="1" applyBorder="1" applyAlignment="1">
      <alignment horizontal="center" vertical="center" shrinkToFit="1"/>
    </xf>
    <xf numFmtId="0" fontId="0" fillId="0" borderId="110" xfId="0" applyBorder="1" applyAlignment="1">
      <alignment horizontal="distributed" vertical="center" justifyLastLine="1"/>
    </xf>
    <xf numFmtId="0" fontId="0" fillId="0" borderId="43" xfId="0" applyBorder="1" applyAlignment="1">
      <alignment horizontal="distributed" vertical="center" justifyLastLine="1"/>
    </xf>
    <xf numFmtId="0" fontId="33" fillId="0" borderId="43" xfId="3" applyFont="1" applyBorder="1" applyAlignment="1">
      <alignment horizontal="distributed" vertical="center" shrinkToFit="1"/>
    </xf>
    <xf numFmtId="0" fontId="0" fillId="0" borderId="111" xfId="0" applyBorder="1" applyAlignment="1">
      <alignment horizontal="distributed" vertical="center" justifyLastLine="1"/>
    </xf>
    <xf numFmtId="0" fontId="0" fillId="0" borderId="34" xfId="0" applyBorder="1" applyAlignment="1">
      <alignment horizontal="distributed" vertical="center" justifyLastLine="1"/>
    </xf>
    <xf numFmtId="0" fontId="0" fillId="0" borderId="81" xfId="0" applyBorder="1" applyAlignment="1">
      <alignment horizontal="distributed" vertical="center" justifyLastLine="1"/>
    </xf>
    <xf numFmtId="178" fontId="0" fillId="0" borderId="43" xfId="0" applyNumberFormat="1" applyBorder="1" applyAlignment="1">
      <alignment horizontal="distributed" vertical="center" justifyLastLine="1"/>
    </xf>
    <xf numFmtId="178" fontId="0" fillId="0" borderId="44" xfId="0" applyNumberFormat="1" applyBorder="1" applyAlignment="1">
      <alignment horizontal="distributed" vertical="center" justifyLastLine="1"/>
    </xf>
    <xf numFmtId="0" fontId="33" fillId="0" borderId="112" xfId="3" applyFont="1" applyBorder="1" applyAlignment="1">
      <alignment horizontal="center" vertical="center" shrinkToFit="1"/>
    </xf>
    <xf numFmtId="0" fontId="33" fillId="0" borderId="54" xfId="3" applyFont="1" applyBorder="1" applyAlignment="1">
      <alignment horizontal="center" vertical="center" shrinkToFit="1"/>
    </xf>
    <xf numFmtId="179" fontId="33" fillId="18" borderId="54" xfId="3" applyNumberFormat="1" applyFont="1" applyFill="1" applyBorder="1" applyAlignment="1">
      <alignment horizontal="center" vertical="center" shrinkToFit="1"/>
    </xf>
    <xf numFmtId="178" fontId="0" fillId="18" borderId="13" xfId="0" applyNumberFormat="1" applyFill="1" applyBorder="1" applyAlignment="1">
      <alignment horizontal="center" vertical="center" justifyLastLine="1"/>
    </xf>
    <xf numFmtId="178" fontId="0" fillId="18" borderId="12" xfId="0" applyNumberFormat="1" applyFill="1" applyBorder="1" applyAlignment="1">
      <alignment horizontal="center" vertical="center" justifyLastLine="1"/>
    </xf>
    <xf numFmtId="0" fontId="0" fillId="10" borderId="39" xfId="0" applyFill="1" applyBorder="1" applyAlignment="1">
      <alignment horizontal="center" vertical="center" justifyLastLine="1"/>
    </xf>
    <xf numFmtId="0" fontId="0" fillId="10" borderId="2" xfId="0" applyFill="1" applyBorder="1" applyAlignment="1">
      <alignment horizontal="center" vertical="center" justifyLastLine="1"/>
    </xf>
    <xf numFmtId="0" fontId="33" fillId="2" borderId="2" xfId="3" applyFont="1" applyFill="1" applyBorder="1" applyAlignment="1">
      <alignment horizontal="center" vertical="center" shrinkToFit="1"/>
    </xf>
    <xf numFmtId="0" fontId="0" fillId="18" borderId="2" xfId="0" applyFill="1" applyBorder="1" applyAlignment="1">
      <alignment horizontal="center" vertical="center" justifyLastLine="1"/>
    </xf>
    <xf numFmtId="0" fontId="0" fillId="10" borderId="42" xfId="0" applyFill="1" applyBorder="1" applyAlignment="1">
      <alignment horizontal="center" vertical="center" justifyLastLine="1"/>
    </xf>
    <xf numFmtId="0" fontId="0" fillId="10" borderId="13" xfId="0" applyFill="1" applyBorder="1" applyAlignment="1">
      <alignment horizontal="center" vertical="center" justifyLastLine="1"/>
    </xf>
    <xf numFmtId="0" fontId="33" fillId="2" borderId="13" xfId="3" applyFont="1" applyFill="1" applyBorder="1" applyAlignment="1">
      <alignment horizontal="center" vertical="center" shrinkToFit="1"/>
    </xf>
    <xf numFmtId="0" fontId="0" fillId="18" borderId="13" xfId="0" applyFill="1" applyBorder="1" applyAlignment="1">
      <alignment horizontal="center" vertical="center" justifyLastLine="1"/>
    </xf>
    <xf numFmtId="0" fontId="33" fillId="0" borderId="55" xfId="3" applyFont="1" applyBorder="1" applyAlignment="1">
      <alignment horizontal="center" vertical="center" shrinkToFit="1"/>
    </xf>
    <xf numFmtId="0" fontId="33" fillId="0" borderId="80" xfId="3" applyFont="1" applyBorder="1" applyAlignment="1">
      <alignment horizontal="center" vertical="center" shrinkToFit="1"/>
    </xf>
    <xf numFmtId="178" fontId="33" fillId="18" borderId="56" xfId="3" applyNumberFormat="1" applyFont="1" applyFill="1" applyBorder="1" applyAlignment="1">
      <alignment horizontal="center" vertical="center" shrinkToFit="1"/>
    </xf>
    <xf numFmtId="178" fontId="0" fillId="18" borderId="2" xfId="0" applyNumberFormat="1" applyFill="1" applyBorder="1" applyAlignment="1">
      <alignment horizontal="center" vertical="center" justifyLastLine="1"/>
    </xf>
    <xf numFmtId="178" fontId="0" fillId="18" borderId="27" xfId="0" applyNumberFormat="1" applyFill="1" applyBorder="1" applyAlignment="1">
      <alignment horizontal="center" vertical="center" justifyLastLine="1"/>
    </xf>
    <xf numFmtId="9" fontId="0" fillId="0" borderId="13" xfId="0" applyNumberFormat="1" applyBorder="1" applyAlignment="1">
      <alignment horizontal="center" vertical="center"/>
    </xf>
    <xf numFmtId="0" fontId="0" fillId="0" borderId="13" xfId="0" applyBorder="1" applyAlignment="1">
      <alignment horizontal="center" vertical="center"/>
    </xf>
    <xf numFmtId="0" fontId="0" fillId="0" borderId="12" xfId="0" applyBorder="1" applyAlignment="1">
      <alignment horizontal="center" vertical="center"/>
    </xf>
    <xf numFmtId="0" fontId="0" fillId="10" borderId="36" xfId="0" applyFill="1" applyBorder="1" applyAlignment="1">
      <alignment horizontal="center" vertical="center" shrinkToFit="1"/>
    </xf>
    <xf numFmtId="0" fontId="0" fillId="10" borderId="23" xfId="0" applyFill="1" applyBorder="1" applyAlignment="1">
      <alignment horizontal="center" vertical="center" shrinkToFit="1"/>
    </xf>
    <xf numFmtId="0" fontId="0" fillId="10" borderId="10" xfId="0" applyFill="1" applyBorder="1" applyAlignment="1">
      <alignment horizontal="center" vertical="center" shrinkToFit="1"/>
    </xf>
    <xf numFmtId="0" fontId="33" fillId="2" borderId="3" xfId="3" applyFont="1" applyFill="1" applyBorder="1" applyAlignment="1">
      <alignment horizontal="center" vertical="center" shrinkToFit="1"/>
    </xf>
    <xf numFmtId="0" fontId="0" fillId="18" borderId="3" xfId="0" applyFill="1" applyBorder="1" applyAlignment="1">
      <alignment horizontal="center" vertical="center" shrinkToFit="1"/>
    </xf>
    <xf numFmtId="0" fontId="0" fillId="0" borderId="89" xfId="0" applyBorder="1" applyAlignment="1">
      <alignment horizontal="center" vertical="center"/>
    </xf>
    <xf numFmtId="0" fontId="0" fillId="0" borderId="88" xfId="0" applyBorder="1" applyAlignment="1">
      <alignment horizontal="center" vertical="center"/>
    </xf>
    <xf numFmtId="0" fontId="0" fillId="0" borderId="14" xfId="0" applyBorder="1" applyAlignment="1">
      <alignment horizontal="center" vertical="center"/>
    </xf>
    <xf numFmtId="0" fontId="33" fillId="18" borderId="88" xfId="3" applyFont="1" applyFill="1" applyBorder="1" applyAlignment="1">
      <alignment horizontal="center" vertical="center" shrinkToFit="1"/>
    </xf>
    <xf numFmtId="0" fontId="33" fillId="18" borderId="14" xfId="3" applyFont="1" applyFill="1" applyBorder="1" applyAlignment="1">
      <alignment horizontal="center" vertical="center" shrinkToFit="1"/>
    </xf>
    <xf numFmtId="0" fontId="0" fillId="18" borderId="34" xfId="0" applyFill="1" applyBorder="1" applyAlignment="1">
      <alignment horizontal="center" vertical="center" shrinkToFit="1"/>
    </xf>
    <xf numFmtId="0" fontId="0" fillId="18" borderId="46" xfId="0" applyFill="1" applyBorder="1" applyAlignment="1">
      <alignment horizontal="center" vertical="center" shrinkToFit="1"/>
    </xf>
    <xf numFmtId="179" fontId="41" fillId="18" borderId="3" xfId="3" applyNumberFormat="1" applyFont="1" applyFill="1" applyBorder="1" applyAlignment="1">
      <alignment horizontal="left" vertical="center" wrapText="1" shrinkToFit="1"/>
    </xf>
    <xf numFmtId="179" fontId="41" fillId="18" borderId="9" xfId="3" applyNumberFormat="1" applyFont="1" applyFill="1" applyBorder="1" applyAlignment="1">
      <alignment horizontal="left" vertical="center" wrapText="1" shrinkToFit="1"/>
    </xf>
    <xf numFmtId="179" fontId="41" fillId="18" borderId="6" xfId="3" applyNumberFormat="1" applyFont="1" applyFill="1" applyBorder="1" applyAlignment="1">
      <alignment horizontal="left" vertical="center" wrapText="1" shrinkToFit="1"/>
    </xf>
    <xf numFmtId="179" fontId="41" fillId="18" borderId="5" xfId="3" applyNumberFormat="1" applyFont="1" applyFill="1" applyBorder="1" applyAlignment="1">
      <alignment horizontal="left" vertical="center" wrapText="1" shrinkToFit="1"/>
    </xf>
    <xf numFmtId="0" fontId="0" fillId="10" borderId="93" xfId="0" applyFill="1" applyBorder="1" applyAlignment="1">
      <alignment horizontal="center" vertical="center" shrinkToFit="1"/>
    </xf>
    <xf numFmtId="0" fontId="0" fillId="10" borderId="79" xfId="0" applyFill="1" applyBorder="1" applyAlignment="1">
      <alignment horizontal="center" vertical="center" shrinkToFit="1"/>
    </xf>
    <xf numFmtId="0" fontId="0" fillId="10" borderId="28" xfId="0" applyFill="1" applyBorder="1" applyAlignment="1">
      <alignment horizontal="center" vertical="center" shrinkToFit="1"/>
    </xf>
    <xf numFmtId="0" fontId="0" fillId="10" borderId="89" xfId="0" applyFill="1" applyBorder="1" applyAlignment="1">
      <alignment horizontal="center" vertical="center" shrinkToFit="1"/>
    </xf>
    <xf numFmtId="0" fontId="0" fillId="10" borderId="88" xfId="0" applyFill="1" applyBorder="1" applyAlignment="1">
      <alignment horizontal="center" vertical="center" shrinkToFit="1"/>
    </xf>
    <xf numFmtId="0" fontId="0" fillId="10" borderId="14" xfId="0" applyFill="1" applyBorder="1" applyAlignment="1">
      <alignment horizontal="center" vertical="center" shrinkToFit="1"/>
    </xf>
    <xf numFmtId="9" fontId="0" fillId="18" borderId="13" xfId="0" applyNumberFormat="1" applyFill="1" applyBorder="1" applyAlignment="1">
      <alignment horizontal="center" vertical="center" shrinkToFit="1"/>
    </xf>
    <xf numFmtId="9" fontId="0" fillId="18" borderId="3" xfId="0" applyNumberFormat="1" applyFill="1" applyBorder="1" applyAlignment="1">
      <alignment horizontal="center" vertical="center" shrinkToFit="1"/>
    </xf>
    <xf numFmtId="0" fontId="33" fillId="18" borderId="23" xfId="3" applyFont="1" applyFill="1" applyBorder="1" applyAlignment="1">
      <alignment horizontal="center" vertical="center" shrinkToFit="1"/>
    </xf>
    <xf numFmtId="0" fontId="33" fillId="18" borderId="10" xfId="3" applyFont="1" applyFill="1" applyBorder="1" applyAlignment="1">
      <alignment horizontal="center" vertical="center" shrinkToFit="1"/>
    </xf>
    <xf numFmtId="0" fontId="0" fillId="18" borderId="0" xfId="0" applyFill="1" applyAlignment="1">
      <alignment horizontal="center" vertical="center" shrinkToFit="1"/>
    </xf>
    <xf numFmtId="0" fontId="0" fillId="18" borderId="47" xfId="0" applyFill="1" applyBorder="1" applyAlignment="1">
      <alignment horizontal="center" vertical="center" shrinkToFit="1"/>
    </xf>
    <xf numFmtId="179" fontId="41" fillId="18" borderId="48" xfId="3" applyNumberFormat="1" applyFont="1" applyFill="1" applyBorder="1" applyAlignment="1">
      <alignment horizontal="left" vertical="center" wrapText="1" shrinkToFit="1"/>
    </xf>
    <xf numFmtId="179" fontId="41" fillId="18" borderId="49" xfId="3" applyNumberFormat="1" applyFont="1" applyFill="1" applyBorder="1" applyAlignment="1">
      <alignment horizontal="left" vertical="center" wrapText="1" shrinkToFit="1"/>
    </xf>
    <xf numFmtId="9" fontId="0" fillId="18" borderId="2" xfId="0" applyNumberFormat="1" applyFill="1" applyBorder="1" applyAlignment="1">
      <alignment horizontal="center" vertical="center" shrinkToFit="1"/>
    </xf>
    <xf numFmtId="0" fontId="33" fillId="18" borderId="79" xfId="3" applyFont="1" applyFill="1" applyBorder="1" applyAlignment="1">
      <alignment horizontal="center" vertical="center" shrinkToFit="1"/>
    </xf>
    <xf numFmtId="0" fontId="33" fillId="18" borderId="28" xfId="3" applyFont="1" applyFill="1" applyBorder="1" applyAlignment="1">
      <alignment horizontal="center" vertical="center" shrinkToFit="1"/>
    </xf>
    <xf numFmtId="0" fontId="33" fillId="18" borderId="6" xfId="3" applyFont="1" applyFill="1" applyBorder="1" applyAlignment="1">
      <alignment horizontal="center" vertical="center" shrinkToFit="1"/>
    </xf>
    <xf numFmtId="0" fontId="33" fillId="18" borderId="5" xfId="3" applyFont="1" applyFill="1" applyBorder="1" applyAlignment="1">
      <alignment horizontal="center" vertical="center" shrinkToFit="1"/>
    </xf>
    <xf numFmtId="0" fontId="53" fillId="0" borderId="18" xfId="0" applyFont="1" applyBorder="1" applyAlignment="1">
      <alignment horizontal="center" vertical="center"/>
    </xf>
    <xf numFmtId="0" fontId="53" fillId="0" borderId="17" xfId="0" applyFont="1" applyBorder="1" applyAlignment="1">
      <alignment horizontal="center" vertical="center"/>
    </xf>
    <xf numFmtId="179" fontId="33" fillId="2" borderId="17" xfId="3" applyNumberFormat="1" applyFont="1" applyFill="1" applyBorder="1" applyAlignment="1">
      <alignment horizontal="center" vertical="center"/>
    </xf>
    <xf numFmtId="0" fontId="33" fillId="0" borderId="17" xfId="3" applyFont="1" applyBorder="1" applyAlignment="1">
      <alignment horizontal="center" vertical="center"/>
    </xf>
    <xf numFmtId="179" fontId="33" fillId="2" borderId="17" xfId="3" applyNumberFormat="1" applyFont="1" applyFill="1" applyBorder="1" applyAlignment="1">
      <alignment horizontal="center" vertical="center" shrinkToFit="1"/>
    </xf>
    <xf numFmtId="179" fontId="33" fillId="2" borderId="16" xfId="3" applyNumberFormat="1" applyFont="1" applyFill="1" applyBorder="1" applyAlignment="1">
      <alignment horizontal="center" vertical="center" shrinkToFit="1"/>
    </xf>
    <xf numFmtId="0" fontId="33" fillId="0" borderId="52" xfId="3" applyFont="1" applyBorder="1" applyAlignment="1">
      <alignment horizontal="left" vertical="center"/>
    </xf>
    <xf numFmtId="0" fontId="33" fillId="10" borderId="52" xfId="3" applyFont="1" applyFill="1" applyBorder="1" applyAlignment="1">
      <alignment horizontal="center" vertical="center" shrinkToFit="1"/>
    </xf>
    <xf numFmtId="0" fontId="33" fillId="0" borderId="111" xfId="3" applyFont="1" applyBorder="1" applyAlignment="1">
      <alignment horizontal="center" vertical="center" shrinkToFit="1"/>
    </xf>
    <xf numFmtId="0" fontId="33" fillId="0" borderId="81" xfId="3" applyFont="1" applyBorder="1" applyAlignment="1">
      <alignment horizontal="center" vertical="center" shrinkToFit="1"/>
    </xf>
    <xf numFmtId="179" fontId="33" fillId="18" borderId="48" xfId="3" applyNumberFormat="1" applyFont="1" applyFill="1" applyBorder="1" applyAlignment="1">
      <alignment horizontal="center" vertical="center" shrinkToFit="1"/>
    </xf>
    <xf numFmtId="0" fontId="32" fillId="0" borderId="45" xfId="3" applyFont="1" applyBorder="1" applyAlignment="1">
      <alignment horizontal="distributed" vertical="center" justifyLastLine="1" shrinkToFit="1"/>
    </xf>
    <xf numFmtId="0" fontId="32" fillId="0" borderId="34" xfId="3" applyFont="1" applyBorder="1" applyAlignment="1">
      <alignment horizontal="distributed" vertical="center" justifyLastLine="1" shrinkToFit="1"/>
    </xf>
    <xf numFmtId="0" fontId="32" fillId="0" borderId="37" xfId="3" applyFont="1" applyBorder="1" applyAlignment="1">
      <alignment horizontal="distributed" vertical="center" justifyLastLine="1" shrinkToFit="1"/>
    </xf>
    <xf numFmtId="0" fontId="32" fillId="0" borderId="0" xfId="3" applyFont="1" applyAlignment="1">
      <alignment horizontal="distributed" vertical="center" justifyLastLine="1" shrinkToFit="1"/>
    </xf>
    <xf numFmtId="0" fontId="32" fillId="0" borderId="55" xfId="3" applyFont="1" applyBorder="1" applyAlignment="1">
      <alignment horizontal="distributed" vertical="center" justifyLastLine="1" shrinkToFit="1"/>
    </xf>
    <xf numFmtId="0" fontId="32" fillId="0" borderId="56" xfId="3" applyFont="1" applyBorder="1" applyAlignment="1">
      <alignment horizontal="distributed" vertical="center" justifyLastLine="1" shrinkToFit="1"/>
    </xf>
    <xf numFmtId="0" fontId="33" fillId="10" borderId="13" xfId="3" applyFont="1" applyFill="1" applyBorder="1" applyAlignment="1">
      <alignment horizontal="center" vertical="center" shrinkToFit="1"/>
    </xf>
    <xf numFmtId="0" fontId="33" fillId="10" borderId="12" xfId="3" applyFont="1" applyFill="1" applyBorder="1" applyAlignment="1">
      <alignment horizontal="center" vertical="center" shrinkToFit="1"/>
    </xf>
    <xf numFmtId="0" fontId="33" fillId="0" borderId="56" xfId="3" applyFont="1" applyBorder="1" applyAlignment="1">
      <alignment horizontal="center" vertical="center" shrinkToFit="1"/>
    </xf>
    <xf numFmtId="0" fontId="33" fillId="0" borderId="57" xfId="3" applyFont="1" applyBorder="1" applyAlignment="1">
      <alignment horizontal="center" vertical="center" shrinkToFit="1"/>
    </xf>
    <xf numFmtId="0" fontId="33" fillId="2" borderId="14" xfId="3" applyFont="1" applyFill="1" applyBorder="1" applyAlignment="1">
      <alignment horizontal="center" vertical="center"/>
    </xf>
    <xf numFmtId="0" fontId="33" fillId="2" borderId="58" xfId="3" applyFont="1" applyFill="1" applyBorder="1" applyAlignment="1">
      <alignment horizontal="center" vertical="center"/>
    </xf>
    <xf numFmtId="0" fontId="33" fillId="2" borderId="13" xfId="3" applyFont="1" applyFill="1" applyBorder="1" applyAlignment="1">
      <alignment horizontal="center" vertical="center"/>
    </xf>
    <xf numFmtId="0" fontId="33" fillId="2" borderId="12" xfId="3" applyFont="1" applyFill="1" applyBorder="1" applyAlignment="1">
      <alignment horizontal="center" vertical="center"/>
    </xf>
    <xf numFmtId="0" fontId="33" fillId="0" borderId="40" xfId="3" applyFont="1" applyBorder="1" applyAlignment="1">
      <alignment horizontal="center" vertical="center"/>
    </xf>
    <xf numFmtId="0" fontId="33" fillId="0" borderId="3" xfId="3" applyFont="1" applyBorder="1" applyAlignment="1">
      <alignment horizontal="center" vertical="center"/>
    </xf>
    <xf numFmtId="0" fontId="33" fillId="2" borderId="53" xfId="3" applyFont="1" applyFill="1" applyBorder="1" applyAlignment="1">
      <alignment horizontal="center" vertical="center" shrinkToFit="1"/>
    </xf>
    <xf numFmtId="0" fontId="33" fillId="2" borderId="3" xfId="3" applyFont="1" applyFill="1" applyBorder="1" applyAlignment="1">
      <alignment horizontal="center" vertical="center"/>
    </xf>
    <xf numFmtId="0" fontId="33" fillId="2" borderId="9" xfId="3" applyFont="1" applyFill="1" applyBorder="1" applyAlignment="1">
      <alignment horizontal="center" vertical="center"/>
    </xf>
    <xf numFmtId="0" fontId="33" fillId="0" borderId="18" xfId="3" applyFont="1" applyBorder="1" applyAlignment="1">
      <alignment horizontal="center" vertical="center"/>
    </xf>
    <xf numFmtId="0" fontId="33" fillId="2" borderId="17" xfId="3" applyFont="1" applyFill="1" applyBorder="1" applyAlignment="1">
      <alignment horizontal="center" vertical="center"/>
    </xf>
    <xf numFmtId="0" fontId="33" fillId="2" borderId="16" xfId="3" applyFont="1" applyFill="1" applyBorder="1" applyAlignment="1">
      <alignment horizontal="center" vertical="center"/>
    </xf>
    <xf numFmtId="0" fontId="33" fillId="0" borderId="48" xfId="3" applyFont="1" applyBorder="1" applyAlignment="1">
      <alignment horizontal="center" vertical="center"/>
    </xf>
    <xf numFmtId="0" fontId="33" fillId="2" borderId="48" xfId="3" applyFont="1" applyFill="1" applyBorder="1" applyAlignment="1">
      <alignment horizontal="center" vertical="center"/>
    </xf>
    <xf numFmtId="0" fontId="33" fillId="2" borderId="49" xfId="3" applyFont="1" applyFill="1" applyBorder="1" applyAlignment="1">
      <alignment horizontal="center" vertical="center"/>
    </xf>
    <xf numFmtId="0" fontId="2" fillId="2" borderId="3" xfId="0" applyFont="1" applyFill="1" applyBorder="1" applyAlignment="1">
      <alignment horizontal="center" vertical="center"/>
    </xf>
    <xf numFmtId="0" fontId="2" fillId="2" borderId="9" xfId="0" applyFont="1" applyFill="1" applyBorder="1" applyAlignment="1">
      <alignment horizontal="center" vertical="center"/>
    </xf>
    <xf numFmtId="0" fontId="2" fillId="0" borderId="50" xfId="0" applyFont="1" applyBorder="1" applyAlignment="1">
      <alignment horizontal="center" vertical="center"/>
    </xf>
    <xf numFmtId="0" fontId="2" fillId="0" borderId="48" xfId="0" applyFont="1" applyBorder="1" applyAlignment="1">
      <alignment horizontal="center" vertical="center"/>
    </xf>
    <xf numFmtId="0" fontId="33" fillId="2" borderId="48" xfId="3" applyFont="1" applyFill="1" applyBorder="1" applyAlignment="1">
      <alignment horizontal="center" vertical="center" shrinkToFit="1"/>
    </xf>
    <xf numFmtId="0" fontId="33" fillId="2" borderId="53" xfId="3" applyFont="1" applyFill="1" applyBorder="1" applyAlignment="1">
      <alignment horizontal="center" vertical="center"/>
    </xf>
    <xf numFmtId="0" fontId="33" fillId="0" borderId="39" xfId="3" applyFont="1" applyBorder="1" applyAlignment="1">
      <alignment horizontal="center" vertical="center"/>
    </xf>
    <xf numFmtId="0" fontId="33" fillId="0" borderId="2" xfId="3" applyFont="1" applyBorder="1" applyAlignment="1">
      <alignment horizontal="center" vertical="center"/>
    </xf>
    <xf numFmtId="0" fontId="33" fillId="2" borderId="2" xfId="3" applyFont="1" applyFill="1" applyBorder="1" applyAlignment="1">
      <alignment horizontal="center" vertical="center"/>
    </xf>
    <xf numFmtId="0" fontId="33" fillId="2" borderId="27" xfId="3" applyFont="1" applyFill="1" applyBorder="1" applyAlignment="1">
      <alignment horizontal="center" vertical="center"/>
    </xf>
    <xf numFmtId="0" fontId="2" fillId="2" borderId="41" xfId="0" applyFont="1" applyFill="1" applyBorder="1" applyAlignment="1">
      <alignment horizontal="center" vertical="center"/>
    </xf>
    <xf numFmtId="0" fontId="2" fillId="2" borderId="6" xfId="0" applyFont="1" applyFill="1" applyBorder="1" applyAlignment="1">
      <alignment horizontal="center" vertical="center"/>
    </xf>
    <xf numFmtId="0" fontId="2" fillId="2" borderId="5" xfId="0" applyFont="1" applyFill="1" applyBorder="1" applyAlignment="1">
      <alignment horizontal="center" vertical="center"/>
    </xf>
    <xf numFmtId="0" fontId="33" fillId="2" borderId="40" xfId="3" applyFont="1" applyFill="1" applyBorder="1" applyAlignment="1">
      <alignment horizontal="center" vertical="center" shrinkToFit="1"/>
    </xf>
    <xf numFmtId="0" fontId="33" fillId="2" borderId="9" xfId="3" applyFont="1" applyFill="1" applyBorder="1" applyAlignment="1">
      <alignment horizontal="center" vertical="center" shrinkToFit="1"/>
    </xf>
    <xf numFmtId="0" fontId="53" fillId="0" borderId="42" xfId="0" applyFont="1" applyBorder="1" applyAlignment="1">
      <alignment horizontal="center" vertical="center"/>
    </xf>
    <xf numFmtId="0" fontId="53" fillId="0" borderId="13" xfId="0" applyFont="1" applyBorder="1" applyAlignment="1">
      <alignment horizontal="center" vertical="center"/>
    </xf>
    <xf numFmtId="179" fontId="33" fillId="2" borderId="13" xfId="3" applyNumberFormat="1" applyFont="1" applyFill="1" applyBorder="1" applyAlignment="1">
      <alignment horizontal="center" vertical="center"/>
    </xf>
    <xf numFmtId="179" fontId="33" fillId="2" borderId="13" xfId="3" applyNumberFormat="1" applyFont="1" applyFill="1" applyBorder="1" applyAlignment="1">
      <alignment horizontal="center" vertical="center" shrinkToFit="1"/>
    </xf>
    <xf numFmtId="179" fontId="33" fillId="2" borderId="12" xfId="3" applyNumberFormat="1" applyFont="1" applyFill="1" applyBorder="1" applyAlignment="1">
      <alignment horizontal="center" vertical="center" shrinkToFit="1"/>
    </xf>
    <xf numFmtId="0" fontId="33" fillId="2" borderId="3" xfId="3" applyFont="1" applyFill="1" applyBorder="1" applyAlignment="1">
      <alignment horizontal="left" vertical="center" wrapText="1"/>
    </xf>
    <xf numFmtId="0" fontId="33" fillId="2" borderId="9" xfId="3" applyFont="1" applyFill="1" applyBorder="1" applyAlignment="1">
      <alignment horizontal="left" vertical="center" wrapText="1"/>
    </xf>
    <xf numFmtId="0" fontId="33" fillId="2" borderId="6" xfId="3" applyFont="1" applyFill="1" applyBorder="1" applyAlignment="1">
      <alignment horizontal="left" vertical="center" wrapText="1"/>
    </xf>
    <xf numFmtId="0" fontId="33" fillId="2" borderId="5" xfId="3" applyFont="1" applyFill="1" applyBorder="1" applyAlignment="1">
      <alignment horizontal="left" vertical="center" wrapText="1"/>
    </xf>
    <xf numFmtId="0" fontId="2" fillId="0" borderId="18" xfId="0" applyFont="1" applyBorder="1" applyAlignment="1">
      <alignment horizontal="center" vertical="center" shrinkToFit="1"/>
    </xf>
    <xf numFmtId="0" fontId="2" fillId="0" borderId="17" xfId="0" applyFont="1" applyBorder="1" applyAlignment="1">
      <alignment horizontal="center" vertical="center" shrinkToFit="1"/>
    </xf>
    <xf numFmtId="0" fontId="53" fillId="0" borderId="17" xfId="0" applyFont="1" applyBorder="1" applyAlignment="1">
      <alignment horizontal="center" vertical="center" shrinkToFit="1"/>
    </xf>
    <xf numFmtId="0" fontId="33" fillId="0" borderId="17" xfId="3" applyFont="1" applyBorder="1" applyAlignment="1">
      <alignment horizontal="center" vertical="center" shrinkToFit="1"/>
    </xf>
    <xf numFmtId="0" fontId="53" fillId="2" borderId="13" xfId="0" applyFont="1" applyFill="1" applyBorder="1" applyAlignment="1">
      <alignment horizontal="center" vertical="center" shrinkToFit="1"/>
    </xf>
    <xf numFmtId="0" fontId="33" fillId="2" borderId="12" xfId="3" applyFont="1" applyFill="1" applyBorder="1" applyAlignment="1">
      <alignment horizontal="center" vertical="center" shrinkToFit="1"/>
    </xf>
    <xf numFmtId="0" fontId="33" fillId="0" borderId="50" xfId="3" applyFont="1" applyBorder="1" applyAlignment="1">
      <alignment horizontal="center" vertical="center"/>
    </xf>
    <xf numFmtId="0" fontId="33" fillId="2" borderId="48" xfId="3" applyFont="1" applyFill="1" applyBorder="1" applyAlignment="1">
      <alignment horizontal="left" vertical="center"/>
    </xf>
    <xf numFmtId="0" fontId="33" fillId="2" borderId="49" xfId="3" applyFont="1" applyFill="1" applyBorder="1" applyAlignment="1">
      <alignment horizontal="left" vertical="center"/>
    </xf>
    <xf numFmtId="0" fontId="33" fillId="0" borderId="16" xfId="3" applyFont="1" applyBorder="1" applyAlignment="1">
      <alignment horizontal="center" vertical="center" shrinkToFit="1"/>
    </xf>
    <xf numFmtId="0" fontId="2" fillId="2" borderId="42" xfId="0" applyFont="1" applyFill="1" applyBorder="1" applyAlignment="1">
      <alignment horizontal="center" vertical="center" shrinkToFit="1"/>
    </xf>
    <xf numFmtId="0" fontId="2" fillId="2" borderId="13" xfId="0" applyFont="1" applyFill="1" applyBorder="1" applyAlignment="1">
      <alignment horizontal="center" vertical="center" shrinkToFit="1"/>
    </xf>
    <xf numFmtId="0" fontId="33" fillId="2" borderId="41" xfId="3" applyFont="1" applyFill="1" applyBorder="1" applyAlignment="1">
      <alignment horizontal="left" vertical="center" shrinkToFit="1"/>
    </xf>
    <xf numFmtId="0" fontId="33" fillId="2" borderId="6" xfId="3" applyFont="1" applyFill="1" applyBorder="1" applyAlignment="1">
      <alignment horizontal="left" vertical="center" shrinkToFit="1"/>
    </xf>
    <xf numFmtId="0" fontId="33" fillId="2" borderId="5" xfId="3" applyFont="1" applyFill="1" applyBorder="1" applyAlignment="1">
      <alignment horizontal="left" vertical="center" shrinkToFit="1"/>
    </xf>
    <xf numFmtId="0" fontId="56" fillId="0" borderId="12" xfId="3" applyFont="1" applyBorder="1" applyAlignment="1">
      <alignment horizontal="left" vertical="center" wrapText="1" shrinkToFit="1"/>
    </xf>
    <xf numFmtId="0" fontId="56" fillId="0" borderId="3" xfId="3" applyFont="1" applyBorder="1" applyAlignment="1">
      <alignment horizontal="left" vertical="center" wrapText="1" shrinkToFit="1"/>
    </xf>
    <xf numFmtId="0" fontId="56" fillId="0" borderId="9" xfId="3" applyFont="1" applyBorder="1" applyAlignment="1">
      <alignment horizontal="left" vertical="center" wrapText="1" shrinkToFit="1"/>
    </xf>
    <xf numFmtId="0" fontId="56" fillId="0" borderId="6" xfId="3" applyFont="1" applyBorder="1" applyAlignment="1">
      <alignment horizontal="left" vertical="center" wrapText="1" shrinkToFit="1"/>
    </xf>
    <xf numFmtId="0" fontId="56" fillId="0" borderId="5" xfId="3" applyFont="1" applyBorder="1" applyAlignment="1">
      <alignment horizontal="left" vertical="center" wrapText="1" shrinkToFit="1"/>
    </xf>
    <xf numFmtId="179" fontId="59" fillId="18" borderId="3" xfId="3" applyNumberFormat="1" applyFont="1" applyFill="1" applyBorder="1" applyAlignment="1">
      <alignment horizontal="left" vertical="center" wrapText="1" shrinkToFit="1"/>
    </xf>
    <xf numFmtId="179" fontId="59" fillId="18" borderId="9" xfId="3" applyNumberFormat="1" applyFont="1" applyFill="1" applyBorder="1" applyAlignment="1">
      <alignment horizontal="left" vertical="center" wrapText="1" shrinkToFit="1"/>
    </xf>
    <xf numFmtId="179" fontId="59" fillId="18" borderId="48" xfId="3" applyNumberFormat="1" applyFont="1" applyFill="1" applyBorder="1" applyAlignment="1">
      <alignment horizontal="left" vertical="center" wrapText="1" shrinkToFit="1"/>
    </xf>
    <xf numFmtId="179" fontId="59" fillId="18" borderId="49" xfId="3" applyNumberFormat="1" applyFont="1" applyFill="1" applyBorder="1" applyAlignment="1">
      <alignment horizontal="left" vertical="center" wrapText="1" shrinkToFit="1"/>
    </xf>
    <xf numFmtId="0" fontId="33" fillId="2" borderId="49" xfId="3" applyFont="1" applyFill="1" applyBorder="1" applyAlignment="1">
      <alignment horizontal="center" vertical="center" shrinkToFit="1"/>
    </xf>
    <xf numFmtId="0" fontId="33" fillId="10" borderId="3" xfId="3" applyFont="1" applyFill="1" applyBorder="1" applyAlignment="1">
      <alignment horizontal="left" vertical="center" shrinkToFit="1"/>
    </xf>
    <xf numFmtId="0" fontId="33" fillId="10" borderId="2" xfId="3" applyFont="1" applyFill="1" applyBorder="1" applyAlignment="1">
      <alignment horizontal="left" vertical="center" shrinkToFit="1"/>
    </xf>
    <xf numFmtId="0" fontId="33" fillId="10" borderId="9" xfId="3" applyFont="1" applyFill="1" applyBorder="1" applyAlignment="1">
      <alignment horizontal="left" vertical="center" shrinkToFit="1"/>
    </xf>
    <xf numFmtId="179" fontId="60" fillId="18" borderId="3" xfId="3" applyNumberFormat="1" applyFont="1" applyFill="1" applyBorder="1" applyAlignment="1">
      <alignment horizontal="left" vertical="center" wrapText="1" shrinkToFit="1"/>
    </xf>
    <xf numFmtId="179" fontId="60" fillId="18" borderId="9" xfId="3" applyNumberFormat="1" applyFont="1" applyFill="1" applyBorder="1" applyAlignment="1">
      <alignment horizontal="left" vertical="center" wrapText="1" shrinkToFit="1"/>
    </xf>
    <xf numFmtId="179" fontId="60" fillId="18" borderId="48" xfId="3" applyNumberFormat="1" applyFont="1" applyFill="1" applyBorder="1" applyAlignment="1">
      <alignment horizontal="left" vertical="center" wrapText="1" shrinkToFit="1"/>
    </xf>
    <xf numFmtId="179" fontId="60" fillId="18" borderId="49" xfId="3" applyNumberFormat="1" applyFont="1" applyFill="1" applyBorder="1" applyAlignment="1">
      <alignment horizontal="left" vertical="center" wrapText="1" shrinkToFit="1"/>
    </xf>
    <xf numFmtId="0" fontId="0" fillId="0" borderId="93" xfId="0" applyBorder="1" applyAlignment="1">
      <alignment horizontal="center" vertical="center"/>
    </xf>
    <xf numFmtId="0" fontId="0" fillId="0" borderId="79" xfId="0" applyBorder="1" applyAlignment="1">
      <alignment horizontal="center" vertical="center"/>
    </xf>
    <xf numFmtId="0" fontId="0" fillId="0" borderId="92" xfId="0" applyBorder="1" applyAlignment="1">
      <alignment horizontal="center" vertical="center"/>
    </xf>
    <xf numFmtId="0" fontId="55" fillId="10" borderId="37" xfId="0" applyFont="1" applyFill="1" applyBorder="1" applyAlignment="1">
      <alignment horizontal="center" vertical="center" shrinkToFit="1"/>
    </xf>
    <xf numFmtId="0" fontId="55" fillId="10" borderId="0" xfId="0" applyFont="1" applyFill="1" applyAlignment="1">
      <alignment horizontal="center" vertical="center" shrinkToFit="1"/>
    </xf>
    <xf numFmtId="0" fontId="55" fillId="10" borderId="34" xfId="0" applyFont="1" applyFill="1" applyBorder="1" applyAlignment="1">
      <alignment horizontal="center" vertical="center" shrinkToFit="1"/>
    </xf>
    <xf numFmtId="0" fontId="55" fillId="10" borderId="46" xfId="0" applyFont="1" applyFill="1" applyBorder="1" applyAlignment="1">
      <alignment horizontal="center" vertical="center" shrinkToFit="1"/>
    </xf>
    <xf numFmtId="0" fontId="55" fillId="10" borderId="47" xfId="0" applyFont="1" applyFill="1" applyBorder="1" applyAlignment="1">
      <alignment horizontal="center" vertical="center" shrinkToFit="1"/>
    </xf>
    <xf numFmtId="0" fontId="55" fillId="10" borderId="55" xfId="0" applyFont="1" applyFill="1" applyBorder="1" applyAlignment="1">
      <alignment horizontal="center" vertical="center" shrinkToFit="1"/>
    </xf>
    <xf numFmtId="0" fontId="55" fillId="10" borderId="56" xfId="0" applyFont="1" applyFill="1" applyBorder="1" applyAlignment="1">
      <alignment horizontal="center" vertical="center" shrinkToFit="1"/>
    </xf>
    <xf numFmtId="0" fontId="55" fillId="10" borderId="57" xfId="0" applyFont="1" applyFill="1" applyBorder="1" applyAlignment="1">
      <alignment horizontal="center" vertical="center" shrinkToFit="1"/>
    </xf>
    <xf numFmtId="0" fontId="32" fillId="0" borderId="55" xfId="3" applyFont="1" applyBorder="1" applyAlignment="1">
      <alignment horizontal="center" vertical="center" shrinkToFit="1"/>
    </xf>
    <xf numFmtId="0" fontId="32" fillId="0" borderId="56" xfId="3" applyFont="1" applyBorder="1" applyAlignment="1">
      <alignment horizontal="center" vertical="center" shrinkToFit="1"/>
    </xf>
    <xf numFmtId="22" fontId="33" fillId="0" borderId="89" xfId="3" applyNumberFormat="1" applyFont="1" applyBorder="1" applyAlignment="1">
      <alignment horizontal="center" vertical="center" shrinkToFit="1"/>
    </xf>
    <xf numFmtId="0" fontId="33" fillId="0" borderId="88" xfId="3" applyFont="1" applyBorder="1" applyAlignment="1">
      <alignment horizontal="center" vertical="center" shrinkToFit="1"/>
    </xf>
    <xf numFmtId="0" fontId="33" fillId="0" borderId="91" xfId="3" applyFont="1" applyBorder="1" applyAlignment="1">
      <alignment horizontal="center" vertical="center" shrinkToFit="1"/>
    </xf>
    <xf numFmtId="0" fontId="32" fillId="0" borderId="12" xfId="3" applyFont="1" applyBorder="1" applyAlignment="1">
      <alignment horizontal="center" vertical="center" justifyLastLine="1" shrinkToFit="1"/>
    </xf>
    <xf numFmtId="0" fontId="32" fillId="0" borderId="9" xfId="3" applyFont="1" applyBorder="1" applyAlignment="1">
      <alignment horizontal="center" vertical="center" justifyLastLine="1" shrinkToFit="1"/>
    </xf>
    <xf numFmtId="0" fontId="0" fillId="0" borderId="111" xfId="0" applyBorder="1" applyAlignment="1">
      <alignment horizontal="center" vertical="center"/>
    </xf>
    <xf numFmtId="0" fontId="0" fillId="0" borderId="34" xfId="0" applyBorder="1" applyAlignment="1">
      <alignment horizontal="center" vertical="center"/>
    </xf>
    <xf numFmtId="0" fontId="0" fillId="0" borderId="46" xfId="0" applyBorder="1" applyAlignment="1">
      <alignment horizontal="center" vertical="center"/>
    </xf>
    <xf numFmtId="0" fontId="0" fillId="0" borderId="108" xfId="0" applyBorder="1" applyAlignment="1">
      <alignment horizontal="center" vertical="center"/>
    </xf>
    <xf numFmtId="0" fontId="0" fillId="0" borderId="0" xfId="0" applyAlignment="1">
      <alignment horizontal="center" vertical="center"/>
    </xf>
    <xf numFmtId="0" fontId="0" fillId="0" borderId="47" xfId="0" applyBorder="1" applyAlignment="1">
      <alignment horizontal="center" vertical="center"/>
    </xf>
    <xf numFmtId="0" fontId="0" fillId="0" borderId="109" xfId="0" applyBorder="1" applyAlignment="1">
      <alignment horizontal="center" vertical="center"/>
    </xf>
    <xf numFmtId="0" fontId="0" fillId="0" borderId="56" xfId="0" applyBorder="1" applyAlignment="1">
      <alignment horizontal="center" vertical="center"/>
    </xf>
    <xf numFmtId="0" fontId="0" fillId="0" borderId="57" xfId="0" applyBorder="1" applyAlignment="1">
      <alignment horizontal="center" vertical="center"/>
    </xf>
    <xf numFmtId="179" fontId="32" fillId="18" borderId="39" xfId="3" applyNumberFormat="1" applyFont="1" applyFill="1" applyBorder="1" applyAlignment="1">
      <alignment horizontal="center" vertical="center" justifyLastLine="1" shrinkToFit="1"/>
    </xf>
    <xf numFmtId="179" fontId="32" fillId="18" borderId="2" xfId="3" applyNumberFormat="1" applyFont="1" applyFill="1" applyBorder="1" applyAlignment="1">
      <alignment horizontal="center" vertical="center" justifyLastLine="1" shrinkToFit="1"/>
    </xf>
    <xf numFmtId="179" fontId="32" fillId="18" borderId="41" xfId="3" applyNumberFormat="1" applyFont="1" applyFill="1" applyBorder="1" applyAlignment="1">
      <alignment horizontal="center" vertical="center" justifyLastLine="1" shrinkToFit="1"/>
    </xf>
    <xf numFmtId="0" fontId="33" fillId="10" borderId="108" xfId="3" applyFont="1" applyFill="1" applyBorder="1" applyAlignment="1">
      <alignment horizontal="center" vertical="center" justifyLastLine="1" shrinkToFit="1"/>
    </xf>
    <xf numFmtId="0" fontId="33" fillId="10" borderId="47" xfId="3" applyFont="1" applyFill="1" applyBorder="1" applyAlignment="1">
      <alignment horizontal="center" vertical="center" justifyLastLine="1" shrinkToFit="1"/>
    </xf>
    <xf numFmtId="0" fontId="33" fillId="0" borderId="89" xfId="3" applyFont="1" applyBorder="1" applyAlignment="1">
      <alignment horizontal="center" vertical="center" justifyLastLine="1" shrinkToFit="1"/>
    </xf>
    <xf numFmtId="0" fontId="33" fillId="0" borderId="88" xfId="3" applyFont="1" applyBorder="1" applyAlignment="1">
      <alignment horizontal="center" vertical="center" justifyLastLine="1" shrinkToFit="1"/>
    </xf>
    <xf numFmtId="0" fontId="33" fillId="0" borderId="91" xfId="3" applyFont="1" applyBorder="1" applyAlignment="1">
      <alignment horizontal="center" vertical="center" justifyLastLine="1" shrinkToFit="1"/>
    </xf>
    <xf numFmtId="0" fontId="40" fillId="0" borderId="51" xfId="3" applyFont="1" applyBorder="1" applyAlignment="1">
      <alignment horizontal="center" vertical="center" shrinkToFit="1"/>
    </xf>
    <xf numFmtId="0" fontId="40" fillId="0" borderId="4" xfId="3" applyFont="1" applyBorder="1" applyAlignment="1">
      <alignment horizontal="center" vertical="center" shrinkToFit="1"/>
    </xf>
    <xf numFmtId="0" fontId="40" fillId="0" borderId="38" xfId="3" applyFont="1" applyBorder="1" applyAlignment="1">
      <alignment horizontal="center" vertical="center" shrinkToFit="1"/>
    </xf>
    <xf numFmtId="0" fontId="40" fillId="0" borderId="93" xfId="3" applyFont="1" applyBorder="1" applyAlignment="1">
      <alignment horizontal="center" vertical="center" shrinkToFit="1"/>
    </xf>
    <xf numFmtId="0" fontId="40" fillId="0" borderId="79" xfId="3" applyFont="1" applyBorder="1" applyAlignment="1">
      <alignment horizontal="center" vertical="center" shrinkToFit="1"/>
    </xf>
    <xf numFmtId="0" fontId="40" fillId="0" borderId="28" xfId="3" applyFont="1" applyBorder="1" applyAlignment="1">
      <alignment horizontal="center" vertical="center" shrinkToFit="1"/>
    </xf>
    <xf numFmtId="0" fontId="30" fillId="18" borderId="94" xfId="3" applyFont="1" applyFill="1" applyBorder="1" applyAlignment="1">
      <alignment horizontal="center" vertical="center" shrinkToFit="1"/>
    </xf>
    <xf numFmtId="0" fontId="30" fillId="18" borderId="4" xfId="3" applyFont="1" applyFill="1" applyBorder="1" applyAlignment="1">
      <alignment horizontal="center" vertical="center" shrinkToFit="1"/>
    </xf>
    <xf numFmtId="0" fontId="30" fillId="18" borderId="33" xfId="3" applyFont="1" applyFill="1" applyBorder="1" applyAlignment="1">
      <alignment horizontal="center" vertical="center" shrinkToFit="1"/>
    </xf>
    <xf numFmtId="0" fontId="30" fillId="18" borderId="59" xfId="3" applyFont="1" applyFill="1" applyBorder="1" applyAlignment="1">
      <alignment horizontal="center" vertical="center" shrinkToFit="1"/>
    </xf>
    <xf numFmtId="0" fontId="30" fillId="18" borderId="79" xfId="3" applyFont="1" applyFill="1" applyBorder="1" applyAlignment="1">
      <alignment horizontal="center" vertical="center" shrinkToFit="1"/>
    </xf>
    <xf numFmtId="0" fontId="30" fillId="18" borderId="92" xfId="3" applyFont="1" applyFill="1" applyBorder="1" applyAlignment="1">
      <alignment horizontal="center" vertical="center" shrinkToFit="1"/>
    </xf>
    <xf numFmtId="0" fontId="37" fillId="0" borderId="41" xfId="3" applyFont="1" applyBorder="1" applyAlignment="1">
      <alignment horizontal="distributed" vertical="center" justifyLastLine="1" shrinkToFit="1"/>
    </xf>
    <xf numFmtId="0" fontId="37" fillId="0" borderId="6" xfId="3" applyFont="1" applyBorder="1" applyAlignment="1">
      <alignment horizontal="distributed" vertical="center" justifyLastLine="1" shrinkToFit="1"/>
    </xf>
    <xf numFmtId="0" fontId="43" fillId="0" borderId="35" xfId="3" applyFont="1" applyBorder="1" applyAlignment="1">
      <alignment horizontal="center" vertical="center" justifyLastLine="1" shrinkToFit="1"/>
    </xf>
    <xf numFmtId="0" fontId="43" fillId="0" borderId="31" xfId="3" applyFont="1" applyBorder="1" applyAlignment="1">
      <alignment horizontal="center" vertical="center" justifyLastLine="1" shrinkToFit="1"/>
    </xf>
    <xf numFmtId="0" fontId="43" fillId="0" borderId="7" xfId="3" applyFont="1" applyBorder="1" applyAlignment="1">
      <alignment horizontal="center" vertical="center" justifyLastLine="1" shrinkToFit="1"/>
    </xf>
    <xf numFmtId="0" fontId="33" fillId="10" borderId="31" xfId="3" applyFont="1" applyFill="1" applyBorder="1" applyAlignment="1">
      <alignment horizontal="center" vertical="center" shrinkToFit="1"/>
    </xf>
    <xf numFmtId="0" fontId="33" fillId="10" borderId="30" xfId="3" applyFont="1" applyFill="1" applyBorder="1" applyAlignment="1">
      <alignment horizontal="center" vertical="center" shrinkToFit="1"/>
    </xf>
    <xf numFmtId="0" fontId="33" fillId="0" borderId="93" xfId="3" applyFont="1" applyBorder="1" applyAlignment="1">
      <alignment horizontal="center" vertical="center" justifyLastLine="1" shrinkToFit="1"/>
    </xf>
    <xf numFmtId="0" fontId="33" fillId="0" borderId="79" xfId="3" applyFont="1" applyBorder="1" applyAlignment="1">
      <alignment horizontal="center" vertical="center" justifyLastLine="1" shrinkToFit="1"/>
    </xf>
    <xf numFmtId="0" fontId="33" fillId="0" borderId="92" xfId="3" applyFont="1" applyBorder="1" applyAlignment="1">
      <alignment horizontal="center" vertical="center" justifyLastLine="1" shrinkToFit="1"/>
    </xf>
    <xf numFmtId="0" fontId="35" fillId="18" borderId="94" xfId="3" applyFont="1" applyFill="1" applyBorder="1" applyAlignment="1">
      <alignment horizontal="center" vertical="center" shrinkToFit="1"/>
    </xf>
    <xf numFmtId="0" fontId="35" fillId="18" borderId="4" xfId="3" applyFont="1" applyFill="1" applyBorder="1" applyAlignment="1">
      <alignment horizontal="center" vertical="center" shrinkToFit="1"/>
    </xf>
    <xf numFmtId="0" fontId="35" fillId="18" borderId="33" xfId="3" applyFont="1" applyFill="1" applyBorder="1" applyAlignment="1">
      <alignment horizontal="center" vertical="center" shrinkToFit="1"/>
    </xf>
    <xf numFmtId="0" fontId="35" fillId="18" borderId="59" xfId="3" applyFont="1" applyFill="1" applyBorder="1" applyAlignment="1">
      <alignment horizontal="center" vertical="center" shrinkToFit="1"/>
    </xf>
    <xf numFmtId="0" fontId="35" fillId="18" borderId="79" xfId="3" applyFont="1" applyFill="1" applyBorder="1" applyAlignment="1">
      <alignment horizontal="center" vertical="center" shrinkToFit="1"/>
    </xf>
    <xf numFmtId="0" fontId="35" fillId="18" borderId="92" xfId="3" applyFont="1" applyFill="1" applyBorder="1" applyAlignment="1">
      <alignment horizontal="center" vertical="center" shrinkToFit="1"/>
    </xf>
    <xf numFmtId="0" fontId="43" fillId="0" borderId="36" xfId="3" applyFont="1" applyBorder="1" applyAlignment="1">
      <alignment horizontal="center" vertical="center" justifyLastLine="1" shrinkToFit="1"/>
    </xf>
    <xf numFmtId="0" fontId="43" fillId="0" borderId="23" xfId="3" applyFont="1" applyBorder="1" applyAlignment="1">
      <alignment horizontal="center" vertical="center" justifyLastLine="1" shrinkToFit="1"/>
    </xf>
    <xf numFmtId="0" fontId="43" fillId="0" borderId="10" xfId="3" applyFont="1" applyBorder="1" applyAlignment="1">
      <alignment horizontal="center" vertical="center" justifyLastLine="1" shrinkToFit="1"/>
    </xf>
    <xf numFmtId="179" fontId="33" fillId="18" borderId="53" xfId="3" applyNumberFormat="1" applyFont="1" applyFill="1" applyBorder="1" applyAlignment="1">
      <alignment horizontal="center" vertical="center" shrinkToFit="1"/>
    </xf>
    <xf numFmtId="179" fontId="33" fillId="18" borderId="23" xfId="3" applyNumberFormat="1" applyFont="1" applyFill="1" applyBorder="1" applyAlignment="1">
      <alignment horizontal="center" vertical="center" shrinkToFit="1"/>
    </xf>
    <xf numFmtId="179" fontId="33" fillId="18" borderId="22" xfId="3" applyNumberFormat="1" applyFont="1" applyFill="1" applyBorder="1" applyAlignment="1">
      <alignment horizontal="center" vertical="center" shrinkToFit="1"/>
    </xf>
    <xf numFmtId="0" fontId="35" fillId="10" borderId="41" xfId="3" applyFont="1" applyFill="1" applyBorder="1" applyAlignment="1">
      <alignment horizontal="center" vertical="center" shrinkToFit="1"/>
    </xf>
    <xf numFmtId="0" fontId="33" fillId="10" borderId="109" xfId="3" applyFont="1" applyFill="1" applyBorder="1" applyAlignment="1">
      <alignment horizontal="center" vertical="center" shrinkToFit="1"/>
    </xf>
    <xf numFmtId="0" fontId="33" fillId="10" borderId="56" xfId="3" applyFont="1" applyFill="1" applyBorder="1" applyAlignment="1">
      <alignment horizontal="center" vertical="center" shrinkToFit="1"/>
    </xf>
    <xf numFmtId="0" fontId="33" fillId="10" borderId="57" xfId="3" applyFont="1" applyFill="1" applyBorder="1" applyAlignment="1">
      <alignment horizontal="center" vertical="center" shrinkToFit="1"/>
    </xf>
    <xf numFmtId="179" fontId="36" fillId="18" borderId="6" xfId="3" applyNumberFormat="1" applyFont="1" applyFill="1" applyBorder="1" applyAlignment="1">
      <alignment horizontal="center" vertical="center" shrinkToFit="1"/>
    </xf>
    <xf numFmtId="179" fontId="36" fillId="18" borderId="5" xfId="3" applyNumberFormat="1" applyFont="1" applyFill="1" applyBorder="1" applyAlignment="1">
      <alignment horizontal="center" vertical="center" shrinkToFit="1"/>
    </xf>
    <xf numFmtId="178" fontId="33" fillId="18" borderId="17" xfId="3" applyNumberFormat="1" applyFont="1" applyFill="1" applyBorder="1" applyAlignment="1">
      <alignment horizontal="center" vertical="center" shrinkToFit="1"/>
    </xf>
    <xf numFmtId="0" fontId="33" fillId="18" borderId="17" xfId="3" applyFont="1" applyFill="1" applyBorder="1" applyAlignment="1">
      <alignment horizontal="center" vertical="center" shrinkToFit="1"/>
    </xf>
    <xf numFmtId="0" fontId="33" fillId="18" borderId="16" xfId="3" applyFont="1" applyFill="1" applyBorder="1" applyAlignment="1">
      <alignment horizontal="center" vertical="center" shrinkToFit="1"/>
    </xf>
    <xf numFmtId="0" fontId="33" fillId="0" borderId="18" xfId="3" applyFont="1" applyBorder="1" applyAlignment="1">
      <alignment horizontal="center" vertical="center" shrinkToFit="1"/>
    </xf>
    <xf numFmtId="179" fontId="33" fillId="18" borderId="17" xfId="3" applyNumberFormat="1" applyFont="1" applyFill="1" applyBorder="1" applyAlignment="1">
      <alignment horizontal="center" vertical="center" shrinkToFit="1"/>
    </xf>
    <xf numFmtId="179" fontId="33" fillId="18" borderId="96" xfId="3" applyNumberFormat="1" applyFont="1" applyFill="1" applyBorder="1" applyAlignment="1">
      <alignment horizontal="center" vertical="center" shrinkToFit="1"/>
    </xf>
    <xf numFmtId="179" fontId="33" fillId="18" borderId="20" xfId="3" applyNumberFormat="1" applyFont="1" applyFill="1" applyBorder="1" applyAlignment="1">
      <alignment horizontal="center" vertical="center" shrinkToFit="1"/>
    </xf>
    <xf numFmtId="179" fontId="33" fillId="18" borderId="95" xfId="3" applyNumberFormat="1" applyFont="1" applyFill="1" applyBorder="1" applyAlignment="1">
      <alignment horizontal="center" vertical="center" shrinkToFit="1"/>
    </xf>
    <xf numFmtId="0" fontId="33" fillId="0" borderId="108" xfId="3" applyFont="1" applyBorder="1" applyAlignment="1">
      <alignment horizontal="center" vertical="center" shrinkToFit="1"/>
    </xf>
    <xf numFmtId="0" fontId="33" fillId="0" borderId="90" xfId="3" applyFont="1" applyBorder="1" applyAlignment="1">
      <alignment horizontal="center" vertical="center" shrinkToFit="1"/>
    </xf>
    <xf numFmtId="179" fontId="33" fillId="18" borderId="52" xfId="3" applyNumberFormat="1" applyFont="1" applyFill="1" applyBorder="1" applyAlignment="1">
      <alignment horizontal="center" vertical="center" shrinkToFit="1"/>
    </xf>
    <xf numFmtId="179" fontId="60" fillId="18" borderId="6" xfId="3" applyNumberFormat="1" applyFont="1" applyFill="1" applyBorder="1" applyAlignment="1">
      <alignment horizontal="left" vertical="center" wrapText="1" shrinkToFit="1"/>
    </xf>
    <xf numFmtId="179" fontId="60" fillId="18" borderId="5" xfId="3" applyNumberFormat="1" applyFont="1" applyFill="1" applyBorder="1" applyAlignment="1">
      <alignment horizontal="left" vertical="center" wrapText="1" shrinkToFit="1"/>
    </xf>
    <xf numFmtId="179" fontId="59" fillId="18" borderId="6" xfId="3" applyNumberFormat="1" applyFont="1" applyFill="1" applyBorder="1" applyAlignment="1">
      <alignment horizontal="left" vertical="center" wrapText="1" shrinkToFit="1"/>
    </xf>
    <xf numFmtId="179" fontId="59" fillId="18" borderId="5" xfId="3" applyNumberFormat="1" applyFont="1" applyFill="1" applyBorder="1" applyAlignment="1">
      <alignment horizontal="left" vertical="center" wrapText="1" shrinkToFit="1"/>
    </xf>
    <xf numFmtId="0" fontId="45" fillId="0" borderId="36" xfId="2" applyFont="1" applyFill="1" applyBorder="1" applyAlignment="1">
      <alignment horizontal="center" vertical="center"/>
    </xf>
    <xf numFmtId="0" fontId="45" fillId="0" borderId="23" xfId="2" applyFont="1" applyFill="1" applyBorder="1" applyAlignment="1">
      <alignment horizontal="center" vertical="center"/>
    </xf>
    <xf numFmtId="0" fontId="45" fillId="0" borderId="10" xfId="2" applyFont="1" applyFill="1" applyBorder="1" applyAlignment="1">
      <alignment horizontal="center" vertical="center"/>
    </xf>
    <xf numFmtId="0" fontId="45" fillId="2" borderId="56" xfId="2" applyFont="1" applyFill="1" applyBorder="1" applyAlignment="1">
      <alignment horizontal="right" vertical="center" shrinkToFit="1"/>
    </xf>
    <xf numFmtId="0" fontId="45" fillId="2" borderId="57" xfId="2" applyFont="1" applyFill="1" applyBorder="1" applyAlignment="1">
      <alignment horizontal="right" vertical="center" shrinkToFit="1"/>
    </xf>
    <xf numFmtId="0" fontId="45" fillId="0" borderId="40" xfId="2" applyFont="1" applyBorder="1" applyAlignment="1">
      <alignment horizontal="center" vertical="center" shrinkToFit="1"/>
    </xf>
    <xf numFmtId="0" fontId="45" fillId="0" borderId="3" xfId="2" applyFont="1" applyBorder="1" applyAlignment="1">
      <alignment horizontal="center" vertical="center" shrinkToFit="1"/>
    </xf>
    <xf numFmtId="0" fontId="45" fillId="0" borderId="9" xfId="2" applyFont="1" applyBorder="1" applyAlignment="1">
      <alignment horizontal="center" vertical="center" shrinkToFit="1"/>
    </xf>
    <xf numFmtId="0" fontId="45" fillId="0" borderId="37" xfId="2" applyFont="1" applyBorder="1" applyAlignment="1">
      <alignment horizontal="center" vertical="center" shrinkToFit="1"/>
    </xf>
    <xf numFmtId="0" fontId="45" fillId="0" borderId="90" xfId="2" applyFont="1" applyBorder="1" applyAlignment="1">
      <alignment horizontal="center" vertical="center" shrinkToFit="1"/>
    </xf>
    <xf numFmtId="0" fontId="45" fillId="0" borderId="55" xfId="2" applyFont="1" applyBorder="1" applyAlignment="1">
      <alignment horizontal="center" vertical="center" shrinkToFit="1"/>
    </xf>
    <xf numFmtId="0" fontId="45" fillId="0" borderId="80" xfId="2" applyFont="1" applyBorder="1" applyAlignment="1">
      <alignment horizontal="center" vertical="center" shrinkToFit="1"/>
    </xf>
    <xf numFmtId="0" fontId="45" fillId="8" borderId="45" xfId="2" applyFont="1" applyFill="1" applyBorder="1" applyAlignment="1">
      <alignment horizontal="center" vertical="center" shrinkToFit="1"/>
    </xf>
    <xf numFmtId="0" fontId="45" fillId="8" borderId="81" xfId="2" applyFont="1" applyFill="1" applyBorder="1" applyAlignment="1">
      <alignment horizontal="center" vertical="center" shrinkToFit="1"/>
    </xf>
    <xf numFmtId="0" fontId="45" fillId="8" borderId="55" xfId="2" applyFont="1" applyFill="1" applyBorder="1" applyAlignment="1">
      <alignment horizontal="center" vertical="center" shrinkToFit="1"/>
    </xf>
    <xf numFmtId="0" fontId="45" fillId="8" borderId="80" xfId="2" applyFont="1" applyFill="1" applyBorder="1" applyAlignment="1">
      <alignment horizontal="center" vertical="center" shrinkToFit="1"/>
    </xf>
    <xf numFmtId="0" fontId="45" fillId="0" borderId="21" xfId="2" applyFont="1" applyBorder="1" applyAlignment="1">
      <alignment horizontal="center" vertical="center" shrinkToFit="1"/>
    </xf>
    <xf numFmtId="0" fontId="45" fillId="0" borderId="19" xfId="2" applyFont="1" applyBorder="1" applyAlignment="1">
      <alignment horizontal="center" vertical="center" shrinkToFit="1"/>
    </xf>
    <xf numFmtId="0" fontId="45" fillId="0" borderId="42" xfId="2" applyFont="1" applyBorder="1" applyAlignment="1">
      <alignment horizontal="center" vertical="center" shrinkToFit="1"/>
    </xf>
    <xf numFmtId="0" fontId="45" fillId="0" borderId="13" xfId="2" applyFont="1" applyBorder="1" applyAlignment="1">
      <alignment horizontal="center" vertical="center" shrinkToFit="1"/>
    </xf>
    <xf numFmtId="0" fontId="45" fillId="0" borderId="53" xfId="2" applyFont="1" applyFill="1" applyBorder="1" applyAlignment="1">
      <alignment horizontal="center" vertical="center" shrinkToFit="1"/>
    </xf>
    <xf numFmtId="0" fontId="45" fillId="0" borderId="23" xfId="2" applyFont="1" applyFill="1" applyBorder="1" applyAlignment="1">
      <alignment horizontal="center" vertical="center" shrinkToFit="1"/>
    </xf>
    <xf numFmtId="0" fontId="45" fillId="0" borderId="22" xfId="2" applyFont="1" applyFill="1" applyBorder="1" applyAlignment="1">
      <alignment horizontal="center" vertical="center" shrinkToFit="1"/>
    </xf>
    <xf numFmtId="0" fontId="45" fillId="2" borderId="53" xfId="2" applyFont="1" applyFill="1" applyBorder="1" applyAlignment="1">
      <alignment horizontal="center" vertical="center" shrinkToFit="1"/>
    </xf>
    <xf numFmtId="0" fontId="45" fillId="2" borderId="23" xfId="2" applyFont="1" applyFill="1" applyBorder="1" applyAlignment="1">
      <alignment horizontal="center" vertical="center" shrinkToFit="1"/>
    </xf>
    <xf numFmtId="0" fontId="45" fillId="2" borderId="22" xfId="2" applyFont="1" applyFill="1" applyBorder="1" applyAlignment="1">
      <alignment horizontal="center" vertical="center" shrinkToFit="1"/>
    </xf>
    <xf numFmtId="0" fontId="45" fillId="2" borderId="40" xfId="2" applyFont="1" applyFill="1" applyBorder="1" applyAlignment="1">
      <alignment horizontal="center" vertical="center" shrinkToFit="1"/>
    </xf>
    <xf numFmtId="0" fontId="45" fillId="2" borderId="3" xfId="2" applyFont="1" applyFill="1" applyBorder="1" applyAlignment="1">
      <alignment horizontal="center" vertical="center" shrinkToFit="1"/>
    </xf>
    <xf numFmtId="0" fontId="45" fillId="2" borderId="9" xfId="2" applyFont="1" applyFill="1" applyBorder="1" applyAlignment="1">
      <alignment horizontal="center" vertical="center" shrinkToFit="1"/>
    </xf>
    <xf numFmtId="0" fontId="45" fillId="2" borderId="23" xfId="2" applyFont="1" applyFill="1" applyBorder="1" applyAlignment="1">
      <alignment horizontal="right" vertical="center" shrinkToFit="1"/>
    </xf>
    <xf numFmtId="0" fontId="45" fillId="2" borderId="22" xfId="2" applyFont="1" applyFill="1" applyBorder="1" applyAlignment="1">
      <alignment horizontal="right" vertical="center" shrinkToFit="1"/>
    </xf>
    <xf numFmtId="0" fontId="45" fillId="0" borderId="23" xfId="2" applyFont="1" applyBorder="1" applyAlignment="1">
      <alignment horizontal="right" vertical="center" shrinkToFit="1"/>
    </xf>
    <xf numFmtId="0" fontId="45" fillId="0" borderId="22" xfId="2" applyFont="1" applyBorder="1" applyAlignment="1">
      <alignment horizontal="right" vertical="center" shrinkToFit="1"/>
    </xf>
    <xf numFmtId="0" fontId="45" fillId="0" borderId="26" xfId="2" applyFont="1" applyBorder="1" applyAlignment="1">
      <alignment horizontal="center" vertical="center" shrinkToFit="1"/>
    </xf>
    <xf numFmtId="0" fontId="45" fillId="0" borderId="29" xfId="2" applyFont="1" applyBorder="1" applyAlignment="1">
      <alignment horizontal="center" vertical="center" shrinkToFit="1"/>
    </xf>
    <xf numFmtId="0" fontId="45" fillId="0" borderId="32" xfId="2" applyFont="1" applyBorder="1" applyAlignment="1">
      <alignment horizontal="center" vertical="center" shrinkToFit="1"/>
    </xf>
    <xf numFmtId="0" fontId="45" fillId="0" borderId="41" xfId="2" applyFont="1" applyBorder="1" applyAlignment="1">
      <alignment horizontal="center" vertical="center" shrinkToFit="1"/>
    </xf>
    <xf numFmtId="0" fontId="45" fillId="0" borderId="6" xfId="2" applyFont="1" applyBorder="1" applyAlignment="1">
      <alignment horizontal="center" vertical="center" shrinkToFit="1"/>
    </xf>
    <xf numFmtId="0" fontId="45" fillId="0" borderId="5" xfId="2" applyFont="1" applyBorder="1" applyAlignment="1">
      <alignment horizontal="center" vertical="center" shrinkToFit="1"/>
    </xf>
    <xf numFmtId="0" fontId="45" fillId="0" borderId="45" xfId="2" applyFont="1" applyBorder="1" applyAlignment="1">
      <alignment horizontal="center" vertical="center" shrinkToFit="1"/>
    </xf>
    <xf numFmtId="0" fontId="45" fillId="2" borderId="31" xfId="2" applyFont="1" applyFill="1" applyBorder="1" applyAlignment="1">
      <alignment horizontal="center" vertical="center" shrinkToFit="1"/>
    </xf>
    <xf numFmtId="0" fontId="45" fillId="0" borderId="0" xfId="2" applyFont="1" applyBorder="1" applyAlignment="1">
      <alignment horizontal="right" vertical="center" shrinkToFit="1"/>
    </xf>
    <xf numFmtId="0" fontId="45" fillId="0" borderId="56" xfId="2" applyFont="1" applyBorder="1" applyAlignment="1">
      <alignment horizontal="right" vertical="center" shrinkToFit="1"/>
    </xf>
    <xf numFmtId="0" fontId="45" fillId="8" borderId="34" xfId="2" applyFont="1" applyFill="1" applyBorder="1" applyAlignment="1">
      <alignment horizontal="right" vertical="center" shrinkToFit="1"/>
    </xf>
    <xf numFmtId="0" fontId="45" fillId="8" borderId="46" xfId="2" applyFont="1" applyFill="1" applyBorder="1" applyAlignment="1">
      <alignment horizontal="right" vertical="center" shrinkToFit="1"/>
    </xf>
    <xf numFmtId="0" fontId="45" fillId="8" borderId="56" xfId="2" applyFont="1" applyFill="1" applyBorder="1" applyAlignment="1">
      <alignment horizontal="right" vertical="center" shrinkToFit="1"/>
    </xf>
    <xf numFmtId="0" fontId="45" fillId="8" borderId="57" xfId="2" applyFont="1" applyFill="1" applyBorder="1" applyAlignment="1">
      <alignment horizontal="right" vertical="center" shrinkToFit="1"/>
    </xf>
    <xf numFmtId="0" fontId="45" fillId="0" borderId="34" xfId="2" applyFont="1" applyBorder="1" applyAlignment="1">
      <alignment horizontal="right" vertical="center" shrinkToFit="1"/>
    </xf>
    <xf numFmtId="0" fontId="45" fillId="0" borderId="46" xfId="2" applyFont="1" applyBorder="1" applyAlignment="1">
      <alignment horizontal="right" vertical="center" shrinkToFit="1"/>
    </xf>
    <xf numFmtId="0" fontId="45" fillId="0" borderId="57" xfId="2" applyFont="1" applyBorder="1" applyAlignment="1">
      <alignment horizontal="right" vertical="center" shrinkToFit="1"/>
    </xf>
    <xf numFmtId="0" fontId="45" fillId="0" borderId="34" xfId="2" applyFont="1" applyBorder="1" applyAlignment="1">
      <alignment horizontal="center" vertical="center" shrinkToFit="1"/>
    </xf>
    <xf numFmtId="0" fontId="45" fillId="0" borderId="46" xfId="2" applyFont="1" applyBorder="1" applyAlignment="1">
      <alignment horizontal="center" vertical="center" shrinkToFit="1"/>
    </xf>
    <xf numFmtId="0" fontId="45" fillId="0" borderId="56" xfId="2" applyFont="1" applyBorder="1" applyAlignment="1">
      <alignment horizontal="center" vertical="center" shrinkToFit="1"/>
    </xf>
    <xf numFmtId="0" fontId="45" fillId="0" borderId="57" xfId="2" applyFont="1" applyBorder="1" applyAlignment="1">
      <alignment horizontal="center" vertical="center" shrinkToFit="1"/>
    </xf>
    <xf numFmtId="0" fontId="45" fillId="0" borderId="81" xfId="2" applyFont="1" applyBorder="1" applyAlignment="1">
      <alignment horizontal="center" vertical="center" shrinkToFit="1"/>
    </xf>
    <xf numFmtId="0" fontId="47" fillId="0" borderId="21" xfId="2" applyFont="1" applyBorder="1" applyAlignment="1">
      <alignment horizontal="center" vertical="center" shrinkToFit="1"/>
    </xf>
    <xf numFmtId="0" fontId="47" fillId="0" borderId="20" xfId="2" applyFont="1" applyBorder="1" applyAlignment="1">
      <alignment horizontal="center" vertical="center" shrinkToFit="1"/>
    </xf>
    <xf numFmtId="0" fontId="47" fillId="0" borderId="19" xfId="2" applyFont="1" applyBorder="1" applyAlignment="1">
      <alignment horizontal="center" vertical="center" shrinkToFit="1"/>
    </xf>
    <xf numFmtId="0" fontId="45" fillId="2" borderId="4" xfId="2" applyFont="1" applyFill="1" applyBorder="1" applyAlignment="1">
      <alignment horizontal="center" vertical="center" shrinkToFit="1"/>
    </xf>
    <xf numFmtId="0" fontId="45" fillId="2" borderId="33" xfId="2" applyFont="1" applyFill="1" applyBorder="1" applyAlignment="1">
      <alignment horizontal="center" vertical="center" shrinkToFit="1"/>
    </xf>
    <xf numFmtId="0" fontId="45" fillId="0" borderId="23" xfId="2" applyFont="1" applyBorder="1" applyAlignment="1">
      <alignment horizontal="center" vertical="center" shrinkToFit="1"/>
    </xf>
    <xf numFmtId="0" fontId="45" fillId="0" borderId="22" xfId="2" applyFont="1" applyBorder="1" applyAlignment="1">
      <alignment horizontal="center" vertical="center" shrinkToFit="1"/>
    </xf>
    <xf numFmtId="0" fontId="45" fillId="2" borderId="36" xfId="2" applyFont="1" applyFill="1" applyBorder="1" applyAlignment="1">
      <alignment horizontal="left" vertical="center" shrinkToFit="1"/>
    </xf>
    <xf numFmtId="0" fontId="45" fillId="2" borderId="23" xfId="2" applyFont="1" applyFill="1" applyBorder="1" applyAlignment="1">
      <alignment horizontal="left" vertical="center" shrinkToFit="1"/>
    </xf>
    <xf numFmtId="0" fontId="45" fillId="2" borderId="85" xfId="2" applyFont="1" applyFill="1" applyBorder="1" applyAlignment="1">
      <alignment horizontal="left" vertical="center" shrinkToFit="1"/>
    </xf>
    <xf numFmtId="0" fontId="45" fillId="2" borderId="45" xfId="2" applyFont="1" applyFill="1" applyBorder="1" applyAlignment="1">
      <alignment horizontal="center" vertical="center" shrinkToFit="1"/>
    </xf>
    <xf numFmtId="0" fontId="45" fillId="2" borderId="81" xfId="2" applyFont="1" applyFill="1" applyBorder="1" applyAlignment="1">
      <alignment horizontal="center" vertical="center" shrinkToFit="1"/>
    </xf>
    <xf numFmtId="0" fontId="45" fillId="2" borderId="55" xfId="2" applyFont="1" applyFill="1" applyBorder="1" applyAlignment="1">
      <alignment horizontal="center" vertical="center" shrinkToFit="1"/>
    </xf>
    <xf numFmtId="0" fontId="45" fillId="2" borderId="80" xfId="2" applyFont="1" applyFill="1" applyBorder="1" applyAlignment="1">
      <alignment horizontal="center" vertical="center" shrinkToFit="1"/>
    </xf>
    <xf numFmtId="0" fontId="45" fillId="2" borderId="35" xfId="2" applyFont="1" applyFill="1" applyBorder="1" applyAlignment="1">
      <alignment horizontal="center" vertical="center" shrinkToFit="1"/>
    </xf>
    <xf numFmtId="0" fontId="45" fillId="2" borderId="30" xfId="2" applyFont="1" applyFill="1" applyBorder="1" applyAlignment="1">
      <alignment horizontal="center" vertical="center" shrinkToFit="1"/>
    </xf>
    <xf numFmtId="0" fontId="45" fillId="2" borderId="55" xfId="2" applyFont="1" applyFill="1" applyBorder="1" applyAlignment="1">
      <alignment horizontal="left" vertical="center" shrinkToFit="1"/>
    </xf>
    <xf numFmtId="0" fontId="45" fillId="2" borderId="56" xfId="2" applyFont="1" applyFill="1" applyBorder="1" applyAlignment="1">
      <alignment horizontal="left" vertical="center" shrinkToFit="1"/>
    </xf>
    <xf numFmtId="0" fontId="45" fillId="2" borderId="83" xfId="2" applyFont="1" applyFill="1" applyBorder="1" applyAlignment="1">
      <alignment horizontal="left" vertical="center" shrinkToFit="1"/>
    </xf>
    <xf numFmtId="0" fontId="45" fillId="0" borderId="36" xfId="2" applyFont="1" applyBorder="1" applyAlignment="1">
      <alignment horizontal="left" vertical="center" shrinkToFit="1"/>
    </xf>
    <xf numFmtId="0" fontId="45" fillId="0" borderId="23" xfId="2" applyFont="1" applyBorder="1" applyAlignment="1">
      <alignment horizontal="left" vertical="center" shrinkToFit="1"/>
    </xf>
    <xf numFmtId="0" fontId="45" fillId="0" borderId="85" xfId="2" applyFont="1" applyBorder="1" applyAlignment="1">
      <alignment horizontal="left" vertical="center" shrinkToFit="1"/>
    </xf>
    <xf numFmtId="0" fontId="45" fillId="0" borderId="101" xfId="2" applyFont="1" applyBorder="1" applyAlignment="1">
      <alignment horizontal="center" vertical="center" shrinkToFit="1"/>
    </xf>
    <xf numFmtId="0" fontId="45" fillId="0" borderId="102" xfId="2" applyFont="1" applyBorder="1" applyAlignment="1">
      <alignment horizontal="center" vertical="center" shrinkToFit="1"/>
    </xf>
    <xf numFmtId="0" fontId="45" fillId="0" borderId="100" xfId="2" applyFont="1" applyBorder="1" applyAlignment="1">
      <alignment horizontal="center" vertical="center" shrinkToFit="1"/>
    </xf>
    <xf numFmtId="0" fontId="45" fillId="0" borderId="0" xfId="2" applyFont="1" applyBorder="1" applyAlignment="1">
      <alignment horizontal="center" vertical="center" shrinkToFit="1"/>
    </xf>
    <xf numFmtId="0" fontId="45" fillId="0" borderId="47" xfId="2" applyFont="1" applyBorder="1" applyAlignment="1">
      <alignment horizontal="center" vertical="center" shrinkToFit="1"/>
    </xf>
    <xf numFmtId="0" fontId="45" fillId="2" borderId="36" xfId="2" applyFont="1" applyFill="1" applyBorder="1" applyAlignment="1">
      <alignment horizontal="center" vertical="center" shrinkToFit="1"/>
    </xf>
    <xf numFmtId="0" fontId="45" fillId="2" borderId="85" xfId="2" applyFont="1" applyFill="1" applyBorder="1" applyAlignment="1">
      <alignment horizontal="center" vertical="center" shrinkToFit="1"/>
    </xf>
    <xf numFmtId="0" fontId="45" fillId="0" borderId="94" xfId="2" applyFont="1" applyBorder="1" applyAlignment="1">
      <alignment horizontal="center" vertical="center" shrinkToFit="1"/>
    </xf>
    <xf numFmtId="0" fontId="45" fillId="0" borderId="4" xfId="2" applyFont="1" applyBorder="1" applyAlignment="1">
      <alignment horizontal="center" vertical="center" shrinkToFit="1"/>
    </xf>
    <xf numFmtId="0" fontId="45" fillId="0" borderId="33" xfId="2" applyFont="1" applyBorder="1" applyAlignment="1">
      <alignment horizontal="center" vertical="center" shrinkToFit="1"/>
    </xf>
    <xf numFmtId="0" fontId="45" fillId="0" borderId="59" xfId="2" applyFont="1" applyBorder="1" applyAlignment="1">
      <alignment horizontal="center" vertical="center" shrinkToFit="1"/>
    </xf>
    <xf numFmtId="0" fontId="45" fillId="0" borderId="79" xfId="2" applyFont="1" applyBorder="1" applyAlignment="1">
      <alignment horizontal="center" vertical="center" shrinkToFit="1"/>
    </xf>
    <xf numFmtId="0" fontId="45" fillId="0" borderId="92" xfId="2" applyFont="1" applyBorder="1" applyAlignment="1">
      <alignment horizontal="center" vertical="center" shrinkToFit="1"/>
    </xf>
    <xf numFmtId="0" fontId="45" fillId="0" borderId="23" xfId="2" applyFont="1" applyFill="1" applyBorder="1" applyAlignment="1">
      <alignment horizontal="right" vertical="center" shrinkToFit="1"/>
    </xf>
    <xf numFmtId="0" fontId="45" fillId="0" borderId="22" xfId="2" applyFont="1" applyFill="1" applyBorder="1" applyAlignment="1">
      <alignment horizontal="right" vertical="center" shrinkToFit="1"/>
    </xf>
    <xf numFmtId="0" fontId="45" fillId="0" borderId="89" xfId="2" applyFont="1" applyBorder="1" applyAlignment="1">
      <alignment horizontal="left" vertical="center" shrinkToFit="1"/>
    </xf>
    <xf numFmtId="0" fontId="45" fillId="0" borderId="88" xfId="2" applyFont="1" applyBorder="1" applyAlignment="1">
      <alignment horizontal="left" vertical="center" shrinkToFit="1"/>
    </xf>
    <xf numFmtId="0" fontId="45" fillId="0" borderId="87" xfId="2" applyFont="1" applyBorder="1" applyAlignment="1">
      <alignment horizontal="left" vertical="center" shrinkToFit="1"/>
    </xf>
    <xf numFmtId="0" fontId="45" fillId="0" borderId="88" xfId="2" applyFont="1" applyBorder="1" applyAlignment="1">
      <alignment horizontal="right" vertical="center" shrinkToFit="1"/>
    </xf>
    <xf numFmtId="0" fontId="45" fillId="0" borderId="91" xfId="2" applyFont="1" applyBorder="1" applyAlignment="1">
      <alignment horizontal="right" vertical="center" shrinkToFit="1"/>
    </xf>
    <xf numFmtId="0" fontId="45" fillId="2" borderId="35" xfId="2" applyFont="1" applyFill="1" applyBorder="1" applyAlignment="1">
      <alignment horizontal="left" vertical="center" shrinkToFit="1"/>
    </xf>
    <xf numFmtId="0" fontId="45" fillId="2" borderId="31" xfId="2" applyFont="1" applyFill="1" applyBorder="1" applyAlignment="1">
      <alignment horizontal="left" vertical="center" shrinkToFit="1"/>
    </xf>
    <xf numFmtId="0" fontId="45" fillId="2" borderId="7" xfId="2" applyFont="1" applyFill="1" applyBorder="1" applyAlignment="1">
      <alignment horizontal="left" vertical="center" shrinkToFit="1"/>
    </xf>
    <xf numFmtId="0" fontId="47" fillId="0" borderId="45" xfId="2" applyFont="1" applyBorder="1" applyAlignment="1">
      <alignment horizontal="distributed" vertical="center" justifyLastLine="1" shrinkToFit="1"/>
    </xf>
    <xf numFmtId="0" fontId="47" fillId="0" borderId="34" xfId="2" applyFont="1" applyBorder="1" applyAlignment="1">
      <alignment horizontal="distributed" vertical="center" justifyLastLine="1" shrinkToFit="1"/>
    </xf>
    <xf numFmtId="0" fontId="47" fillId="0" borderId="46" xfId="2" applyFont="1" applyBorder="1" applyAlignment="1">
      <alignment horizontal="distributed" vertical="center" justifyLastLine="1" shrinkToFit="1"/>
    </xf>
    <xf numFmtId="0" fontId="45" fillId="0" borderId="12" xfId="2" applyFont="1" applyBorder="1" applyAlignment="1">
      <alignment horizontal="center" vertical="center" shrinkToFit="1"/>
    </xf>
    <xf numFmtId="0" fontId="45" fillId="0" borderId="36" xfId="2" applyFont="1" applyFill="1" applyBorder="1" applyAlignment="1">
      <alignment horizontal="left" vertical="center" shrinkToFit="1"/>
    </xf>
    <xf numFmtId="0" fontId="45" fillId="0" borderId="23" xfId="2" applyFont="1" applyFill="1" applyBorder="1" applyAlignment="1">
      <alignment horizontal="left" vertical="center" shrinkToFit="1"/>
    </xf>
    <xf numFmtId="0" fontId="45" fillId="0" borderId="85" xfId="2" applyFont="1" applyFill="1" applyBorder="1" applyAlignment="1">
      <alignment horizontal="left" vertical="center" shrinkToFit="1"/>
    </xf>
    <xf numFmtId="0" fontId="45" fillId="2" borderId="89" xfId="2" applyFont="1" applyFill="1" applyBorder="1" applyAlignment="1">
      <alignment horizontal="left" vertical="center" shrinkToFit="1"/>
    </xf>
    <xf numFmtId="0" fontId="45" fillId="2" borderId="88" xfId="2" applyFont="1" applyFill="1" applyBorder="1" applyAlignment="1">
      <alignment horizontal="left" vertical="center" shrinkToFit="1"/>
    </xf>
    <xf numFmtId="0" fontId="45" fillId="2" borderId="87" xfId="2" applyFont="1" applyFill="1" applyBorder="1" applyAlignment="1">
      <alignment horizontal="left" vertical="center" shrinkToFit="1"/>
    </xf>
    <xf numFmtId="0" fontId="45" fillId="2" borderId="34" xfId="2" applyFont="1" applyFill="1" applyBorder="1" applyAlignment="1">
      <alignment horizontal="right" vertical="center" shrinkToFit="1"/>
    </xf>
    <xf numFmtId="0" fontId="45" fillId="2" borderId="46" xfId="2" applyFont="1" applyFill="1" applyBorder="1" applyAlignment="1">
      <alignment horizontal="right" vertical="center" shrinkToFit="1"/>
    </xf>
    <xf numFmtId="0" fontId="45" fillId="2" borderId="10" xfId="2" applyFont="1" applyFill="1" applyBorder="1" applyAlignment="1">
      <alignment horizontal="left" vertical="center" shrinkToFit="1"/>
    </xf>
    <xf numFmtId="0" fontId="45" fillId="0" borderId="20" xfId="2" applyFont="1" applyBorder="1" applyAlignment="1">
      <alignment horizontal="center" vertical="center" shrinkToFit="1"/>
    </xf>
    <xf numFmtId="0" fontId="45" fillId="0" borderId="51" xfId="2" applyFont="1" applyBorder="1" applyAlignment="1">
      <alignment horizontal="center" vertical="center" shrinkToFit="1"/>
    </xf>
    <xf numFmtId="0" fontId="45" fillId="0" borderId="89" xfId="2" applyFont="1" applyBorder="1" applyAlignment="1">
      <alignment horizontal="center" vertical="center" shrinkToFit="1"/>
    </xf>
    <xf numFmtId="0" fontId="45" fillId="0" borderId="88" xfId="2" applyFont="1" applyBorder="1" applyAlignment="1">
      <alignment horizontal="center" vertical="center" shrinkToFit="1"/>
    </xf>
    <xf numFmtId="0" fontId="45" fillId="0" borderId="14" xfId="2" applyFont="1" applyBorder="1" applyAlignment="1">
      <alignment horizontal="center" vertical="center" shrinkToFit="1"/>
    </xf>
    <xf numFmtId="0" fontId="52" fillId="0" borderId="45" xfId="2" quotePrefix="1" applyFont="1" applyBorder="1" applyAlignment="1">
      <alignment horizontal="center" vertical="center" shrinkToFit="1"/>
    </xf>
    <xf numFmtId="0" fontId="51" fillId="0" borderId="34" xfId="2" applyFont="1" applyBorder="1" applyAlignment="1">
      <alignment horizontal="center" vertical="center" shrinkToFit="1"/>
    </xf>
    <xf numFmtId="0" fontId="51" fillId="0" borderId="46" xfId="2" applyFont="1" applyBorder="1" applyAlignment="1">
      <alignment horizontal="center" vertical="center" shrinkToFit="1"/>
    </xf>
    <xf numFmtId="0" fontId="51" fillId="0" borderId="37" xfId="2" applyFont="1" applyBorder="1" applyAlignment="1">
      <alignment horizontal="center" vertical="center" shrinkToFit="1"/>
    </xf>
    <xf numFmtId="0" fontId="51" fillId="0" borderId="0" xfId="2" applyFont="1" applyBorder="1" applyAlignment="1">
      <alignment horizontal="center" vertical="center" shrinkToFit="1"/>
    </xf>
    <xf numFmtId="0" fontId="51" fillId="0" borderId="47" xfId="2" applyFont="1" applyBorder="1" applyAlignment="1">
      <alignment horizontal="center" vertical="center" shrinkToFit="1"/>
    </xf>
    <xf numFmtId="0" fontId="49" fillId="0" borderId="45" xfId="2" applyFont="1" applyBorder="1" applyAlignment="1">
      <alignment horizontal="distributed" vertical="center" justifyLastLine="1" shrinkToFit="1"/>
    </xf>
    <xf numFmtId="0" fontId="49" fillId="0" borderId="34" xfId="2" applyFont="1" applyBorder="1" applyAlignment="1">
      <alignment horizontal="distributed" vertical="center" justifyLastLine="1" shrinkToFit="1"/>
    </xf>
    <xf numFmtId="0" fontId="49" fillId="0" borderId="46" xfId="2" applyFont="1" applyBorder="1" applyAlignment="1">
      <alignment horizontal="distributed" vertical="center" justifyLastLine="1" shrinkToFit="1"/>
    </xf>
    <xf numFmtId="0" fontId="49" fillId="0" borderId="55" xfId="2" applyFont="1" applyBorder="1" applyAlignment="1">
      <alignment horizontal="distributed" vertical="center" justifyLastLine="1" shrinkToFit="1"/>
    </xf>
    <xf numFmtId="0" fontId="49" fillId="0" borderId="56" xfId="2" applyFont="1" applyBorder="1" applyAlignment="1">
      <alignment horizontal="distributed" vertical="center" justifyLastLine="1" shrinkToFit="1"/>
    </xf>
    <xf numFmtId="0" fontId="49" fillId="0" borderId="57" xfId="2" applyFont="1" applyBorder="1" applyAlignment="1">
      <alignment horizontal="distributed" vertical="center" justifyLastLine="1" shrinkToFit="1"/>
    </xf>
    <xf numFmtId="0" fontId="50" fillId="0" borderId="45" xfId="2" applyFont="1" applyBorder="1" applyAlignment="1">
      <alignment horizontal="center" vertical="center" shrinkToFit="1"/>
    </xf>
    <xf numFmtId="0" fontId="50" fillId="0" borderId="34" xfId="2" applyFont="1" applyBorder="1" applyAlignment="1">
      <alignment horizontal="center" vertical="center" shrinkToFit="1"/>
    </xf>
    <xf numFmtId="0" fontId="50" fillId="0" borderId="46" xfId="2" applyFont="1" applyBorder="1" applyAlignment="1">
      <alignment horizontal="center" vertical="center" shrinkToFit="1"/>
    </xf>
    <xf numFmtId="0" fontId="50" fillId="0" borderId="37" xfId="2" applyFont="1" applyBorder="1" applyAlignment="1">
      <alignment horizontal="center" vertical="center" shrinkToFit="1"/>
    </xf>
    <xf numFmtId="0" fontId="50" fillId="0" borderId="0" xfId="2" applyFont="1" applyBorder="1" applyAlignment="1">
      <alignment horizontal="center" vertical="center" shrinkToFit="1"/>
    </xf>
    <xf numFmtId="0" fontId="50" fillId="0" borderId="47" xfId="2" applyFont="1" applyBorder="1" applyAlignment="1">
      <alignment horizontal="center" vertical="center" shrinkToFit="1"/>
    </xf>
    <xf numFmtId="0" fontId="50" fillId="0" borderId="55" xfId="2" applyFont="1" applyBorder="1" applyAlignment="1">
      <alignment horizontal="center" vertical="center" shrinkToFit="1"/>
    </xf>
    <xf numFmtId="0" fontId="50" fillId="0" borderId="56" xfId="2" applyFont="1" applyBorder="1" applyAlignment="1">
      <alignment horizontal="center" vertical="center" shrinkToFit="1"/>
    </xf>
    <xf numFmtId="0" fontId="50" fillId="0" borderId="57" xfId="2" applyFont="1" applyBorder="1" applyAlignment="1">
      <alignment horizontal="center" vertical="center" shrinkToFit="1"/>
    </xf>
    <xf numFmtId="0" fontId="45" fillId="0" borderId="105" xfId="2" applyFont="1" applyBorder="1" applyAlignment="1">
      <alignment horizontal="center" vertical="center" shrinkToFit="1"/>
    </xf>
    <xf numFmtId="0" fontId="45" fillId="2" borderId="37" xfId="2" applyFont="1" applyFill="1" applyBorder="1" applyAlignment="1">
      <alignment horizontal="center" vertical="center" shrinkToFit="1"/>
    </xf>
    <xf numFmtId="0" fontId="45" fillId="2" borderId="0" xfId="2" applyFont="1" applyFill="1" applyBorder="1" applyAlignment="1">
      <alignment horizontal="center" vertical="center" shrinkToFit="1"/>
    </xf>
    <xf numFmtId="0" fontId="45" fillId="2" borderId="104" xfId="2" applyFont="1" applyFill="1" applyBorder="1" applyAlignment="1">
      <alignment horizontal="center" vertical="center" shrinkToFit="1"/>
    </xf>
    <xf numFmtId="0" fontId="45" fillId="2" borderId="56" xfId="2" applyFont="1" applyFill="1" applyBorder="1" applyAlignment="1">
      <alignment horizontal="center" vertical="center" shrinkToFit="1"/>
    </xf>
    <xf numFmtId="0" fontId="45" fillId="2" borderId="83" xfId="2" applyFont="1" applyFill="1" applyBorder="1" applyAlignment="1">
      <alignment horizontal="center" vertical="center" shrinkToFit="1"/>
    </xf>
    <xf numFmtId="0" fontId="45" fillId="2" borderId="51" xfId="2" applyFont="1" applyFill="1" applyBorder="1" applyAlignment="1">
      <alignment horizontal="center" vertical="center" shrinkToFit="1"/>
    </xf>
    <xf numFmtId="0" fontId="45" fillId="2" borderId="103" xfId="2" applyFont="1" applyFill="1" applyBorder="1" applyAlignment="1">
      <alignment horizontal="center" vertical="center" shrinkToFit="1"/>
    </xf>
    <xf numFmtId="0" fontId="45" fillId="2" borderId="34" xfId="2" applyFont="1" applyFill="1" applyBorder="1" applyAlignment="1">
      <alignment horizontal="center" vertical="center" shrinkToFit="1"/>
    </xf>
    <xf numFmtId="0" fontId="45" fillId="2" borderId="46" xfId="2" applyFont="1" applyFill="1" applyBorder="1" applyAlignment="1">
      <alignment horizontal="center" vertical="center" shrinkToFit="1"/>
    </xf>
    <xf numFmtId="0" fontId="45" fillId="2" borderId="57" xfId="2" applyFont="1" applyFill="1" applyBorder="1" applyAlignment="1">
      <alignment horizontal="center" vertical="center" shrinkToFit="1"/>
    </xf>
    <xf numFmtId="0" fontId="45" fillId="2" borderId="89" xfId="2" applyFont="1" applyFill="1" applyBorder="1" applyAlignment="1">
      <alignment horizontal="center" vertical="center" shrinkToFit="1"/>
    </xf>
    <xf numFmtId="0" fontId="45" fillId="2" borderId="88" xfId="2" applyFont="1" applyFill="1" applyBorder="1" applyAlignment="1">
      <alignment horizontal="center" vertical="center" shrinkToFit="1"/>
    </xf>
    <xf numFmtId="0" fontId="45" fillId="2" borderId="91" xfId="2" applyFont="1" applyFill="1" applyBorder="1" applyAlignment="1">
      <alignment horizontal="center" vertical="center" shrinkToFit="1"/>
    </xf>
    <xf numFmtId="0" fontId="45" fillId="0" borderId="38" xfId="2" applyFont="1" applyBorder="1" applyAlignment="1">
      <alignment horizontal="center" vertical="center" shrinkToFit="1"/>
    </xf>
    <xf numFmtId="0" fontId="45" fillId="0" borderId="28" xfId="2" applyFont="1" applyBorder="1" applyAlignment="1">
      <alignment horizontal="center" vertical="center" shrinkToFit="1"/>
    </xf>
    <xf numFmtId="0" fontId="48" fillId="0" borderId="45" xfId="2" applyFont="1" applyBorder="1" applyAlignment="1">
      <alignment horizontal="center" vertical="center" shrinkToFit="1"/>
    </xf>
    <xf numFmtId="0" fontId="48" fillId="0" borderId="34" xfId="2" applyFont="1" applyBorder="1" applyAlignment="1">
      <alignment horizontal="center" vertical="center" shrinkToFit="1"/>
    </xf>
    <xf numFmtId="0" fontId="48" fillId="0" borderId="46" xfId="2" applyFont="1" applyBorder="1" applyAlignment="1">
      <alignment horizontal="center" vertical="center" shrinkToFit="1"/>
    </xf>
    <xf numFmtId="0" fontId="48" fillId="0" borderId="55" xfId="2" applyFont="1" applyBorder="1" applyAlignment="1">
      <alignment horizontal="center" vertical="center" shrinkToFit="1"/>
    </xf>
    <xf numFmtId="0" fontId="48" fillId="0" borderId="56" xfId="2" applyFont="1" applyBorder="1" applyAlignment="1">
      <alignment horizontal="center" vertical="center" shrinkToFit="1"/>
    </xf>
    <xf numFmtId="0" fontId="45" fillId="0" borderId="96" xfId="2" applyFont="1" applyBorder="1" applyAlignment="1">
      <alignment horizontal="distributed" vertical="center" justifyLastLine="1" shrinkToFit="1"/>
    </xf>
    <xf numFmtId="0" fontId="45" fillId="0" borderId="20" xfId="2" applyFont="1" applyBorder="1" applyAlignment="1">
      <alignment horizontal="distributed" vertical="center" justifyLastLine="1" shrinkToFit="1"/>
    </xf>
    <xf numFmtId="0" fontId="45" fillId="0" borderId="95" xfId="2" applyFont="1" applyBorder="1" applyAlignment="1">
      <alignment horizontal="distributed" vertical="center" justifyLastLine="1" shrinkToFit="1"/>
    </xf>
    <xf numFmtId="0" fontId="45" fillId="0" borderId="19" xfId="2" applyFont="1" applyBorder="1" applyAlignment="1">
      <alignment horizontal="distributed" vertical="center" justifyLastLine="1" shrinkToFit="1"/>
    </xf>
    <xf numFmtId="0" fontId="45" fillId="0" borderId="93" xfId="2" applyFont="1" applyBorder="1" applyAlignment="1">
      <alignment horizontal="center" vertical="center" shrinkToFit="1"/>
    </xf>
    <xf numFmtId="0" fontId="45" fillId="2" borderId="38" xfId="2" applyFont="1" applyFill="1" applyBorder="1" applyAlignment="1">
      <alignment horizontal="center" vertical="center" shrinkToFit="1"/>
    </xf>
    <xf numFmtId="0" fontId="45" fillId="2" borderId="93" xfId="2" applyFont="1" applyFill="1" applyBorder="1" applyAlignment="1">
      <alignment horizontal="center" vertical="center" shrinkToFit="1"/>
    </xf>
    <xf numFmtId="0" fontId="45" fillId="2" borderId="79" xfId="2" applyFont="1" applyFill="1" applyBorder="1" applyAlignment="1">
      <alignment horizontal="center" vertical="center" shrinkToFit="1"/>
    </xf>
    <xf numFmtId="0" fontId="45" fillId="2" borderId="28" xfId="2" applyFont="1" applyFill="1" applyBorder="1" applyAlignment="1">
      <alignment horizontal="center" vertical="center" shrinkToFit="1"/>
    </xf>
    <xf numFmtId="0" fontId="45" fillId="2" borderId="92" xfId="2" applyFont="1" applyFill="1" applyBorder="1" applyAlignment="1">
      <alignment horizontal="center" vertical="center" shrinkToFit="1"/>
    </xf>
    <xf numFmtId="0" fontId="45" fillId="2" borderId="90" xfId="2" applyFont="1" applyFill="1" applyBorder="1" applyAlignment="1">
      <alignment horizontal="center" vertical="center" shrinkToFit="1"/>
    </xf>
    <xf numFmtId="0" fontId="45" fillId="2" borderId="47" xfId="2" applyFont="1" applyFill="1" applyBorder="1" applyAlignment="1">
      <alignment horizontal="center" vertical="center" shrinkToFit="1"/>
    </xf>
    <xf numFmtId="0" fontId="48" fillId="0" borderId="45" xfId="2" applyFont="1" applyBorder="1" applyAlignment="1">
      <alignment horizontal="distributed" vertical="center" justifyLastLine="1" shrinkToFit="1"/>
    </xf>
    <xf numFmtId="0" fontId="48" fillId="0" borderId="34" xfId="2" applyFont="1" applyBorder="1" applyAlignment="1">
      <alignment horizontal="distributed" vertical="center" justifyLastLine="1" shrinkToFit="1"/>
    </xf>
    <xf numFmtId="0" fontId="48" fillId="0" borderId="46" xfId="2" applyFont="1" applyBorder="1" applyAlignment="1">
      <alignment horizontal="distributed" vertical="center" justifyLastLine="1" shrinkToFit="1"/>
    </xf>
    <xf numFmtId="0" fontId="48" fillId="0" borderId="55" xfId="2" applyFont="1" applyBorder="1" applyAlignment="1">
      <alignment horizontal="distributed" vertical="center" justifyLastLine="1" shrinkToFit="1"/>
    </xf>
    <xf numFmtId="0" fontId="48" fillId="0" borderId="56" xfId="2" applyFont="1" applyBorder="1" applyAlignment="1">
      <alignment horizontal="distributed" vertical="center" justifyLastLine="1" shrinkToFit="1"/>
    </xf>
    <xf numFmtId="0" fontId="48" fillId="0" borderId="57" xfId="2" applyFont="1" applyBorder="1" applyAlignment="1">
      <alignment horizontal="distributed" vertical="center" justifyLastLine="1" shrinkToFit="1"/>
    </xf>
    <xf numFmtId="0" fontId="45" fillId="0" borderId="99" xfId="2" applyFont="1" applyBorder="1" applyAlignment="1">
      <alignment horizontal="center" vertical="center" shrinkToFit="1"/>
    </xf>
    <xf numFmtId="0" fontId="45" fillId="0" borderId="98" xfId="2" applyFont="1" applyBorder="1" applyAlignment="1">
      <alignment horizontal="center" vertical="center" shrinkToFit="1"/>
    </xf>
    <xf numFmtId="0" fontId="45" fillId="0" borderId="97" xfId="2" applyFont="1" applyBorder="1" applyAlignment="1">
      <alignment horizontal="center" vertical="center" shrinkToFit="1"/>
    </xf>
    <xf numFmtId="0" fontId="45" fillId="0" borderId="83" xfId="2" applyFont="1" applyBorder="1" applyAlignment="1">
      <alignment horizontal="center" vertical="center" shrinkToFit="1"/>
    </xf>
    <xf numFmtId="0" fontId="45" fillId="0" borderId="21" xfId="2" applyFont="1" applyBorder="1" applyAlignment="1">
      <alignment horizontal="left" vertical="center" shrinkToFit="1"/>
    </xf>
    <xf numFmtId="0" fontId="45" fillId="0" borderId="20" xfId="2" applyFont="1" applyBorder="1" applyAlignment="1">
      <alignment horizontal="left" vertical="center" shrinkToFit="1"/>
    </xf>
    <xf numFmtId="0" fontId="45" fillId="0" borderId="19" xfId="2" applyFont="1" applyBorder="1" applyAlignment="1">
      <alignment horizontal="left" vertical="center" shrinkToFit="1"/>
    </xf>
    <xf numFmtId="0" fontId="45" fillId="0" borderId="91" xfId="2" applyFont="1" applyBorder="1" applyAlignment="1">
      <alignment horizontal="center" vertical="center" shrinkToFit="1"/>
    </xf>
    <xf numFmtId="0" fontId="45" fillId="0" borderId="36" xfId="2" applyFont="1" applyBorder="1" applyAlignment="1">
      <alignment horizontal="center" vertical="center" shrinkToFit="1"/>
    </xf>
    <xf numFmtId="0" fontId="49" fillId="0" borderId="37" xfId="2" applyFont="1" applyBorder="1" applyAlignment="1">
      <alignment horizontal="distributed" vertical="center" justifyLastLine="1" shrinkToFit="1"/>
    </xf>
    <xf numFmtId="0" fontId="49" fillId="0" borderId="0" xfId="2" applyFont="1" applyBorder="1" applyAlignment="1">
      <alignment horizontal="distributed" vertical="center" justifyLastLine="1" shrinkToFit="1"/>
    </xf>
    <xf numFmtId="0" fontId="49" fillId="0" borderId="47" xfId="2" applyFont="1" applyBorder="1" applyAlignment="1">
      <alignment horizontal="distributed" vertical="center" justifyLastLine="1" shrinkToFit="1"/>
    </xf>
    <xf numFmtId="0" fontId="5" fillId="0" borderId="0" xfId="0" applyFont="1" applyAlignment="1">
      <alignment horizontal="center" vertical="center"/>
    </xf>
    <xf numFmtId="0" fontId="0" fillId="0" borderId="0" xfId="0" applyAlignment="1">
      <alignment horizontal="left" vertical="center" wrapText="1"/>
    </xf>
    <xf numFmtId="0" fontId="11" fillId="2" borderId="10" xfId="0" applyFont="1" applyFill="1" applyBorder="1" applyAlignment="1">
      <alignment horizontal="left" vertical="center" wrapText="1" shrinkToFit="1"/>
    </xf>
    <xf numFmtId="0" fontId="11" fillId="2" borderId="3" xfId="0" applyFont="1" applyFill="1" applyBorder="1" applyAlignment="1">
      <alignment horizontal="left" vertical="center" wrapText="1" shrinkToFit="1"/>
    </xf>
    <xf numFmtId="0" fontId="11" fillId="2" borderId="9" xfId="0" applyFont="1" applyFill="1" applyBorder="1" applyAlignment="1">
      <alignment horizontal="left" vertical="center" wrapText="1" shrinkToFit="1"/>
    </xf>
    <xf numFmtId="0" fontId="9" fillId="2" borderId="15" xfId="0" applyFont="1" applyFill="1" applyBorder="1" applyAlignment="1">
      <alignment horizontal="center" vertical="center" shrinkToFit="1"/>
    </xf>
    <xf numFmtId="0" fontId="9" fillId="2" borderId="11" xfId="0" applyFont="1" applyFill="1" applyBorder="1" applyAlignment="1">
      <alignment horizontal="center" vertical="center" shrinkToFit="1"/>
    </xf>
    <xf numFmtId="0" fontId="11" fillId="2" borderId="7" xfId="0" applyFont="1" applyFill="1" applyBorder="1" applyAlignment="1">
      <alignment horizontal="left" vertical="center" wrapText="1" shrinkToFit="1"/>
    </xf>
    <xf numFmtId="0" fontId="11" fillId="2" borderId="6" xfId="0" applyFont="1" applyFill="1" applyBorder="1" applyAlignment="1">
      <alignment horizontal="left" vertical="center" wrapText="1" shrinkToFit="1"/>
    </xf>
    <xf numFmtId="0" fontId="11" fillId="2" borderId="5" xfId="0" applyFont="1" applyFill="1" applyBorder="1" applyAlignment="1">
      <alignment horizontal="left" vertical="center" wrapText="1" shrinkToFit="1"/>
    </xf>
    <xf numFmtId="0" fontId="9" fillId="2" borderId="8" xfId="0" applyFont="1" applyFill="1" applyBorder="1" applyAlignment="1">
      <alignment horizontal="center" vertical="center" shrinkToFit="1"/>
    </xf>
    <xf numFmtId="0" fontId="11" fillId="0" borderId="23" xfId="0" applyFont="1" applyFill="1" applyBorder="1" applyAlignment="1">
      <alignment horizontal="left" vertical="center" wrapText="1" shrinkToFit="1"/>
    </xf>
    <xf numFmtId="0" fontId="11" fillId="0" borderId="22" xfId="0" applyFont="1" applyFill="1" applyBorder="1" applyAlignment="1">
      <alignment horizontal="left" vertical="center" wrapText="1" shrinkToFit="1"/>
    </xf>
    <xf numFmtId="0" fontId="9" fillId="0" borderId="15" xfId="0" applyFont="1" applyFill="1" applyBorder="1" applyAlignment="1">
      <alignment horizontal="center" vertical="center" shrinkToFit="1"/>
    </xf>
    <xf numFmtId="0" fontId="9" fillId="0" borderId="11" xfId="0" applyFont="1" applyFill="1" applyBorder="1" applyAlignment="1">
      <alignment horizontal="center" vertical="center" shrinkToFit="1"/>
    </xf>
    <xf numFmtId="0" fontId="11" fillId="0" borderId="35" xfId="0" applyFont="1" applyFill="1" applyBorder="1" applyAlignment="1">
      <alignment horizontal="left" vertical="center" wrapText="1" shrinkToFit="1"/>
    </xf>
    <xf numFmtId="0" fontId="11" fillId="0" borderId="31" xfId="0" applyFont="1" applyFill="1" applyBorder="1" applyAlignment="1">
      <alignment horizontal="left" vertical="center" wrapText="1" shrinkToFit="1"/>
    </xf>
    <xf numFmtId="0" fontId="11" fillId="0" borderId="30" xfId="0" applyFont="1" applyFill="1" applyBorder="1" applyAlignment="1">
      <alignment horizontal="left" vertical="center" wrapText="1" shrinkToFit="1"/>
    </xf>
    <xf numFmtId="0" fontId="9" fillId="0" borderId="8" xfId="0" applyFont="1" applyFill="1" applyBorder="1" applyAlignment="1">
      <alignment horizontal="center" vertical="center" shrinkToFit="1"/>
    </xf>
    <xf numFmtId="0" fontId="11" fillId="2" borderId="23" xfId="0" applyFont="1" applyFill="1" applyBorder="1" applyAlignment="1">
      <alignment horizontal="left" vertical="center" wrapText="1" shrinkToFit="1"/>
    </xf>
    <xf numFmtId="0" fontId="11" fillId="2" borderId="22" xfId="0" applyFont="1" applyFill="1" applyBorder="1" applyAlignment="1">
      <alignment horizontal="left" vertical="center" wrapText="1" shrinkToFit="1"/>
    </xf>
    <xf numFmtId="0" fontId="11" fillId="2" borderId="31" xfId="0" applyFont="1" applyFill="1" applyBorder="1" applyAlignment="1">
      <alignment horizontal="left" vertical="center" wrapText="1" shrinkToFit="1"/>
    </xf>
    <xf numFmtId="0" fontId="11" fillId="2" borderId="30" xfId="0" applyFont="1" applyFill="1" applyBorder="1" applyAlignment="1">
      <alignment horizontal="left" vertical="center" wrapText="1" shrinkToFit="1"/>
    </xf>
    <xf numFmtId="0" fontId="11" fillId="0" borderId="36" xfId="0" applyFont="1" applyFill="1" applyBorder="1" applyAlignment="1">
      <alignment horizontal="left" vertical="center" wrapText="1" shrinkToFit="1"/>
    </xf>
    <xf numFmtId="0" fontId="11" fillId="2" borderId="38" xfId="0" applyFont="1" applyFill="1" applyBorder="1" applyAlignment="1">
      <alignment horizontal="left" vertical="center" wrapText="1" shrinkToFit="1"/>
    </xf>
    <xf numFmtId="0" fontId="11" fillId="2" borderId="48" xfId="0" applyFont="1" applyFill="1" applyBorder="1" applyAlignment="1">
      <alignment horizontal="left" vertical="center" wrapText="1" shrinkToFit="1"/>
    </xf>
    <xf numFmtId="0" fontId="11" fillId="2" borderId="49" xfId="0" applyFont="1" applyFill="1" applyBorder="1" applyAlignment="1">
      <alignment horizontal="left" vertical="center" wrapText="1" shrinkToFit="1"/>
    </xf>
    <xf numFmtId="0" fontId="9" fillId="2" borderId="26" xfId="0" applyFont="1" applyFill="1" applyBorder="1" applyAlignment="1">
      <alignment horizontal="center" vertical="center" shrinkToFit="1"/>
    </xf>
    <xf numFmtId="0" fontId="9" fillId="2" borderId="29" xfId="0" applyFont="1" applyFill="1" applyBorder="1" applyAlignment="1">
      <alignment horizontal="center" vertical="center" shrinkToFit="1"/>
    </xf>
    <xf numFmtId="0" fontId="11" fillId="0" borderId="23" xfId="0" applyFont="1" applyBorder="1" applyAlignment="1">
      <alignment horizontal="left" vertical="center" wrapText="1" shrinkToFit="1"/>
    </xf>
    <xf numFmtId="0" fontId="11" fillId="0" borderId="22" xfId="0" applyFont="1" applyBorder="1" applyAlignment="1">
      <alignment horizontal="left" vertical="center" wrapText="1" shrinkToFit="1"/>
    </xf>
    <xf numFmtId="0" fontId="9" fillId="0" borderId="24" xfId="0" applyFont="1" applyBorder="1" applyAlignment="1">
      <alignment horizontal="center" vertical="center" shrinkToFit="1"/>
    </xf>
    <xf numFmtId="0" fontId="9" fillId="0" borderId="11" xfId="0" applyFont="1" applyBorder="1" applyAlignment="1">
      <alignment horizontal="center" vertical="center" shrinkToFit="1"/>
    </xf>
    <xf numFmtId="0" fontId="11" fillId="0" borderId="31" xfId="0" applyFont="1" applyBorder="1" applyAlignment="1">
      <alignment horizontal="left" vertical="center" wrapText="1" shrinkToFit="1"/>
    </xf>
    <xf numFmtId="0" fontId="11" fillId="0" borderId="30" xfId="0" applyFont="1" applyBorder="1" applyAlignment="1">
      <alignment horizontal="left" vertical="center" wrapText="1" shrinkToFit="1"/>
    </xf>
    <xf numFmtId="0" fontId="9" fillId="0" borderId="8" xfId="0" applyFont="1" applyBorder="1" applyAlignment="1">
      <alignment horizontal="center" vertical="center" shrinkToFit="1"/>
    </xf>
    <xf numFmtId="0" fontId="11" fillId="0" borderId="10" xfId="0" applyFont="1" applyFill="1" applyBorder="1" applyAlignment="1">
      <alignment horizontal="left" vertical="center" wrapText="1" shrinkToFit="1"/>
    </xf>
    <xf numFmtId="0" fontId="11" fillId="0" borderId="3" xfId="0" applyFont="1" applyFill="1" applyBorder="1" applyAlignment="1">
      <alignment horizontal="left" vertical="center" wrapText="1" shrinkToFit="1"/>
    </xf>
    <xf numFmtId="0" fontId="11" fillId="0" borderId="9" xfId="0" applyFont="1" applyFill="1" applyBorder="1" applyAlignment="1">
      <alignment horizontal="left" vertical="center" wrapText="1" shrinkToFit="1"/>
    </xf>
    <xf numFmtId="0" fontId="9" fillId="0" borderId="24" xfId="0" applyFont="1" applyFill="1" applyBorder="1" applyAlignment="1">
      <alignment horizontal="center" vertical="center" shrinkToFit="1"/>
    </xf>
    <xf numFmtId="0" fontId="11" fillId="2" borderId="36" xfId="0" applyFont="1" applyFill="1" applyBorder="1" applyAlignment="1">
      <alignment horizontal="left" vertical="center" wrapText="1" shrinkToFit="1"/>
    </xf>
    <xf numFmtId="0" fontId="11" fillId="2" borderId="35" xfId="0" applyFont="1" applyFill="1" applyBorder="1" applyAlignment="1">
      <alignment horizontal="left" vertical="center" wrapText="1" shrinkToFit="1"/>
    </xf>
    <xf numFmtId="0" fontId="9" fillId="2" borderId="25" xfId="0" applyFont="1" applyFill="1" applyBorder="1" applyAlignment="1">
      <alignment horizontal="center" vertical="center" shrinkToFit="1"/>
    </xf>
    <xf numFmtId="0" fontId="9" fillId="0" borderId="26" xfId="0" applyFont="1" applyFill="1" applyBorder="1" applyAlignment="1">
      <alignment horizontal="center" vertical="center" shrinkToFit="1"/>
    </xf>
    <xf numFmtId="0" fontId="9" fillId="0" borderId="25" xfId="0" applyFont="1" applyFill="1" applyBorder="1" applyAlignment="1">
      <alignment horizontal="center" vertical="center" shrinkToFit="1"/>
    </xf>
    <xf numFmtId="0" fontId="11" fillId="2" borderId="51" xfId="0" applyFont="1" applyFill="1" applyBorder="1" applyAlignment="1">
      <alignment horizontal="left" vertical="center" wrapText="1" shrinkToFit="1"/>
    </xf>
    <xf numFmtId="0" fontId="11" fillId="2" borderId="4" xfId="0" applyFont="1" applyFill="1" applyBorder="1" applyAlignment="1">
      <alignment horizontal="left" vertical="center" wrapText="1" shrinkToFit="1"/>
    </xf>
    <xf numFmtId="0" fontId="11" fillId="2" borderId="33" xfId="0" applyFont="1" applyFill="1" applyBorder="1" applyAlignment="1">
      <alignment horizontal="left" vertical="center" wrapText="1" shrinkToFit="1"/>
    </xf>
    <xf numFmtId="0" fontId="9" fillId="0" borderId="26" xfId="0" applyFont="1" applyBorder="1" applyAlignment="1">
      <alignment horizontal="center" vertical="center" shrinkToFit="1"/>
    </xf>
    <xf numFmtId="0" fontId="9" fillId="2" borderId="24" xfId="0" applyFont="1" applyFill="1" applyBorder="1" applyAlignment="1">
      <alignment horizontal="center" vertical="center" shrinkToFit="1"/>
    </xf>
    <xf numFmtId="0" fontId="9" fillId="0" borderId="25" xfId="0" applyFont="1" applyBorder="1" applyAlignment="1">
      <alignment horizontal="center" vertical="center" shrinkToFit="1"/>
    </xf>
    <xf numFmtId="0" fontId="9" fillId="0" borderId="32" xfId="0" applyFont="1" applyBorder="1" applyAlignment="1">
      <alignment horizontal="center" vertical="center" shrinkToFit="1"/>
    </xf>
    <xf numFmtId="0" fontId="11" fillId="0" borderId="38" xfId="0" applyFont="1" applyFill="1" applyBorder="1" applyAlignment="1">
      <alignment horizontal="left" vertical="center" wrapText="1" shrinkToFit="1"/>
    </xf>
    <xf numFmtId="0" fontId="11" fillId="0" borderId="48" xfId="0" applyFont="1" applyFill="1" applyBorder="1" applyAlignment="1">
      <alignment horizontal="left" vertical="center" wrapText="1" shrinkToFit="1"/>
    </xf>
    <xf numFmtId="0" fontId="11" fillId="0" borderId="49" xfId="0" applyFont="1" applyFill="1" applyBorder="1" applyAlignment="1">
      <alignment horizontal="left" vertical="center" wrapText="1" shrinkToFit="1"/>
    </xf>
    <xf numFmtId="0" fontId="9" fillId="2" borderId="32" xfId="0" applyFont="1" applyFill="1" applyBorder="1" applyAlignment="1">
      <alignment horizontal="center" vertical="center" shrinkToFit="1"/>
    </xf>
    <xf numFmtId="0" fontId="11" fillId="0" borderId="10" xfId="0" applyFont="1" applyBorder="1" applyAlignment="1">
      <alignment horizontal="left" vertical="center" wrapText="1" shrinkToFit="1"/>
    </xf>
    <xf numFmtId="0" fontId="11" fillId="0" borderId="3" xfId="0" applyFont="1" applyBorder="1" applyAlignment="1">
      <alignment horizontal="left" vertical="center" wrapText="1" shrinkToFit="1"/>
    </xf>
    <xf numFmtId="0" fontId="11" fillId="0" borderId="9" xfId="0" applyFont="1" applyBorder="1" applyAlignment="1">
      <alignment horizontal="left" vertical="center" wrapText="1" shrinkToFit="1"/>
    </xf>
    <xf numFmtId="0" fontId="9" fillId="0" borderId="29" xfId="0" applyFont="1" applyBorder="1" applyAlignment="1">
      <alignment horizontal="center" vertical="center" shrinkToFit="1"/>
    </xf>
    <xf numFmtId="0" fontId="11" fillId="0" borderId="38" xfId="0" applyFont="1" applyBorder="1" applyAlignment="1">
      <alignment horizontal="left" vertical="center" wrapText="1" shrinkToFit="1"/>
    </xf>
    <xf numFmtId="0" fontId="11" fillId="0" borderId="48" xfId="0" applyFont="1" applyBorder="1" applyAlignment="1">
      <alignment horizontal="left" vertical="center" wrapText="1" shrinkToFit="1"/>
    </xf>
    <xf numFmtId="0" fontId="11" fillId="0" borderId="49" xfId="0" applyFont="1" applyBorder="1" applyAlignment="1">
      <alignment horizontal="left" vertical="center" wrapText="1" shrinkToFit="1"/>
    </xf>
    <xf numFmtId="0" fontId="12" fillId="0" borderId="26" xfId="0" applyFont="1" applyBorder="1" applyAlignment="1">
      <alignment horizontal="center" vertical="center" shrinkToFit="1"/>
    </xf>
    <xf numFmtId="0" fontId="12" fillId="0" borderId="55" xfId="0" applyFont="1" applyBorder="1" applyAlignment="1">
      <alignment horizontal="center" vertical="center" shrinkToFit="1"/>
    </xf>
    <xf numFmtId="0" fontId="12" fillId="0" borderId="56" xfId="0" applyFont="1" applyBorder="1" applyAlignment="1">
      <alignment horizontal="center" vertical="center" shrinkToFit="1"/>
    </xf>
    <xf numFmtId="0" fontId="12" fillId="0" borderId="57" xfId="0" applyFont="1" applyBorder="1" applyAlignment="1">
      <alignment horizontal="center" vertical="center" shrinkToFit="1"/>
    </xf>
    <xf numFmtId="0" fontId="11" fillId="0" borderId="4" xfId="0" applyFont="1" applyBorder="1" applyAlignment="1">
      <alignment horizontal="left" vertical="center" wrapText="1" shrinkToFit="1"/>
    </xf>
    <xf numFmtId="0" fontId="11" fillId="0" borderId="33" xfId="0" applyFont="1" applyBorder="1" applyAlignment="1">
      <alignment horizontal="left" vertical="center" wrapText="1" shrinkToFit="1"/>
    </xf>
    <xf numFmtId="0" fontId="0" fillId="0" borderId="5" xfId="0" applyBorder="1" applyAlignment="1">
      <alignment horizontal="center" vertical="center"/>
    </xf>
    <xf numFmtId="0" fontId="0" fillId="0" borderId="6" xfId="0" applyBorder="1" applyAlignment="1">
      <alignment horizontal="center" vertical="center"/>
    </xf>
    <xf numFmtId="0" fontId="0" fillId="0" borderId="3" xfId="0" applyBorder="1" applyAlignment="1">
      <alignment horizontal="center" vertical="center"/>
    </xf>
    <xf numFmtId="0" fontId="0" fillId="19" borderId="6" xfId="0" applyFill="1" applyBorder="1" applyAlignment="1">
      <alignment horizontal="center" vertical="center"/>
    </xf>
    <xf numFmtId="0" fontId="0" fillId="19" borderId="3" xfId="0" applyFill="1" applyBorder="1" applyAlignment="1">
      <alignment horizontal="center" vertical="center"/>
    </xf>
    <xf numFmtId="0" fontId="0" fillId="0" borderId="17" xfId="0" applyBorder="1" applyAlignment="1">
      <alignment horizontal="center" vertical="center"/>
    </xf>
    <xf numFmtId="0" fontId="0" fillId="19" borderId="58" xfId="0" applyFill="1" applyBorder="1" applyAlignment="1">
      <alignment horizontal="center" vertical="center"/>
    </xf>
    <xf numFmtId="0" fontId="0" fillId="19" borderId="14" xfId="0" applyFill="1" applyBorder="1" applyAlignment="1">
      <alignment horizontal="center" vertical="center"/>
    </xf>
    <xf numFmtId="0" fontId="0" fillId="0" borderId="53" xfId="0" applyBorder="1" applyAlignment="1">
      <alignment horizontal="center" vertical="center"/>
    </xf>
    <xf numFmtId="0" fontId="0" fillId="0" borderId="10" xfId="0" applyBorder="1" applyAlignment="1">
      <alignment horizontal="center" vertical="center"/>
    </xf>
    <xf numFmtId="0" fontId="0" fillId="0" borderId="15" xfId="0" applyBorder="1" applyAlignment="1">
      <alignment horizontal="center" vertical="center"/>
    </xf>
    <xf numFmtId="0" fontId="0" fillId="0" borderId="8" xfId="0" applyBorder="1" applyAlignment="1">
      <alignment horizontal="center" vertical="center"/>
    </xf>
    <xf numFmtId="0" fontId="0" fillId="0" borderId="42" xfId="0" applyBorder="1" applyAlignment="1">
      <alignment horizontal="center" vertical="center"/>
    </xf>
    <xf numFmtId="0" fontId="0" fillId="0" borderId="41" xfId="0" applyBorder="1" applyAlignment="1">
      <alignment horizontal="center" vertical="center"/>
    </xf>
    <xf numFmtId="0" fontId="0" fillId="0" borderId="18" xfId="0" applyBorder="1" applyAlignment="1">
      <alignment horizontal="center" vertical="center"/>
    </xf>
    <xf numFmtId="0" fontId="0" fillId="19" borderId="39" xfId="0" applyFill="1" applyBorder="1" applyAlignment="1">
      <alignment horizontal="left" vertical="center"/>
    </xf>
    <xf numFmtId="0" fontId="0" fillId="19" borderId="2" xfId="0" applyFill="1" applyBorder="1" applyAlignment="1">
      <alignment horizontal="left" vertical="center"/>
    </xf>
    <xf numFmtId="0" fontId="0" fillId="0" borderId="40" xfId="0" applyBorder="1" applyAlignment="1">
      <alignment horizontal="left" vertical="center"/>
    </xf>
    <xf numFmtId="0" fontId="0" fillId="0" borderId="3" xfId="0" applyBorder="1" applyAlignment="1">
      <alignment horizontal="left" vertical="center"/>
    </xf>
    <xf numFmtId="0" fontId="0" fillId="19" borderId="40" xfId="0" applyFill="1" applyBorder="1" applyAlignment="1">
      <alignment horizontal="left" vertical="center"/>
    </xf>
    <xf numFmtId="0" fontId="0" fillId="19" borderId="3" xfId="0" applyFill="1" applyBorder="1" applyAlignment="1">
      <alignment horizontal="left" vertical="center"/>
    </xf>
    <xf numFmtId="0" fontId="0" fillId="0" borderId="41" xfId="0" applyBorder="1" applyAlignment="1">
      <alignment horizontal="left" vertical="center"/>
    </xf>
    <xf numFmtId="0" fontId="0" fillId="0" borderId="6" xfId="0" applyBorder="1" applyAlignment="1">
      <alignment horizontal="left" vertical="center"/>
    </xf>
    <xf numFmtId="0" fontId="19" fillId="11" borderId="3" xfId="0" applyFont="1" applyFill="1" applyBorder="1" applyAlignment="1">
      <alignment horizontal="right" vertical="center"/>
    </xf>
    <xf numFmtId="0" fontId="18" fillId="11" borderId="3" xfId="0" applyFont="1" applyFill="1" applyBorder="1" applyAlignment="1">
      <alignment horizontal="right" vertical="center"/>
    </xf>
    <xf numFmtId="0" fontId="18" fillId="0" borderId="3" xfId="0" applyFont="1" applyBorder="1" applyAlignment="1">
      <alignment horizontal="left" vertical="center"/>
    </xf>
    <xf numFmtId="0" fontId="8" fillId="13" borderId="3" xfId="0" applyFont="1" applyFill="1" applyBorder="1" applyAlignment="1">
      <alignment horizontal="left" vertical="center"/>
    </xf>
    <xf numFmtId="0" fontId="8" fillId="12" borderId="3" xfId="0" applyFont="1" applyFill="1" applyBorder="1" applyAlignment="1">
      <alignment horizontal="left" vertical="center"/>
    </xf>
    <xf numFmtId="0" fontId="25" fillId="0" borderId="0" xfId="0" applyFont="1" applyFill="1" applyBorder="1" applyAlignment="1">
      <alignment horizontal="center" vertical="center"/>
    </xf>
    <xf numFmtId="0" fontId="24" fillId="15" borderId="3" xfId="0" applyFont="1" applyFill="1" applyBorder="1" applyAlignment="1">
      <alignment horizontal="center" vertical="center"/>
    </xf>
    <xf numFmtId="0" fontId="12" fillId="0" borderId="0" xfId="0" applyFont="1" applyAlignment="1">
      <alignment horizontal="center" vertical="center"/>
    </xf>
    <xf numFmtId="0" fontId="0" fillId="0" borderId="53" xfId="0" applyBorder="1" applyAlignment="1">
      <alignment horizontal="left" vertical="center"/>
    </xf>
    <xf numFmtId="0" fontId="0" fillId="0" borderId="23" xfId="0" applyBorder="1" applyAlignment="1">
      <alignment horizontal="left" vertical="center"/>
    </xf>
    <xf numFmtId="0" fontId="0" fillId="0" borderId="10" xfId="0" applyBorder="1" applyAlignment="1">
      <alignment horizontal="left" vertical="center"/>
    </xf>
    <xf numFmtId="0" fontId="8" fillId="14" borderId="3" xfId="0" applyFont="1" applyFill="1" applyBorder="1" applyAlignment="1">
      <alignment horizontal="left" vertical="center"/>
    </xf>
    <xf numFmtId="0" fontId="12" fillId="0" borderId="0" xfId="0" applyFont="1" applyAlignment="1">
      <alignment horizontal="center" vertical="center" wrapText="1"/>
    </xf>
    <xf numFmtId="0" fontId="22" fillId="15" borderId="3" xfId="0" quotePrefix="1" applyFont="1" applyFill="1" applyBorder="1" applyAlignment="1">
      <alignment horizontal="center" vertical="center"/>
    </xf>
    <xf numFmtId="0" fontId="22" fillId="15" borderId="3" xfId="0" applyFont="1" applyFill="1" applyBorder="1" applyAlignment="1">
      <alignment horizontal="center" vertical="center"/>
    </xf>
    <xf numFmtId="0" fontId="18" fillId="4" borderId="3" xfId="0" applyFont="1" applyFill="1" applyBorder="1" applyAlignment="1">
      <alignment horizontal="left" vertical="center"/>
    </xf>
    <xf numFmtId="0" fontId="18" fillId="0" borderId="3" xfId="0" applyFont="1" applyFill="1" applyBorder="1" applyAlignment="1">
      <alignment horizontal="left" vertical="center"/>
    </xf>
    <xf numFmtId="0" fontId="18" fillId="4" borderId="3" xfId="0" applyFont="1" applyFill="1" applyBorder="1" applyAlignment="1">
      <alignment horizontal="right" vertical="center"/>
    </xf>
    <xf numFmtId="0" fontId="19" fillId="4" borderId="3" xfId="0" applyFont="1" applyFill="1" applyBorder="1" applyAlignment="1">
      <alignment horizontal="right" vertical="center"/>
    </xf>
    <xf numFmtId="0" fontId="18" fillId="11" borderId="3" xfId="0" applyFont="1" applyFill="1" applyBorder="1" applyAlignment="1">
      <alignment horizontal="left" vertical="center"/>
    </xf>
    <xf numFmtId="0" fontId="18" fillId="4" borderId="53" xfId="0" applyFont="1" applyFill="1" applyBorder="1" applyAlignment="1">
      <alignment horizontal="right" vertical="center"/>
    </xf>
    <xf numFmtId="0" fontId="18" fillId="4" borderId="10" xfId="0" applyFont="1" applyFill="1" applyBorder="1" applyAlignment="1">
      <alignment horizontal="right" vertical="center"/>
    </xf>
    <xf numFmtId="0" fontId="58" fillId="11" borderId="53" xfId="0" applyFont="1" applyFill="1" applyBorder="1" applyAlignment="1">
      <alignment horizontal="right" vertical="center"/>
    </xf>
    <xf numFmtId="0" fontId="58" fillId="11" borderId="10" xfId="0" applyFont="1" applyFill="1" applyBorder="1" applyAlignment="1">
      <alignment horizontal="right" vertical="center"/>
    </xf>
    <xf numFmtId="0" fontId="18" fillId="11" borderId="53" xfId="0" applyFont="1" applyFill="1" applyBorder="1" applyAlignment="1">
      <alignment horizontal="right" vertical="center"/>
    </xf>
    <xf numFmtId="0" fontId="18" fillId="11" borderId="10" xfId="0" applyFont="1" applyFill="1" applyBorder="1" applyAlignment="1">
      <alignment horizontal="right" vertical="center"/>
    </xf>
    <xf numFmtId="0" fontId="13" fillId="3" borderId="3" xfId="0" applyFont="1" applyFill="1" applyBorder="1" applyAlignment="1">
      <alignment horizontal="left" vertical="center"/>
    </xf>
    <xf numFmtId="0" fontId="13" fillId="5" borderId="3" xfId="0" applyFont="1" applyFill="1" applyBorder="1" applyAlignment="1">
      <alignment horizontal="left" vertical="center"/>
    </xf>
    <xf numFmtId="0" fontId="14" fillId="7" borderId="3" xfId="0" applyFont="1" applyFill="1" applyBorder="1" applyAlignment="1">
      <alignment horizontal="left" vertical="center"/>
    </xf>
    <xf numFmtId="0" fontId="12" fillId="0" borderId="79" xfId="0" applyFont="1" applyBorder="1" applyAlignment="1">
      <alignment horizontal="center" vertical="center"/>
    </xf>
    <xf numFmtId="0" fontId="14" fillId="2" borderId="3" xfId="0" applyFont="1" applyFill="1" applyBorder="1" applyAlignment="1">
      <alignment horizontal="left" vertical="center"/>
    </xf>
    <xf numFmtId="0" fontId="0" fillId="0" borderId="2" xfId="0" applyBorder="1" applyAlignment="1">
      <alignment horizontal="center" vertical="center"/>
    </xf>
    <xf numFmtId="0" fontId="0" fillId="0" borderId="53" xfId="0" applyFill="1" applyBorder="1" applyAlignment="1">
      <alignment horizontal="center" vertical="center"/>
    </xf>
    <xf numFmtId="0" fontId="0" fillId="0" borderId="10" xfId="0" applyFill="1" applyBorder="1" applyAlignment="1">
      <alignment horizontal="center" vertical="center"/>
    </xf>
    <xf numFmtId="9" fontId="9" fillId="0" borderId="0" xfId="0" applyNumberFormat="1" applyFont="1" applyAlignment="1">
      <alignment horizontal="left" vertical="center"/>
    </xf>
    <xf numFmtId="9" fontId="0" fillId="0" borderId="0" xfId="0" applyNumberFormat="1" applyAlignment="1">
      <alignment horizontal="left" vertical="center"/>
    </xf>
    <xf numFmtId="0" fontId="53" fillId="0" borderId="0" xfId="0" applyFont="1" applyAlignment="1">
      <alignment horizontal="left" vertical="center"/>
    </xf>
    <xf numFmtId="9" fontId="53" fillId="0" borderId="0" xfId="0" applyNumberFormat="1" applyFont="1" applyAlignment="1">
      <alignment horizontal="left" vertical="center"/>
    </xf>
  </cellXfs>
  <cellStyles count="4">
    <cellStyle name="標準" xfId="0" builtinId="0"/>
    <cellStyle name="標準 2" xfId="1" xr:uid="{00000000-0005-0000-0000-000001000000}"/>
    <cellStyle name="標準 2 2" xfId="3" xr:uid="{46FA5D59-1B31-4E19-A7B9-552AA31AE354}"/>
    <cellStyle name="標準 3" xfId="2" xr:uid="{00000000-0005-0000-0000-000002000000}"/>
  </cellStyles>
  <dxfs count="47">
    <dxf>
      <font>
        <b val="0"/>
        <i val="0"/>
        <strike val="0"/>
        <condense val="0"/>
        <extend val="0"/>
        <outline val="0"/>
        <shadow val="0"/>
        <u val="none"/>
        <vertAlign val="baseline"/>
        <sz val="11"/>
        <color theme="1"/>
        <name val="ＭＳ Ｐゴシック"/>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ＭＳ Ｐゴシック"/>
        <scheme val="minor"/>
      </font>
      <numFmt numFmtId="13" formatCode="0%"/>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dxf>
    <dxf>
      <font>
        <b/>
        <i val="0"/>
        <strike val="0"/>
        <condense val="0"/>
        <extend val="0"/>
        <outline val="0"/>
        <shadow val="0"/>
        <u val="none"/>
        <vertAlign val="baseline"/>
        <sz val="11"/>
        <color theme="1"/>
        <name val="ＭＳ Ｐゴシック"/>
        <scheme val="minor"/>
      </font>
      <fill>
        <patternFill patternType="none">
          <fgColor indexed="64"/>
          <bgColor indexed="65"/>
        </patternFill>
      </fill>
      <border diagonalUp="0" diagonalDown="0">
        <left style="thin">
          <color indexed="64"/>
        </left>
        <right style="thin">
          <color indexed="64"/>
        </right>
        <top/>
        <bottom/>
        <vertical style="thin">
          <color indexed="64"/>
        </vertical>
        <horizontal style="thin">
          <color indexed="64"/>
        </horizontal>
      </border>
    </dxf>
    <dxf>
      <alignment horizontal="general" vertical="center" textRotation="0" wrapText="1" indent="0" justifyLastLine="0" shrinkToFit="0" readingOrder="0"/>
    </dxf>
    <dxf>
      <font>
        <b val="0"/>
        <i/>
        <strike val="0"/>
        <condense val="0"/>
        <extend val="0"/>
        <outline val="0"/>
        <shadow val="0"/>
        <u val="none"/>
        <vertAlign val="baseline"/>
        <sz val="11"/>
        <color theme="1"/>
        <name val="ＭＳ Ｐゴシック"/>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ＭＳ Ｐゴシック"/>
        <scheme val="minor"/>
      </font>
      <numFmt numFmtId="178" formatCode="0\F"/>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ＭＳ Ｐゴシック"/>
        <scheme val="minor"/>
      </font>
      <fill>
        <patternFill patternType="none">
          <fgColor indexed="64"/>
          <bgColor indexed="65"/>
        </patternFill>
      </fill>
      <alignment horizontal="general" vertical="center" textRotation="0" wrapText="0" indent="0" justifyLastLine="0" shrinkToFit="0" readingOrder="0"/>
    </dxf>
    <dxf>
      <font>
        <b val="0"/>
        <i/>
        <strike val="0"/>
        <condense val="0"/>
        <extend val="0"/>
        <outline val="0"/>
        <shadow val="0"/>
        <u val="none"/>
        <vertAlign val="baseline"/>
        <sz val="11"/>
        <color theme="1"/>
        <name val="ＭＳ Ｐゴシック"/>
        <scheme val="minor"/>
      </font>
      <fill>
        <patternFill patternType="none">
          <fgColor indexed="64"/>
          <bgColor indexed="65"/>
        </patternFill>
      </fill>
      <alignment horizontal="general" vertical="center" textRotation="0" wrapText="0" indent="0" justifyLastLine="0" shrinkToFit="0" readingOrder="0"/>
    </dxf>
    <dxf>
      <fill>
        <patternFill patternType="none">
          <fgColor indexed="64"/>
          <bgColor indexed="65"/>
        </patternFill>
      </fill>
      <alignment horizontal="general" vertical="center" textRotation="0" wrapText="0" indent="0" justifyLastLine="0" shrinkToFit="0" readingOrder="0"/>
    </dxf>
    <dxf>
      <numFmt numFmtId="178" formatCode="0\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general" vertical="center" textRotation="0" wrapText="0" indent="0" justifyLastLine="0" shrinkToFit="0" readingOrder="0"/>
    </dxf>
    <dx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general" vertical="center" textRotation="0" wrapText="0" indent="0" justifyLastLine="0" shrinkToFit="0" readingOrder="0"/>
    </dxf>
    <dxf>
      <fill>
        <patternFill patternType="none">
          <fgColor indexed="64"/>
          <bgColor indexed="65"/>
        </patternFill>
      </fill>
      <alignment horizontal="general" vertical="center" textRotation="0" wrapText="0" indent="0" justifyLastLine="0" shrinkToFit="0" readingOrder="0"/>
    </dxf>
    <dxf>
      <fill>
        <patternFill patternType="none">
          <fgColor indexed="64"/>
          <bgColor indexed="65"/>
        </patternFill>
      </fill>
      <alignment horizontal="general" vertical="center" textRotation="0" wrapText="0" indent="0" justifyLastLine="0" shrinkToFit="0" readingOrder="0"/>
    </dxf>
    <dxf>
      <fill>
        <patternFill patternType="none">
          <fgColor indexed="64"/>
          <bgColor indexed="65"/>
        </patternFill>
      </fill>
      <alignment horizontal="general" vertical="center" textRotation="0" wrapText="0" indent="0" justifyLastLine="0" shrinkToFit="0" readingOrder="0"/>
    </dxf>
    <dxf>
      <font>
        <b val="0"/>
        <i/>
        <strike val="0"/>
        <condense val="0"/>
        <extend val="0"/>
        <outline val="0"/>
        <shadow val="0"/>
        <u val="none"/>
        <vertAlign val="baseline"/>
        <sz val="11"/>
        <color theme="1"/>
        <name val="ＭＳ Ｐゴシック"/>
        <scheme val="minor"/>
      </font>
    </dxf>
    <dxf>
      <alignment horizontal="general" vertical="center" textRotation="0" wrapText="0" indent="0" justifyLastLine="0" shrinkToFit="0" readingOrder="0"/>
    </dxf>
    <dxf>
      <numFmt numFmtId="178" formatCode="0\F"/>
    </dxf>
    <dxf>
      <alignment horizontal="right"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right" vertical="center" textRotation="0" wrapText="0" indent="0" justifyLastLine="0" shrinkToFit="0" readingOrder="0"/>
    </dxf>
    <dxf>
      <alignment horizontal="right" vertical="center" textRotation="0" wrapText="0" indent="0" justifyLastLine="0" shrinkToFit="0" readingOrder="0"/>
    </dxf>
    <dxf>
      <alignment horizontal="right" vertical="center" textRotation="0" wrapText="0" indent="0" justifyLastLine="0" shrinkToFit="0" readingOrder="0"/>
    </dxf>
    <dxf>
      <alignment horizontal="general"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trlProps/ctrlProp1.xml><?xml version="1.0" encoding="utf-8"?>
<formControlPr xmlns="http://schemas.microsoft.com/office/spreadsheetml/2009/9/main" objectType="CheckBox" checked="Checked" fmlaLink="$AL$66" lockText="1" noThreeD="1"/>
</file>

<file path=xl/ctrlProps/ctrlProp10.xml><?xml version="1.0" encoding="utf-8"?>
<formControlPr xmlns="http://schemas.microsoft.com/office/spreadsheetml/2009/9/main" objectType="CheckBox" fmlaLink="$AL$59" lockText="1" noThreeD="1"/>
</file>

<file path=xl/ctrlProps/ctrlProp100.xml><?xml version="1.0" encoding="utf-8"?>
<formControlPr xmlns="http://schemas.microsoft.com/office/spreadsheetml/2009/9/main" objectType="CheckBox" fmlaLink="$AL$59" lockText="1" noThreeD="1"/>
</file>

<file path=xl/ctrlProps/ctrlProp101.xml><?xml version="1.0" encoding="utf-8"?>
<formControlPr xmlns="http://schemas.microsoft.com/office/spreadsheetml/2009/9/main" objectType="CheckBox" checked="Checked" fmlaLink="$AL$66" lockText="1" noThreeD="1"/>
</file>

<file path=xl/ctrlProps/ctrlProp102.xml><?xml version="1.0" encoding="utf-8"?>
<formControlPr xmlns="http://schemas.microsoft.com/office/spreadsheetml/2009/9/main" objectType="CheckBox" fmlaLink="$AL$68" lockText="1" noThreeD="1"/>
</file>

<file path=xl/ctrlProps/ctrlProp103.xml><?xml version="1.0" encoding="utf-8"?>
<formControlPr xmlns="http://schemas.microsoft.com/office/spreadsheetml/2009/9/main" objectType="CheckBox" fmlaLink="$AL$70" lockText="1" noThreeD="1"/>
</file>

<file path=xl/ctrlProps/ctrlProp104.xml><?xml version="1.0" encoding="utf-8"?>
<formControlPr xmlns="http://schemas.microsoft.com/office/spreadsheetml/2009/9/main" objectType="CheckBox" checked="Checked" fmlaLink="$AL$76" lockText="1" noThreeD="1"/>
</file>

<file path=xl/ctrlProps/ctrlProp105.xml><?xml version="1.0" encoding="utf-8"?>
<formControlPr xmlns="http://schemas.microsoft.com/office/spreadsheetml/2009/9/main" objectType="CheckBox" checked="Checked" fmlaLink="$AL$78" lockText="1" noThreeD="1"/>
</file>

<file path=xl/ctrlProps/ctrlProp106.xml><?xml version="1.0" encoding="utf-8"?>
<formControlPr xmlns="http://schemas.microsoft.com/office/spreadsheetml/2009/9/main" objectType="CheckBox" checked="Checked" fmlaLink="$AL$80" lockText="1" noThreeD="1"/>
</file>

<file path=xl/ctrlProps/ctrlProp107.xml><?xml version="1.0" encoding="utf-8"?>
<formControlPr xmlns="http://schemas.microsoft.com/office/spreadsheetml/2009/9/main" objectType="CheckBox" checked="Checked" fmlaLink="$AL$82" lockText="1" noThreeD="1"/>
</file>

<file path=xl/ctrlProps/ctrlProp108.xml><?xml version="1.0" encoding="utf-8"?>
<formControlPr xmlns="http://schemas.microsoft.com/office/spreadsheetml/2009/9/main" objectType="CheckBox" checked="Checked" fmlaLink="$AL$84" lockText="1" noThreeD="1"/>
</file>

<file path=xl/ctrlProps/ctrlProp109.xml><?xml version="1.0" encoding="utf-8"?>
<formControlPr xmlns="http://schemas.microsoft.com/office/spreadsheetml/2009/9/main" objectType="CheckBox" checked="Checked" fmlaLink="$AL$55" lockText="1" noThreeD="1"/>
</file>

<file path=xl/ctrlProps/ctrlProp11.xml><?xml version="1.0" encoding="utf-8"?>
<formControlPr xmlns="http://schemas.microsoft.com/office/spreadsheetml/2009/9/main" objectType="CheckBox" fmlaLink="$AL$66" lockText="1" noThreeD="1"/>
</file>

<file path=xl/ctrlProps/ctrlProp110.xml><?xml version="1.0" encoding="utf-8"?>
<formControlPr xmlns="http://schemas.microsoft.com/office/spreadsheetml/2009/9/main" objectType="CheckBox" fmlaLink="$AL$59" lockText="1" noThreeD="1"/>
</file>

<file path=xl/ctrlProps/ctrlProp12.xml><?xml version="1.0" encoding="utf-8"?>
<formControlPr xmlns="http://schemas.microsoft.com/office/spreadsheetml/2009/9/main" objectType="CheckBox" fmlaLink="$AL$68" lockText="1" noThreeD="1"/>
</file>

<file path=xl/ctrlProps/ctrlProp13.xml><?xml version="1.0" encoding="utf-8"?>
<formControlPr xmlns="http://schemas.microsoft.com/office/spreadsheetml/2009/9/main" objectType="CheckBox" fmlaLink="$AL$70" lockText="1" noThreeD="1"/>
</file>

<file path=xl/ctrlProps/ctrlProp14.xml><?xml version="1.0" encoding="utf-8"?>
<formControlPr xmlns="http://schemas.microsoft.com/office/spreadsheetml/2009/9/main" objectType="CheckBox" checked="Checked" fmlaLink="$AL$76" lockText="1" noThreeD="1"/>
</file>

<file path=xl/ctrlProps/ctrlProp15.xml><?xml version="1.0" encoding="utf-8"?>
<formControlPr xmlns="http://schemas.microsoft.com/office/spreadsheetml/2009/9/main" objectType="CheckBox" checked="Checked" fmlaLink="$AL$78" lockText="1" noThreeD="1"/>
</file>

<file path=xl/ctrlProps/ctrlProp16.xml><?xml version="1.0" encoding="utf-8"?>
<formControlPr xmlns="http://schemas.microsoft.com/office/spreadsheetml/2009/9/main" objectType="CheckBox" checked="Checked" fmlaLink="$AL$80" lockText="1" noThreeD="1"/>
</file>

<file path=xl/ctrlProps/ctrlProp17.xml><?xml version="1.0" encoding="utf-8"?>
<formControlPr xmlns="http://schemas.microsoft.com/office/spreadsheetml/2009/9/main" objectType="CheckBox" checked="Checked" fmlaLink="$AL$82" lockText="1" noThreeD="1"/>
</file>

<file path=xl/ctrlProps/ctrlProp18.xml><?xml version="1.0" encoding="utf-8"?>
<formControlPr xmlns="http://schemas.microsoft.com/office/spreadsheetml/2009/9/main" objectType="CheckBox" checked="Checked" fmlaLink="$AL$84" lockText="1" noThreeD="1"/>
</file>

<file path=xl/ctrlProps/ctrlProp19.xml><?xml version="1.0" encoding="utf-8"?>
<formControlPr xmlns="http://schemas.microsoft.com/office/spreadsheetml/2009/9/main" objectType="CheckBox" fmlaLink="$AL$55" lockText="1" noThreeD="1"/>
</file>

<file path=xl/ctrlProps/ctrlProp2.xml><?xml version="1.0" encoding="utf-8"?>
<formControlPr xmlns="http://schemas.microsoft.com/office/spreadsheetml/2009/9/main" objectType="CheckBox" checked="Checked" fmlaLink="$AL$68" lockText="1" noThreeD="1"/>
</file>

<file path=xl/ctrlProps/ctrlProp20.xml><?xml version="1.0" encoding="utf-8"?>
<formControlPr xmlns="http://schemas.microsoft.com/office/spreadsheetml/2009/9/main" objectType="CheckBox" fmlaLink="$AL$59" lockText="1" noThreeD="1"/>
</file>

<file path=xl/ctrlProps/ctrlProp21.xml><?xml version="1.0" encoding="utf-8"?>
<formControlPr xmlns="http://schemas.microsoft.com/office/spreadsheetml/2009/9/main" objectType="CheckBox" checked="Checked" fmlaLink="$AL$66" lockText="1" noThreeD="1"/>
</file>

<file path=xl/ctrlProps/ctrlProp22.xml><?xml version="1.0" encoding="utf-8"?>
<formControlPr xmlns="http://schemas.microsoft.com/office/spreadsheetml/2009/9/main" objectType="CheckBox" fmlaLink="$AL$68" lockText="1" noThreeD="1"/>
</file>

<file path=xl/ctrlProps/ctrlProp23.xml><?xml version="1.0" encoding="utf-8"?>
<formControlPr xmlns="http://schemas.microsoft.com/office/spreadsheetml/2009/9/main" objectType="CheckBox" fmlaLink="$AL$70" lockText="1" noThreeD="1"/>
</file>

<file path=xl/ctrlProps/ctrlProp24.xml><?xml version="1.0" encoding="utf-8"?>
<formControlPr xmlns="http://schemas.microsoft.com/office/spreadsheetml/2009/9/main" objectType="CheckBox" checked="Checked" fmlaLink="$AL$76" lockText="1" noThreeD="1"/>
</file>

<file path=xl/ctrlProps/ctrlProp25.xml><?xml version="1.0" encoding="utf-8"?>
<formControlPr xmlns="http://schemas.microsoft.com/office/spreadsheetml/2009/9/main" objectType="CheckBox" checked="Checked" fmlaLink="$AL$78" lockText="1" noThreeD="1"/>
</file>

<file path=xl/ctrlProps/ctrlProp26.xml><?xml version="1.0" encoding="utf-8"?>
<formControlPr xmlns="http://schemas.microsoft.com/office/spreadsheetml/2009/9/main" objectType="CheckBox" checked="Checked" fmlaLink="$AL$80" lockText="1" noThreeD="1"/>
</file>

<file path=xl/ctrlProps/ctrlProp27.xml><?xml version="1.0" encoding="utf-8"?>
<formControlPr xmlns="http://schemas.microsoft.com/office/spreadsheetml/2009/9/main" objectType="CheckBox" checked="Checked" fmlaLink="$AL$82" lockText="1" noThreeD="1"/>
</file>

<file path=xl/ctrlProps/ctrlProp28.xml><?xml version="1.0" encoding="utf-8"?>
<formControlPr xmlns="http://schemas.microsoft.com/office/spreadsheetml/2009/9/main" objectType="CheckBox" checked="Checked" fmlaLink="$AL$84" lockText="1" noThreeD="1"/>
</file>

<file path=xl/ctrlProps/ctrlProp29.xml><?xml version="1.0" encoding="utf-8"?>
<formControlPr xmlns="http://schemas.microsoft.com/office/spreadsheetml/2009/9/main" objectType="CheckBox" checked="Checked" fmlaLink="$AL$55" lockText="1" noThreeD="1"/>
</file>

<file path=xl/ctrlProps/ctrlProp3.xml><?xml version="1.0" encoding="utf-8"?>
<formControlPr xmlns="http://schemas.microsoft.com/office/spreadsheetml/2009/9/main" objectType="CheckBox" fmlaLink="$AL$70" lockText="1" noThreeD="1"/>
</file>

<file path=xl/ctrlProps/ctrlProp30.xml><?xml version="1.0" encoding="utf-8"?>
<formControlPr xmlns="http://schemas.microsoft.com/office/spreadsheetml/2009/9/main" objectType="CheckBox" fmlaLink="$AL$59" lockText="1" noThreeD="1"/>
</file>

<file path=xl/ctrlProps/ctrlProp31.xml><?xml version="1.0" encoding="utf-8"?>
<formControlPr xmlns="http://schemas.microsoft.com/office/spreadsheetml/2009/9/main" objectType="CheckBox" checked="Checked" fmlaLink="$AL$66" lockText="1" noThreeD="1"/>
</file>

<file path=xl/ctrlProps/ctrlProp32.xml><?xml version="1.0" encoding="utf-8"?>
<formControlPr xmlns="http://schemas.microsoft.com/office/spreadsheetml/2009/9/main" objectType="CheckBox" fmlaLink="$AL$68" lockText="1" noThreeD="1"/>
</file>

<file path=xl/ctrlProps/ctrlProp33.xml><?xml version="1.0" encoding="utf-8"?>
<formControlPr xmlns="http://schemas.microsoft.com/office/spreadsheetml/2009/9/main" objectType="CheckBox" fmlaLink="$AL$70" lockText="1" noThreeD="1"/>
</file>

<file path=xl/ctrlProps/ctrlProp34.xml><?xml version="1.0" encoding="utf-8"?>
<formControlPr xmlns="http://schemas.microsoft.com/office/spreadsheetml/2009/9/main" objectType="CheckBox" checked="Checked" fmlaLink="$AL$76" lockText="1" noThreeD="1"/>
</file>

<file path=xl/ctrlProps/ctrlProp35.xml><?xml version="1.0" encoding="utf-8"?>
<formControlPr xmlns="http://schemas.microsoft.com/office/spreadsheetml/2009/9/main" objectType="CheckBox" checked="Checked" fmlaLink="$AL$78" lockText="1" noThreeD="1"/>
</file>

<file path=xl/ctrlProps/ctrlProp36.xml><?xml version="1.0" encoding="utf-8"?>
<formControlPr xmlns="http://schemas.microsoft.com/office/spreadsheetml/2009/9/main" objectType="CheckBox" checked="Checked" fmlaLink="$AL$80" lockText="1" noThreeD="1"/>
</file>

<file path=xl/ctrlProps/ctrlProp37.xml><?xml version="1.0" encoding="utf-8"?>
<formControlPr xmlns="http://schemas.microsoft.com/office/spreadsheetml/2009/9/main" objectType="CheckBox" checked="Checked" fmlaLink="$AL$82" lockText="1" noThreeD="1"/>
</file>

<file path=xl/ctrlProps/ctrlProp38.xml><?xml version="1.0" encoding="utf-8"?>
<formControlPr xmlns="http://schemas.microsoft.com/office/spreadsheetml/2009/9/main" objectType="CheckBox" checked="Checked" fmlaLink="$AL$84" lockText="1" noThreeD="1"/>
</file>

<file path=xl/ctrlProps/ctrlProp39.xml><?xml version="1.0" encoding="utf-8"?>
<formControlPr xmlns="http://schemas.microsoft.com/office/spreadsheetml/2009/9/main" objectType="CheckBox" fmlaLink="$AL$55" lockText="1" noThreeD="1"/>
</file>

<file path=xl/ctrlProps/ctrlProp4.xml><?xml version="1.0" encoding="utf-8"?>
<formControlPr xmlns="http://schemas.microsoft.com/office/spreadsheetml/2009/9/main" objectType="CheckBox" checked="Checked" fmlaLink="$AL$76" lockText="1" noThreeD="1"/>
</file>

<file path=xl/ctrlProps/ctrlProp40.xml><?xml version="1.0" encoding="utf-8"?>
<formControlPr xmlns="http://schemas.microsoft.com/office/spreadsheetml/2009/9/main" objectType="CheckBox" fmlaLink="$AL$59" lockText="1" noThreeD="1"/>
</file>

<file path=xl/ctrlProps/ctrlProp41.xml><?xml version="1.0" encoding="utf-8"?>
<formControlPr xmlns="http://schemas.microsoft.com/office/spreadsheetml/2009/9/main" objectType="CheckBox" fmlaLink="$AL$66" lockText="1" noThreeD="1"/>
</file>

<file path=xl/ctrlProps/ctrlProp42.xml><?xml version="1.0" encoding="utf-8"?>
<formControlPr xmlns="http://schemas.microsoft.com/office/spreadsheetml/2009/9/main" objectType="CheckBox" fmlaLink="$AL$68" lockText="1" noThreeD="1"/>
</file>

<file path=xl/ctrlProps/ctrlProp43.xml><?xml version="1.0" encoding="utf-8"?>
<formControlPr xmlns="http://schemas.microsoft.com/office/spreadsheetml/2009/9/main" objectType="CheckBox" fmlaLink="$AL$70" lockText="1" noThreeD="1"/>
</file>

<file path=xl/ctrlProps/ctrlProp44.xml><?xml version="1.0" encoding="utf-8"?>
<formControlPr xmlns="http://schemas.microsoft.com/office/spreadsheetml/2009/9/main" objectType="CheckBox" checked="Checked" fmlaLink="$AL$76" lockText="1" noThreeD="1"/>
</file>

<file path=xl/ctrlProps/ctrlProp45.xml><?xml version="1.0" encoding="utf-8"?>
<formControlPr xmlns="http://schemas.microsoft.com/office/spreadsheetml/2009/9/main" objectType="CheckBox" checked="Checked" fmlaLink="$AL$78" lockText="1" noThreeD="1"/>
</file>

<file path=xl/ctrlProps/ctrlProp46.xml><?xml version="1.0" encoding="utf-8"?>
<formControlPr xmlns="http://schemas.microsoft.com/office/spreadsheetml/2009/9/main" objectType="CheckBox" checked="Checked" fmlaLink="$AL$80" lockText="1" noThreeD="1"/>
</file>

<file path=xl/ctrlProps/ctrlProp47.xml><?xml version="1.0" encoding="utf-8"?>
<formControlPr xmlns="http://schemas.microsoft.com/office/spreadsheetml/2009/9/main" objectType="CheckBox" checked="Checked" fmlaLink="$AL$82" lockText="1" noThreeD="1"/>
</file>

<file path=xl/ctrlProps/ctrlProp48.xml><?xml version="1.0" encoding="utf-8"?>
<formControlPr xmlns="http://schemas.microsoft.com/office/spreadsheetml/2009/9/main" objectType="CheckBox" checked="Checked" fmlaLink="$AL$84" lockText="1" noThreeD="1"/>
</file>

<file path=xl/ctrlProps/ctrlProp49.xml><?xml version="1.0" encoding="utf-8"?>
<formControlPr xmlns="http://schemas.microsoft.com/office/spreadsheetml/2009/9/main" objectType="CheckBox" checked="Checked" fmlaLink="$AL$55" lockText="1" noThreeD="1"/>
</file>

<file path=xl/ctrlProps/ctrlProp5.xml><?xml version="1.0" encoding="utf-8"?>
<formControlPr xmlns="http://schemas.microsoft.com/office/spreadsheetml/2009/9/main" objectType="CheckBox" checked="Checked" fmlaLink="$AL$78" lockText="1" noThreeD="1"/>
</file>

<file path=xl/ctrlProps/ctrlProp50.xml><?xml version="1.0" encoding="utf-8"?>
<formControlPr xmlns="http://schemas.microsoft.com/office/spreadsheetml/2009/9/main" objectType="CheckBox" fmlaLink="$AL$59" lockText="1" noThreeD="1"/>
</file>

<file path=xl/ctrlProps/ctrlProp51.xml><?xml version="1.0" encoding="utf-8"?>
<formControlPr xmlns="http://schemas.microsoft.com/office/spreadsheetml/2009/9/main" objectType="CheckBox" fmlaLink="$AL$66" lockText="1" noThreeD="1"/>
</file>

<file path=xl/ctrlProps/ctrlProp52.xml><?xml version="1.0" encoding="utf-8"?>
<formControlPr xmlns="http://schemas.microsoft.com/office/spreadsheetml/2009/9/main" objectType="CheckBox" fmlaLink="$AL$68" lockText="1" noThreeD="1"/>
</file>

<file path=xl/ctrlProps/ctrlProp53.xml><?xml version="1.0" encoding="utf-8"?>
<formControlPr xmlns="http://schemas.microsoft.com/office/spreadsheetml/2009/9/main" objectType="CheckBox" fmlaLink="$AL$70" lockText="1" noThreeD="1"/>
</file>

<file path=xl/ctrlProps/ctrlProp54.xml><?xml version="1.0" encoding="utf-8"?>
<formControlPr xmlns="http://schemas.microsoft.com/office/spreadsheetml/2009/9/main" objectType="CheckBox" checked="Checked" fmlaLink="$AL$76" lockText="1" noThreeD="1"/>
</file>

<file path=xl/ctrlProps/ctrlProp55.xml><?xml version="1.0" encoding="utf-8"?>
<formControlPr xmlns="http://schemas.microsoft.com/office/spreadsheetml/2009/9/main" objectType="CheckBox" checked="Checked" fmlaLink="$AL$78" lockText="1" noThreeD="1"/>
</file>

<file path=xl/ctrlProps/ctrlProp56.xml><?xml version="1.0" encoding="utf-8"?>
<formControlPr xmlns="http://schemas.microsoft.com/office/spreadsheetml/2009/9/main" objectType="CheckBox" checked="Checked" fmlaLink="$AL$80" lockText="1" noThreeD="1"/>
</file>

<file path=xl/ctrlProps/ctrlProp57.xml><?xml version="1.0" encoding="utf-8"?>
<formControlPr xmlns="http://schemas.microsoft.com/office/spreadsheetml/2009/9/main" objectType="CheckBox" checked="Checked" fmlaLink="$AL$82" lockText="1" noThreeD="1"/>
</file>

<file path=xl/ctrlProps/ctrlProp58.xml><?xml version="1.0" encoding="utf-8"?>
<formControlPr xmlns="http://schemas.microsoft.com/office/spreadsheetml/2009/9/main" objectType="CheckBox" checked="Checked" fmlaLink="$AL$84" lockText="1" noThreeD="1"/>
</file>

<file path=xl/ctrlProps/ctrlProp59.xml><?xml version="1.0" encoding="utf-8"?>
<formControlPr xmlns="http://schemas.microsoft.com/office/spreadsheetml/2009/9/main" objectType="CheckBox" checked="Checked" fmlaLink="$AL$55" lockText="1" noThreeD="1"/>
</file>

<file path=xl/ctrlProps/ctrlProp6.xml><?xml version="1.0" encoding="utf-8"?>
<formControlPr xmlns="http://schemas.microsoft.com/office/spreadsheetml/2009/9/main" objectType="CheckBox" checked="Checked" fmlaLink="$AL$80" lockText="1" noThreeD="1"/>
</file>

<file path=xl/ctrlProps/ctrlProp60.xml><?xml version="1.0" encoding="utf-8"?>
<formControlPr xmlns="http://schemas.microsoft.com/office/spreadsheetml/2009/9/main" objectType="CheckBox" fmlaLink="$AL$59" lockText="1" noThreeD="1"/>
</file>

<file path=xl/ctrlProps/ctrlProp61.xml><?xml version="1.0" encoding="utf-8"?>
<formControlPr xmlns="http://schemas.microsoft.com/office/spreadsheetml/2009/9/main" objectType="CheckBox" fmlaLink="$AL$66" lockText="1" noThreeD="1"/>
</file>

<file path=xl/ctrlProps/ctrlProp62.xml><?xml version="1.0" encoding="utf-8"?>
<formControlPr xmlns="http://schemas.microsoft.com/office/spreadsheetml/2009/9/main" objectType="CheckBox" fmlaLink="$AL$68" lockText="1" noThreeD="1"/>
</file>

<file path=xl/ctrlProps/ctrlProp63.xml><?xml version="1.0" encoding="utf-8"?>
<formControlPr xmlns="http://schemas.microsoft.com/office/spreadsheetml/2009/9/main" objectType="CheckBox" fmlaLink="$AL$70" lockText="1" noThreeD="1"/>
</file>

<file path=xl/ctrlProps/ctrlProp64.xml><?xml version="1.0" encoding="utf-8"?>
<formControlPr xmlns="http://schemas.microsoft.com/office/spreadsheetml/2009/9/main" objectType="CheckBox" checked="Checked" fmlaLink="$AL$76" lockText="1" noThreeD="1"/>
</file>

<file path=xl/ctrlProps/ctrlProp65.xml><?xml version="1.0" encoding="utf-8"?>
<formControlPr xmlns="http://schemas.microsoft.com/office/spreadsheetml/2009/9/main" objectType="CheckBox" checked="Checked" fmlaLink="$AL$78" lockText="1" noThreeD="1"/>
</file>

<file path=xl/ctrlProps/ctrlProp66.xml><?xml version="1.0" encoding="utf-8"?>
<formControlPr xmlns="http://schemas.microsoft.com/office/spreadsheetml/2009/9/main" objectType="CheckBox" checked="Checked" fmlaLink="$AL$80" lockText="1" noThreeD="1"/>
</file>

<file path=xl/ctrlProps/ctrlProp67.xml><?xml version="1.0" encoding="utf-8"?>
<formControlPr xmlns="http://schemas.microsoft.com/office/spreadsheetml/2009/9/main" objectType="CheckBox" checked="Checked" fmlaLink="$AL$82" lockText="1" noThreeD="1"/>
</file>

<file path=xl/ctrlProps/ctrlProp68.xml><?xml version="1.0" encoding="utf-8"?>
<formControlPr xmlns="http://schemas.microsoft.com/office/spreadsheetml/2009/9/main" objectType="CheckBox" checked="Checked" fmlaLink="$AL$84" lockText="1" noThreeD="1"/>
</file>

<file path=xl/ctrlProps/ctrlProp69.xml><?xml version="1.0" encoding="utf-8"?>
<formControlPr xmlns="http://schemas.microsoft.com/office/spreadsheetml/2009/9/main" objectType="CheckBox" fmlaLink="$AL$55" lockText="1" noThreeD="1"/>
</file>

<file path=xl/ctrlProps/ctrlProp7.xml><?xml version="1.0" encoding="utf-8"?>
<formControlPr xmlns="http://schemas.microsoft.com/office/spreadsheetml/2009/9/main" objectType="CheckBox" checked="Checked" fmlaLink="$AL$82" lockText="1" noThreeD="1"/>
</file>

<file path=xl/ctrlProps/ctrlProp70.xml><?xml version="1.0" encoding="utf-8"?>
<formControlPr xmlns="http://schemas.microsoft.com/office/spreadsheetml/2009/9/main" objectType="CheckBox" fmlaLink="$AL$59" lockText="1" noThreeD="1"/>
</file>

<file path=xl/ctrlProps/ctrlProp71.xml><?xml version="1.0" encoding="utf-8"?>
<formControlPr xmlns="http://schemas.microsoft.com/office/spreadsheetml/2009/9/main" objectType="CheckBox" checked="Checked" fmlaLink="$AL$27" lockText="1" noThreeD="1"/>
</file>

<file path=xl/ctrlProps/ctrlProp72.xml><?xml version="1.0" encoding="utf-8"?>
<formControlPr xmlns="http://schemas.microsoft.com/office/spreadsheetml/2009/9/main" objectType="CheckBox" fmlaLink="$AL$29" lockText="1" noThreeD="1"/>
</file>

<file path=xl/ctrlProps/ctrlProp73.xml><?xml version="1.0" encoding="utf-8"?>
<formControlPr xmlns="http://schemas.microsoft.com/office/spreadsheetml/2009/9/main" objectType="CheckBox" fmlaLink="$AL$31" lockText="1" noThreeD="1"/>
</file>

<file path=xl/ctrlProps/ctrlProp74.xml><?xml version="1.0" encoding="utf-8"?>
<formControlPr xmlns="http://schemas.microsoft.com/office/spreadsheetml/2009/9/main" objectType="CheckBox" checked="Checked" fmlaLink="$AL$37" lockText="1" noThreeD="1"/>
</file>

<file path=xl/ctrlProps/ctrlProp75.xml><?xml version="1.0" encoding="utf-8"?>
<formControlPr xmlns="http://schemas.microsoft.com/office/spreadsheetml/2009/9/main" objectType="CheckBox" checked="Checked" fmlaLink="$AL$39" lockText="1" noThreeD="1"/>
</file>

<file path=xl/ctrlProps/ctrlProp76.xml><?xml version="1.0" encoding="utf-8"?>
<formControlPr xmlns="http://schemas.microsoft.com/office/spreadsheetml/2009/9/main" objectType="CheckBox" checked="Checked" fmlaLink="$AL$41" lockText="1" noThreeD="1"/>
</file>

<file path=xl/ctrlProps/ctrlProp77.xml><?xml version="1.0" encoding="utf-8"?>
<formControlPr xmlns="http://schemas.microsoft.com/office/spreadsheetml/2009/9/main" objectType="CheckBox" checked="Checked" fmlaLink="$AL$43" lockText="1" noThreeD="1"/>
</file>

<file path=xl/ctrlProps/ctrlProp78.xml><?xml version="1.0" encoding="utf-8"?>
<formControlPr xmlns="http://schemas.microsoft.com/office/spreadsheetml/2009/9/main" objectType="CheckBox" checked="Checked" fmlaLink="$AL$45" lockText="1" noThreeD="1"/>
</file>

<file path=xl/ctrlProps/ctrlProp79.xml><?xml version="1.0" encoding="utf-8"?>
<formControlPr xmlns="http://schemas.microsoft.com/office/spreadsheetml/2009/9/main" objectType="CheckBox" fmlaLink="$AL$47" lockText="1" noThreeD="1"/>
</file>

<file path=xl/ctrlProps/ctrlProp8.xml><?xml version="1.0" encoding="utf-8"?>
<formControlPr xmlns="http://schemas.microsoft.com/office/spreadsheetml/2009/9/main" objectType="CheckBox" checked="Checked" fmlaLink="$AL$84" lockText="1" noThreeD="1"/>
</file>

<file path=xl/ctrlProps/ctrlProp80.xml><?xml version="1.0" encoding="utf-8"?>
<formControlPr xmlns="http://schemas.microsoft.com/office/spreadsheetml/2009/9/main" objectType="CheckBox" fmlaLink="$AL$49" lockText="1" noThreeD="1"/>
</file>

<file path=xl/ctrlProps/ctrlProp81.xml><?xml version="1.0" encoding="utf-8"?>
<formControlPr xmlns="http://schemas.microsoft.com/office/spreadsheetml/2009/9/main" objectType="CheckBox" checked="Checked" fmlaLink="$AL$66" lockText="1" noThreeD="1"/>
</file>

<file path=xl/ctrlProps/ctrlProp82.xml><?xml version="1.0" encoding="utf-8"?>
<formControlPr xmlns="http://schemas.microsoft.com/office/spreadsheetml/2009/9/main" objectType="CheckBox" fmlaLink="$AL$68" lockText="1" noThreeD="1"/>
</file>

<file path=xl/ctrlProps/ctrlProp83.xml><?xml version="1.0" encoding="utf-8"?>
<formControlPr xmlns="http://schemas.microsoft.com/office/spreadsheetml/2009/9/main" objectType="CheckBox" fmlaLink="$AL$70" lockText="1" noThreeD="1"/>
</file>

<file path=xl/ctrlProps/ctrlProp84.xml><?xml version="1.0" encoding="utf-8"?>
<formControlPr xmlns="http://schemas.microsoft.com/office/spreadsheetml/2009/9/main" objectType="CheckBox" checked="Checked" fmlaLink="$AL$76" lockText="1" noThreeD="1"/>
</file>

<file path=xl/ctrlProps/ctrlProp85.xml><?xml version="1.0" encoding="utf-8"?>
<formControlPr xmlns="http://schemas.microsoft.com/office/spreadsheetml/2009/9/main" objectType="CheckBox" checked="Checked" fmlaLink="$AL$78" lockText="1" noThreeD="1"/>
</file>

<file path=xl/ctrlProps/ctrlProp86.xml><?xml version="1.0" encoding="utf-8"?>
<formControlPr xmlns="http://schemas.microsoft.com/office/spreadsheetml/2009/9/main" objectType="CheckBox" checked="Checked" fmlaLink="$AL$80" lockText="1" noThreeD="1"/>
</file>

<file path=xl/ctrlProps/ctrlProp87.xml><?xml version="1.0" encoding="utf-8"?>
<formControlPr xmlns="http://schemas.microsoft.com/office/spreadsheetml/2009/9/main" objectType="CheckBox" checked="Checked" fmlaLink="$AL$82" lockText="1" noThreeD="1"/>
</file>

<file path=xl/ctrlProps/ctrlProp88.xml><?xml version="1.0" encoding="utf-8"?>
<formControlPr xmlns="http://schemas.microsoft.com/office/spreadsheetml/2009/9/main" objectType="CheckBox" checked="Checked" fmlaLink="$AL$84" lockText="1" noThreeD="1"/>
</file>

<file path=xl/ctrlProps/ctrlProp89.xml><?xml version="1.0" encoding="utf-8"?>
<formControlPr xmlns="http://schemas.microsoft.com/office/spreadsheetml/2009/9/main" objectType="CheckBox" checked="Checked" fmlaLink="$AL$55" lockText="1" noThreeD="1"/>
</file>

<file path=xl/ctrlProps/ctrlProp9.xml><?xml version="1.0" encoding="utf-8"?>
<formControlPr xmlns="http://schemas.microsoft.com/office/spreadsheetml/2009/9/main" objectType="CheckBox" checked="Checked" fmlaLink="$AL$55" lockText="1" noThreeD="1"/>
</file>

<file path=xl/ctrlProps/ctrlProp90.xml><?xml version="1.0" encoding="utf-8"?>
<formControlPr xmlns="http://schemas.microsoft.com/office/spreadsheetml/2009/9/main" objectType="CheckBox" fmlaLink="$AL$59" lockText="1" noThreeD="1"/>
</file>

<file path=xl/ctrlProps/ctrlProp91.xml><?xml version="1.0" encoding="utf-8"?>
<formControlPr xmlns="http://schemas.microsoft.com/office/spreadsheetml/2009/9/main" objectType="CheckBox" checked="Checked" fmlaLink="$AL$66" lockText="1" noThreeD="1"/>
</file>

<file path=xl/ctrlProps/ctrlProp92.xml><?xml version="1.0" encoding="utf-8"?>
<formControlPr xmlns="http://schemas.microsoft.com/office/spreadsheetml/2009/9/main" objectType="CheckBox" fmlaLink="$AL$68" lockText="1" noThreeD="1"/>
</file>

<file path=xl/ctrlProps/ctrlProp93.xml><?xml version="1.0" encoding="utf-8"?>
<formControlPr xmlns="http://schemas.microsoft.com/office/spreadsheetml/2009/9/main" objectType="CheckBox" fmlaLink="$AL$70" lockText="1" noThreeD="1"/>
</file>

<file path=xl/ctrlProps/ctrlProp94.xml><?xml version="1.0" encoding="utf-8"?>
<formControlPr xmlns="http://schemas.microsoft.com/office/spreadsheetml/2009/9/main" objectType="CheckBox" checked="Checked" fmlaLink="$AL$76" lockText="1" noThreeD="1"/>
</file>

<file path=xl/ctrlProps/ctrlProp95.xml><?xml version="1.0" encoding="utf-8"?>
<formControlPr xmlns="http://schemas.microsoft.com/office/spreadsheetml/2009/9/main" objectType="CheckBox" checked="Checked" fmlaLink="$AL$78" lockText="1" noThreeD="1"/>
</file>

<file path=xl/ctrlProps/ctrlProp96.xml><?xml version="1.0" encoding="utf-8"?>
<formControlPr xmlns="http://schemas.microsoft.com/office/spreadsheetml/2009/9/main" objectType="CheckBox" checked="Checked" fmlaLink="$AL$80" lockText="1" noThreeD="1"/>
</file>

<file path=xl/ctrlProps/ctrlProp97.xml><?xml version="1.0" encoding="utf-8"?>
<formControlPr xmlns="http://schemas.microsoft.com/office/spreadsheetml/2009/9/main" objectType="CheckBox" checked="Checked" fmlaLink="$AL$82" lockText="1" noThreeD="1"/>
</file>

<file path=xl/ctrlProps/ctrlProp98.xml><?xml version="1.0" encoding="utf-8"?>
<formControlPr xmlns="http://schemas.microsoft.com/office/spreadsheetml/2009/9/main" objectType="CheckBox" checked="Checked" fmlaLink="$AL$84" lockText="1" noThreeD="1"/>
</file>

<file path=xl/ctrlProps/ctrlProp99.xml><?xml version="1.0" encoding="utf-8"?>
<formControlPr xmlns="http://schemas.microsoft.com/office/spreadsheetml/2009/9/main" objectType="CheckBox" fmlaLink="$AL$55"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24</xdr:col>
      <xdr:colOff>60613</xdr:colOff>
      <xdr:row>0</xdr:row>
      <xdr:rowOff>95250</xdr:rowOff>
    </xdr:from>
    <xdr:to>
      <xdr:col>37</xdr:col>
      <xdr:colOff>9525</xdr:colOff>
      <xdr:row>3</xdr:row>
      <xdr:rowOff>0</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707"/>
        <a:stretch/>
      </xdr:blipFill>
      <xdr:spPr>
        <a:xfrm>
          <a:off x="4175413" y="95250"/>
          <a:ext cx="2177762" cy="4381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36</xdr:col>
          <xdr:colOff>161925</xdr:colOff>
          <xdr:row>63</xdr:row>
          <xdr:rowOff>142875</xdr:rowOff>
        </xdr:from>
        <xdr:to>
          <xdr:col>40</xdr:col>
          <xdr:colOff>95250</xdr:colOff>
          <xdr:row>65</xdr:row>
          <xdr:rowOff>38100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00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65</xdr:row>
          <xdr:rowOff>142875</xdr:rowOff>
        </xdr:from>
        <xdr:to>
          <xdr:col>40</xdr:col>
          <xdr:colOff>95250</xdr:colOff>
          <xdr:row>67</xdr:row>
          <xdr:rowOff>38100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00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67</xdr:row>
          <xdr:rowOff>142875</xdr:rowOff>
        </xdr:from>
        <xdr:to>
          <xdr:col>40</xdr:col>
          <xdr:colOff>95250</xdr:colOff>
          <xdr:row>69</xdr:row>
          <xdr:rowOff>38100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00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73</xdr:row>
          <xdr:rowOff>133350</xdr:rowOff>
        </xdr:from>
        <xdr:to>
          <xdr:col>40</xdr:col>
          <xdr:colOff>142875</xdr:colOff>
          <xdr:row>75</xdr:row>
          <xdr:rowOff>19050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00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75</xdr:row>
          <xdr:rowOff>133350</xdr:rowOff>
        </xdr:from>
        <xdr:to>
          <xdr:col>40</xdr:col>
          <xdr:colOff>142875</xdr:colOff>
          <xdr:row>77</xdr:row>
          <xdr:rowOff>19050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00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77</xdr:row>
          <xdr:rowOff>133350</xdr:rowOff>
        </xdr:from>
        <xdr:to>
          <xdr:col>40</xdr:col>
          <xdr:colOff>142875</xdr:colOff>
          <xdr:row>79</xdr:row>
          <xdr:rowOff>19050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00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79</xdr:row>
          <xdr:rowOff>133350</xdr:rowOff>
        </xdr:from>
        <xdr:to>
          <xdr:col>40</xdr:col>
          <xdr:colOff>142875</xdr:colOff>
          <xdr:row>81</xdr:row>
          <xdr:rowOff>19050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00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81</xdr:row>
          <xdr:rowOff>133350</xdr:rowOff>
        </xdr:from>
        <xdr:to>
          <xdr:col>40</xdr:col>
          <xdr:colOff>142875</xdr:colOff>
          <xdr:row>83</xdr:row>
          <xdr:rowOff>28575</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00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xdr:twoCellAnchor editAs="oneCell">
    <xdr:from>
      <xdr:col>24</xdr:col>
      <xdr:colOff>28575</xdr:colOff>
      <xdr:row>197</xdr:row>
      <xdr:rowOff>76200</xdr:rowOff>
    </xdr:from>
    <xdr:to>
      <xdr:col>36</xdr:col>
      <xdr:colOff>148937</xdr:colOff>
      <xdr:row>199</xdr:row>
      <xdr:rowOff>171450</xdr:rowOff>
    </xdr:to>
    <xdr:pic>
      <xdr:nvPicPr>
        <xdr:cNvPr id="11" name="図 10">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707"/>
        <a:stretch/>
      </xdr:blipFill>
      <xdr:spPr>
        <a:xfrm>
          <a:off x="4143375" y="34480500"/>
          <a:ext cx="2177762" cy="4381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36</xdr:col>
          <xdr:colOff>161925</xdr:colOff>
          <xdr:row>52</xdr:row>
          <xdr:rowOff>142875</xdr:rowOff>
        </xdr:from>
        <xdr:to>
          <xdr:col>40</xdr:col>
          <xdr:colOff>95250</xdr:colOff>
          <xdr:row>54</xdr:row>
          <xdr:rowOff>47625</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00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56</xdr:row>
          <xdr:rowOff>142875</xdr:rowOff>
        </xdr:from>
        <xdr:to>
          <xdr:col>40</xdr:col>
          <xdr:colOff>95250</xdr:colOff>
          <xdr:row>58</xdr:row>
          <xdr:rowOff>47625</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00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xdr:twoCellAnchor editAs="oneCell">
    <xdr:from>
      <xdr:col>24</xdr:col>
      <xdr:colOff>28575</xdr:colOff>
      <xdr:row>148</xdr:row>
      <xdr:rowOff>76200</xdr:rowOff>
    </xdr:from>
    <xdr:to>
      <xdr:col>36</xdr:col>
      <xdr:colOff>148937</xdr:colOff>
      <xdr:row>151</xdr:row>
      <xdr:rowOff>0</xdr:rowOff>
    </xdr:to>
    <xdr:pic>
      <xdr:nvPicPr>
        <xdr:cNvPr id="14" name="図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707"/>
        <a:stretch/>
      </xdr:blipFill>
      <xdr:spPr>
        <a:xfrm>
          <a:off x="4143375" y="25936575"/>
          <a:ext cx="2177762" cy="447675"/>
        </a:xfrm>
        <a:prstGeom prst="rect">
          <a:avLst/>
        </a:prstGeom>
      </xdr:spPr>
    </xdr:pic>
    <xdr:clientData/>
  </xdr:twoCellAnchor>
  <xdr:twoCellAnchor editAs="oneCell">
    <xdr:from>
      <xdr:col>24</xdr:col>
      <xdr:colOff>28575</xdr:colOff>
      <xdr:row>148</xdr:row>
      <xdr:rowOff>76200</xdr:rowOff>
    </xdr:from>
    <xdr:to>
      <xdr:col>36</xdr:col>
      <xdr:colOff>148937</xdr:colOff>
      <xdr:row>150</xdr:row>
      <xdr:rowOff>171450</xdr:rowOff>
    </xdr:to>
    <xdr:pic>
      <xdr:nvPicPr>
        <xdr:cNvPr id="15" name="図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707"/>
        <a:stretch/>
      </xdr:blipFill>
      <xdr:spPr>
        <a:xfrm>
          <a:off x="4143375" y="25936575"/>
          <a:ext cx="2177762" cy="438150"/>
        </a:xfrm>
        <a:prstGeom prst="rect">
          <a:avLst/>
        </a:prstGeom>
      </xdr:spPr>
    </xdr:pic>
    <xdr:clientData/>
  </xdr:twoCellAnchor>
  <xdr:oneCellAnchor>
    <xdr:from>
      <xdr:col>24</xdr:col>
      <xdr:colOff>28575</xdr:colOff>
      <xdr:row>197</xdr:row>
      <xdr:rowOff>76200</xdr:rowOff>
    </xdr:from>
    <xdr:ext cx="2177762" cy="438150"/>
    <xdr:pic>
      <xdr:nvPicPr>
        <xdr:cNvPr id="16" name="図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707"/>
        <a:stretch/>
      </xdr:blipFill>
      <xdr:spPr>
        <a:xfrm>
          <a:off x="4143375" y="34480500"/>
          <a:ext cx="2177762" cy="438150"/>
        </a:xfrm>
        <a:prstGeom prst="rect">
          <a:avLst/>
        </a:prstGeom>
      </xdr:spPr>
    </xdr:pic>
    <xdr:clientData/>
  </xdr:oneCellAnchor>
  <xdr:twoCellAnchor editAs="oneCell">
    <xdr:from>
      <xdr:col>24</xdr:col>
      <xdr:colOff>28575</xdr:colOff>
      <xdr:row>148</xdr:row>
      <xdr:rowOff>76200</xdr:rowOff>
    </xdr:from>
    <xdr:to>
      <xdr:col>36</xdr:col>
      <xdr:colOff>148937</xdr:colOff>
      <xdr:row>150</xdr:row>
      <xdr:rowOff>171450</xdr:rowOff>
    </xdr:to>
    <xdr:pic>
      <xdr:nvPicPr>
        <xdr:cNvPr id="17" name="図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707"/>
        <a:stretch/>
      </xdr:blipFill>
      <xdr:spPr>
        <a:xfrm>
          <a:off x="4143375" y="25936575"/>
          <a:ext cx="2177762" cy="438150"/>
        </a:xfrm>
        <a:prstGeom prst="rect">
          <a:avLst/>
        </a:prstGeom>
      </xdr:spPr>
    </xdr:pic>
    <xdr:clientData/>
  </xdr:twoCellAnchor>
  <xdr:oneCellAnchor>
    <xdr:from>
      <xdr:col>24</xdr:col>
      <xdr:colOff>28575</xdr:colOff>
      <xdr:row>197</xdr:row>
      <xdr:rowOff>76200</xdr:rowOff>
    </xdr:from>
    <xdr:ext cx="2177762" cy="438150"/>
    <xdr:pic>
      <xdr:nvPicPr>
        <xdr:cNvPr id="18" name="図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707"/>
        <a:stretch/>
      </xdr:blipFill>
      <xdr:spPr>
        <a:xfrm>
          <a:off x="4143375" y="34480500"/>
          <a:ext cx="2177762" cy="43815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24</xdr:col>
      <xdr:colOff>60613</xdr:colOff>
      <xdr:row>0</xdr:row>
      <xdr:rowOff>95250</xdr:rowOff>
    </xdr:from>
    <xdr:to>
      <xdr:col>37</xdr:col>
      <xdr:colOff>9525</xdr:colOff>
      <xdr:row>3</xdr:row>
      <xdr:rowOff>0</xdr:rowOff>
    </xdr:to>
    <xdr:pic>
      <xdr:nvPicPr>
        <xdr:cNvPr id="2" name="図 1">
          <a:extLst>
            <a:ext uri="{FF2B5EF4-FFF2-40B4-BE49-F238E27FC236}">
              <a16:creationId xmlns:a16="http://schemas.microsoft.com/office/drawing/2014/main" id="{00000000-0008-0000-09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707"/>
        <a:stretch/>
      </xdr:blipFill>
      <xdr:spPr>
        <a:xfrm>
          <a:off x="4175413" y="95250"/>
          <a:ext cx="2177762" cy="4381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36</xdr:col>
          <xdr:colOff>161925</xdr:colOff>
          <xdr:row>63</xdr:row>
          <xdr:rowOff>142875</xdr:rowOff>
        </xdr:from>
        <xdr:to>
          <xdr:col>40</xdr:col>
          <xdr:colOff>95250</xdr:colOff>
          <xdr:row>65</xdr:row>
          <xdr:rowOff>38100</xdr:rowOff>
        </xdr:to>
        <xdr:sp macro="" textlink="">
          <xdr:nvSpPr>
            <xdr:cNvPr id="38913" name="Check Box 1" hidden="1">
              <a:extLst>
                <a:ext uri="{63B3BB69-23CF-44E3-9099-C40C66FF867C}">
                  <a14:compatExt spid="_x0000_s38913"/>
                </a:ext>
                <a:ext uri="{FF2B5EF4-FFF2-40B4-BE49-F238E27FC236}">
                  <a16:creationId xmlns:a16="http://schemas.microsoft.com/office/drawing/2014/main" id="{00000000-0008-0000-0900-00000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65</xdr:row>
          <xdr:rowOff>142875</xdr:rowOff>
        </xdr:from>
        <xdr:to>
          <xdr:col>40</xdr:col>
          <xdr:colOff>95250</xdr:colOff>
          <xdr:row>67</xdr:row>
          <xdr:rowOff>38100</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9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67</xdr:row>
          <xdr:rowOff>142875</xdr:rowOff>
        </xdr:from>
        <xdr:to>
          <xdr:col>40</xdr:col>
          <xdr:colOff>95250</xdr:colOff>
          <xdr:row>69</xdr:row>
          <xdr:rowOff>38100</xdr:rowOff>
        </xdr:to>
        <xdr:sp macro="" textlink="">
          <xdr:nvSpPr>
            <xdr:cNvPr id="38915" name="Check Box 3" hidden="1">
              <a:extLst>
                <a:ext uri="{63B3BB69-23CF-44E3-9099-C40C66FF867C}">
                  <a14:compatExt spid="_x0000_s38915"/>
                </a:ext>
                <a:ext uri="{FF2B5EF4-FFF2-40B4-BE49-F238E27FC236}">
                  <a16:creationId xmlns:a16="http://schemas.microsoft.com/office/drawing/2014/main" id="{00000000-0008-0000-0900-00000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73</xdr:row>
          <xdr:rowOff>133350</xdr:rowOff>
        </xdr:from>
        <xdr:to>
          <xdr:col>40</xdr:col>
          <xdr:colOff>142875</xdr:colOff>
          <xdr:row>75</xdr:row>
          <xdr:rowOff>19050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9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75</xdr:row>
          <xdr:rowOff>133350</xdr:rowOff>
        </xdr:from>
        <xdr:to>
          <xdr:col>40</xdr:col>
          <xdr:colOff>142875</xdr:colOff>
          <xdr:row>77</xdr:row>
          <xdr:rowOff>19050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9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77</xdr:row>
          <xdr:rowOff>133350</xdr:rowOff>
        </xdr:from>
        <xdr:to>
          <xdr:col>40</xdr:col>
          <xdr:colOff>142875</xdr:colOff>
          <xdr:row>79</xdr:row>
          <xdr:rowOff>19050</xdr:rowOff>
        </xdr:to>
        <xdr:sp macro="" textlink="">
          <xdr:nvSpPr>
            <xdr:cNvPr id="38918" name="Check Box 6" hidden="1">
              <a:extLst>
                <a:ext uri="{63B3BB69-23CF-44E3-9099-C40C66FF867C}">
                  <a14:compatExt spid="_x0000_s38918"/>
                </a:ext>
                <a:ext uri="{FF2B5EF4-FFF2-40B4-BE49-F238E27FC236}">
                  <a16:creationId xmlns:a16="http://schemas.microsoft.com/office/drawing/2014/main" id="{00000000-0008-0000-0900-00000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79</xdr:row>
          <xdr:rowOff>133350</xdr:rowOff>
        </xdr:from>
        <xdr:to>
          <xdr:col>40</xdr:col>
          <xdr:colOff>142875</xdr:colOff>
          <xdr:row>81</xdr:row>
          <xdr:rowOff>19050</xdr:rowOff>
        </xdr:to>
        <xdr:sp macro="" textlink="">
          <xdr:nvSpPr>
            <xdr:cNvPr id="38919" name="Check Box 7" hidden="1">
              <a:extLst>
                <a:ext uri="{63B3BB69-23CF-44E3-9099-C40C66FF867C}">
                  <a14:compatExt spid="_x0000_s38919"/>
                </a:ext>
                <a:ext uri="{FF2B5EF4-FFF2-40B4-BE49-F238E27FC236}">
                  <a16:creationId xmlns:a16="http://schemas.microsoft.com/office/drawing/2014/main" id="{00000000-0008-0000-0900-000007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81</xdr:row>
          <xdr:rowOff>133350</xdr:rowOff>
        </xdr:from>
        <xdr:to>
          <xdr:col>40</xdr:col>
          <xdr:colOff>142875</xdr:colOff>
          <xdr:row>83</xdr:row>
          <xdr:rowOff>28575</xdr:rowOff>
        </xdr:to>
        <xdr:sp macro="" textlink="">
          <xdr:nvSpPr>
            <xdr:cNvPr id="38920" name="Check Box 8" hidden="1">
              <a:extLst>
                <a:ext uri="{63B3BB69-23CF-44E3-9099-C40C66FF867C}">
                  <a14:compatExt spid="_x0000_s38920"/>
                </a:ext>
                <a:ext uri="{FF2B5EF4-FFF2-40B4-BE49-F238E27FC236}">
                  <a16:creationId xmlns:a16="http://schemas.microsoft.com/office/drawing/2014/main" id="{00000000-0008-0000-0900-000008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xdr:twoCellAnchor editAs="oneCell">
    <xdr:from>
      <xdr:col>24</xdr:col>
      <xdr:colOff>28575</xdr:colOff>
      <xdr:row>148</xdr:row>
      <xdr:rowOff>76200</xdr:rowOff>
    </xdr:from>
    <xdr:to>
      <xdr:col>36</xdr:col>
      <xdr:colOff>148937</xdr:colOff>
      <xdr:row>150</xdr:row>
      <xdr:rowOff>171450</xdr:rowOff>
    </xdr:to>
    <xdr:pic>
      <xdr:nvPicPr>
        <xdr:cNvPr id="11" name="図 10">
          <a:extLst>
            <a:ext uri="{FF2B5EF4-FFF2-40B4-BE49-F238E27FC236}">
              <a16:creationId xmlns:a16="http://schemas.microsoft.com/office/drawing/2014/main" id="{00000000-0008-0000-0900-00000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707"/>
        <a:stretch/>
      </xdr:blipFill>
      <xdr:spPr>
        <a:xfrm>
          <a:off x="4143375" y="25936575"/>
          <a:ext cx="2177762" cy="4381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36</xdr:col>
          <xdr:colOff>161925</xdr:colOff>
          <xdr:row>52</xdr:row>
          <xdr:rowOff>142875</xdr:rowOff>
        </xdr:from>
        <xdr:to>
          <xdr:col>40</xdr:col>
          <xdr:colOff>95250</xdr:colOff>
          <xdr:row>54</xdr:row>
          <xdr:rowOff>47625</xdr:rowOff>
        </xdr:to>
        <xdr:sp macro="" textlink="">
          <xdr:nvSpPr>
            <xdr:cNvPr id="38921" name="Check Box 9" hidden="1">
              <a:extLst>
                <a:ext uri="{63B3BB69-23CF-44E3-9099-C40C66FF867C}">
                  <a14:compatExt spid="_x0000_s38921"/>
                </a:ext>
                <a:ext uri="{FF2B5EF4-FFF2-40B4-BE49-F238E27FC236}">
                  <a16:creationId xmlns:a16="http://schemas.microsoft.com/office/drawing/2014/main" id="{00000000-0008-0000-0900-000009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56</xdr:row>
          <xdr:rowOff>142875</xdr:rowOff>
        </xdr:from>
        <xdr:to>
          <xdr:col>40</xdr:col>
          <xdr:colOff>95250</xdr:colOff>
          <xdr:row>58</xdr:row>
          <xdr:rowOff>47625</xdr:rowOff>
        </xdr:to>
        <xdr:sp macro="" textlink="">
          <xdr:nvSpPr>
            <xdr:cNvPr id="38922" name="Check Box 10" hidden="1">
              <a:extLst>
                <a:ext uri="{63B3BB69-23CF-44E3-9099-C40C66FF867C}">
                  <a14:compatExt spid="_x0000_s38922"/>
                </a:ext>
                <a:ext uri="{FF2B5EF4-FFF2-40B4-BE49-F238E27FC236}">
                  <a16:creationId xmlns:a16="http://schemas.microsoft.com/office/drawing/2014/main" id="{00000000-0008-0000-0900-00000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xdr:oneCellAnchor>
    <xdr:from>
      <xdr:col>24</xdr:col>
      <xdr:colOff>28575</xdr:colOff>
      <xdr:row>197</xdr:row>
      <xdr:rowOff>76200</xdr:rowOff>
    </xdr:from>
    <xdr:ext cx="2177762" cy="438150"/>
    <xdr:pic>
      <xdr:nvPicPr>
        <xdr:cNvPr id="14" name="図 13">
          <a:extLst>
            <a:ext uri="{FF2B5EF4-FFF2-40B4-BE49-F238E27FC236}">
              <a16:creationId xmlns:a16="http://schemas.microsoft.com/office/drawing/2014/main" id="{00000000-0008-0000-0900-00000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707"/>
        <a:stretch/>
      </xdr:blipFill>
      <xdr:spPr>
        <a:xfrm>
          <a:off x="4143375" y="34470975"/>
          <a:ext cx="2177762" cy="43815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24</xdr:col>
      <xdr:colOff>60613</xdr:colOff>
      <xdr:row>0</xdr:row>
      <xdr:rowOff>95250</xdr:rowOff>
    </xdr:from>
    <xdr:to>
      <xdr:col>37</xdr:col>
      <xdr:colOff>9525</xdr:colOff>
      <xdr:row>3</xdr:row>
      <xdr:rowOff>0</xdr:rowOff>
    </xdr:to>
    <xdr:pic>
      <xdr:nvPicPr>
        <xdr:cNvPr id="2" name="図 1">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707"/>
        <a:stretch/>
      </xdr:blipFill>
      <xdr:spPr>
        <a:xfrm>
          <a:off x="4175413" y="95250"/>
          <a:ext cx="2177762" cy="4381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36</xdr:col>
          <xdr:colOff>161925</xdr:colOff>
          <xdr:row>63</xdr:row>
          <xdr:rowOff>142875</xdr:rowOff>
        </xdr:from>
        <xdr:to>
          <xdr:col>40</xdr:col>
          <xdr:colOff>95250</xdr:colOff>
          <xdr:row>65</xdr:row>
          <xdr:rowOff>38100</xdr:rowOff>
        </xdr:to>
        <xdr:sp macro="" textlink="">
          <xdr:nvSpPr>
            <xdr:cNvPr id="39937" name="Check Box 1" hidden="1">
              <a:extLst>
                <a:ext uri="{63B3BB69-23CF-44E3-9099-C40C66FF867C}">
                  <a14:compatExt spid="_x0000_s39937"/>
                </a:ext>
                <a:ext uri="{FF2B5EF4-FFF2-40B4-BE49-F238E27FC236}">
                  <a16:creationId xmlns:a16="http://schemas.microsoft.com/office/drawing/2014/main" id="{00000000-0008-0000-0A00-00000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65</xdr:row>
          <xdr:rowOff>142875</xdr:rowOff>
        </xdr:from>
        <xdr:to>
          <xdr:col>40</xdr:col>
          <xdr:colOff>95250</xdr:colOff>
          <xdr:row>67</xdr:row>
          <xdr:rowOff>38100</xdr:rowOff>
        </xdr:to>
        <xdr:sp macro="" textlink="">
          <xdr:nvSpPr>
            <xdr:cNvPr id="39938" name="Check Box 2" hidden="1">
              <a:extLst>
                <a:ext uri="{63B3BB69-23CF-44E3-9099-C40C66FF867C}">
                  <a14:compatExt spid="_x0000_s39938"/>
                </a:ext>
                <a:ext uri="{FF2B5EF4-FFF2-40B4-BE49-F238E27FC236}">
                  <a16:creationId xmlns:a16="http://schemas.microsoft.com/office/drawing/2014/main" id="{00000000-0008-0000-0A00-00000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67</xdr:row>
          <xdr:rowOff>142875</xdr:rowOff>
        </xdr:from>
        <xdr:to>
          <xdr:col>40</xdr:col>
          <xdr:colOff>95250</xdr:colOff>
          <xdr:row>69</xdr:row>
          <xdr:rowOff>38100</xdr:rowOff>
        </xdr:to>
        <xdr:sp macro="" textlink="">
          <xdr:nvSpPr>
            <xdr:cNvPr id="39939" name="Check Box 3" hidden="1">
              <a:extLst>
                <a:ext uri="{63B3BB69-23CF-44E3-9099-C40C66FF867C}">
                  <a14:compatExt spid="_x0000_s39939"/>
                </a:ext>
                <a:ext uri="{FF2B5EF4-FFF2-40B4-BE49-F238E27FC236}">
                  <a16:creationId xmlns:a16="http://schemas.microsoft.com/office/drawing/2014/main" id="{00000000-0008-0000-0A00-000003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73</xdr:row>
          <xdr:rowOff>133350</xdr:rowOff>
        </xdr:from>
        <xdr:to>
          <xdr:col>40</xdr:col>
          <xdr:colOff>142875</xdr:colOff>
          <xdr:row>75</xdr:row>
          <xdr:rowOff>19050</xdr:rowOff>
        </xdr:to>
        <xdr:sp macro="" textlink="">
          <xdr:nvSpPr>
            <xdr:cNvPr id="39940" name="Check Box 4" hidden="1">
              <a:extLst>
                <a:ext uri="{63B3BB69-23CF-44E3-9099-C40C66FF867C}">
                  <a14:compatExt spid="_x0000_s39940"/>
                </a:ext>
                <a:ext uri="{FF2B5EF4-FFF2-40B4-BE49-F238E27FC236}">
                  <a16:creationId xmlns:a16="http://schemas.microsoft.com/office/drawing/2014/main" id="{00000000-0008-0000-0A00-000004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75</xdr:row>
          <xdr:rowOff>133350</xdr:rowOff>
        </xdr:from>
        <xdr:to>
          <xdr:col>40</xdr:col>
          <xdr:colOff>142875</xdr:colOff>
          <xdr:row>77</xdr:row>
          <xdr:rowOff>19050</xdr:rowOff>
        </xdr:to>
        <xdr:sp macro="" textlink="">
          <xdr:nvSpPr>
            <xdr:cNvPr id="39941" name="Check Box 5" hidden="1">
              <a:extLst>
                <a:ext uri="{63B3BB69-23CF-44E3-9099-C40C66FF867C}">
                  <a14:compatExt spid="_x0000_s39941"/>
                </a:ext>
                <a:ext uri="{FF2B5EF4-FFF2-40B4-BE49-F238E27FC236}">
                  <a16:creationId xmlns:a16="http://schemas.microsoft.com/office/drawing/2014/main" id="{00000000-0008-0000-0A00-000005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77</xdr:row>
          <xdr:rowOff>133350</xdr:rowOff>
        </xdr:from>
        <xdr:to>
          <xdr:col>40</xdr:col>
          <xdr:colOff>142875</xdr:colOff>
          <xdr:row>79</xdr:row>
          <xdr:rowOff>19050</xdr:rowOff>
        </xdr:to>
        <xdr:sp macro="" textlink="">
          <xdr:nvSpPr>
            <xdr:cNvPr id="39942" name="Check Box 6" hidden="1">
              <a:extLst>
                <a:ext uri="{63B3BB69-23CF-44E3-9099-C40C66FF867C}">
                  <a14:compatExt spid="_x0000_s39942"/>
                </a:ext>
                <a:ext uri="{FF2B5EF4-FFF2-40B4-BE49-F238E27FC236}">
                  <a16:creationId xmlns:a16="http://schemas.microsoft.com/office/drawing/2014/main" id="{00000000-0008-0000-0A00-000006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79</xdr:row>
          <xdr:rowOff>133350</xdr:rowOff>
        </xdr:from>
        <xdr:to>
          <xdr:col>40</xdr:col>
          <xdr:colOff>142875</xdr:colOff>
          <xdr:row>81</xdr:row>
          <xdr:rowOff>19050</xdr:rowOff>
        </xdr:to>
        <xdr:sp macro="" textlink="">
          <xdr:nvSpPr>
            <xdr:cNvPr id="39943" name="Check Box 7" hidden="1">
              <a:extLst>
                <a:ext uri="{63B3BB69-23CF-44E3-9099-C40C66FF867C}">
                  <a14:compatExt spid="_x0000_s39943"/>
                </a:ext>
                <a:ext uri="{FF2B5EF4-FFF2-40B4-BE49-F238E27FC236}">
                  <a16:creationId xmlns:a16="http://schemas.microsoft.com/office/drawing/2014/main" id="{00000000-0008-0000-0A00-000007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81</xdr:row>
          <xdr:rowOff>133350</xdr:rowOff>
        </xdr:from>
        <xdr:to>
          <xdr:col>40</xdr:col>
          <xdr:colOff>142875</xdr:colOff>
          <xdr:row>83</xdr:row>
          <xdr:rowOff>28575</xdr:rowOff>
        </xdr:to>
        <xdr:sp macro="" textlink="">
          <xdr:nvSpPr>
            <xdr:cNvPr id="39944" name="Check Box 8" hidden="1">
              <a:extLst>
                <a:ext uri="{63B3BB69-23CF-44E3-9099-C40C66FF867C}">
                  <a14:compatExt spid="_x0000_s39944"/>
                </a:ext>
                <a:ext uri="{FF2B5EF4-FFF2-40B4-BE49-F238E27FC236}">
                  <a16:creationId xmlns:a16="http://schemas.microsoft.com/office/drawing/2014/main" id="{00000000-0008-0000-0A00-000008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xdr:twoCellAnchor editAs="oneCell">
    <xdr:from>
      <xdr:col>24</xdr:col>
      <xdr:colOff>28575</xdr:colOff>
      <xdr:row>148</xdr:row>
      <xdr:rowOff>76200</xdr:rowOff>
    </xdr:from>
    <xdr:to>
      <xdr:col>36</xdr:col>
      <xdr:colOff>148937</xdr:colOff>
      <xdr:row>150</xdr:row>
      <xdr:rowOff>171450</xdr:rowOff>
    </xdr:to>
    <xdr:pic>
      <xdr:nvPicPr>
        <xdr:cNvPr id="11" name="図 10">
          <a:extLst>
            <a:ext uri="{FF2B5EF4-FFF2-40B4-BE49-F238E27FC236}">
              <a16:creationId xmlns:a16="http://schemas.microsoft.com/office/drawing/2014/main" id="{00000000-0008-0000-0A00-00000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707"/>
        <a:stretch/>
      </xdr:blipFill>
      <xdr:spPr>
        <a:xfrm>
          <a:off x="4143375" y="25936575"/>
          <a:ext cx="2177762" cy="4381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36</xdr:col>
          <xdr:colOff>161925</xdr:colOff>
          <xdr:row>52</xdr:row>
          <xdr:rowOff>142875</xdr:rowOff>
        </xdr:from>
        <xdr:to>
          <xdr:col>40</xdr:col>
          <xdr:colOff>95250</xdr:colOff>
          <xdr:row>54</xdr:row>
          <xdr:rowOff>47625</xdr:rowOff>
        </xdr:to>
        <xdr:sp macro="" textlink="">
          <xdr:nvSpPr>
            <xdr:cNvPr id="39945" name="Check Box 9" hidden="1">
              <a:extLst>
                <a:ext uri="{63B3BB69-23CF-44E3-9099-C40C66FF867C}">
                  <a14:compatExt spid="_x0000_s39945"/>
                </a:ext>
                <a:ext uri="{FF2B5EF4-FFF2-40B4-BE49-F238E27FC236}">
                  <a16:creationId xmlns:a16="http://schemas.microsoft.com/office/drawing/2014/main" id="{00000000-0008-0000-0A00-000009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56</xdr:row>
          <xdr:rowOff>142875</xdr:rowOff>
        </xdr:from>
        <xdr:to>
          <xdr:col>40</xdr:col>
          <xdr:colOff>95250</xdr:colOff>
          <xdr:row>58</xdr:row>
          <xdr:rowOff>47625</xdr:rowOff>
        </xdr:to>
        <xdr:sp macro="" textlink="">
          <xdr:nvSpPr>
            <xdr:cNvPr id="39946" name="Check Box 10" hidden="1">
              <a:extLst>
                <a:ext uri="{63B3BB69-23CF-44E3-9099-C40C66FF867C}">
                  <a14:compatExt spid="_x0000_s39946"/>
                </a:ext>
                <a:ext uri="{FF2B5EF4-FFF2-40B4-BE49-F238E27FC236}">
                  <a16:creationId xmlns:a16="http://schemas.microsoft.com/office/drawing/2014/main" id="{00000000-0008-0000-0A00-00000A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xdr:oneCellAnchor>
    <xdr:from>
      <xdr:col>24</xdr:col>
      <xdr:colOff>28575</xdr:colOff>
      <xdr:row>197</xdr:row>
      <xdr:rowOff>76200</xdr:rowOff>
    </xdr:from>
    <xdr:ext cx="2177762" cy="438150"/>
    <xdr:pic>
      <xdr:nvPicPr>
        <xdr:cNvPr id="14" name="図 13">
          <a:extLst>
            <a:ext uri="{FF2B5EF4-FFF2-40B4-BE49-F238E27FC236}">
              <a16:creationId xmlns:a16="http://schemas.microsoft.com/office/drawing/2014/main" id="{00000000-0008-0000-0A00-00000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707"/>
        <a:stretch/>
      </xdr:blipFill>
      <xdr:spPr>
        <a:xfrm>
          <a:off x="4143375" y="34470975"/>
          <a:ext cx="2177762" cy="43815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2</xdr:col>
      <xdr:colOff>104775</xdr:colOff>
      <xdr:row>1</xdr:row>
      <xdr:rowOff>38100</xdr:rowOff>
    </xdr:from>
    <xdr:to>
      <xdr:col>15</xdr:col>
      <xdr:colOff>53687</xdr:colOff>
      <xdr:row>3</xdr:row>
      <xdr:rowOff>19050</xdr:rowOff>
    </xdr:to>
    <xdr:pic>
      <xdr:nvPicPr>
        <xdr:cNvPr id="2" name="図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707"/>
        <a:stretch/>
      </xdr:blipFill>
      <xdr:spPr>
        <a:xfrm>
          <a:off x="447675" y="219075"/>
          <a:ext cx="2177762" cy="342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24</xdr:col>
      <xdr:colOff>60613</xdr:colOff>
      <xdr:row>0</xdr:row>
      <xdr:rowOff>95250</xdr:rowOff>
    </xdr:from>
    <xdr:to>
      <xdr:col>37</xdr:col>
      <xdr:colOff>9525</xdr:colOff>
      <xdr:row>3</xdr:row>
      <xdr:rowOff>0</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707"/>
        <a:stretch/>
      </xdr:blipFill>
      <xdr:spPr>
        <a:xfrm>
          <a:off x="4175413" y="95250"/>
          <a:ext cx="2177762" cy="4381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36</xdr:col>
          <xdr:colOff>161925</xdr:colOff>
          <xdr:row>63</xdr:row>
          <xdr:rowOff>142875</xdr:rowOff>
        </xdr:from>
        <xdr:to>
          <xdr:col>40</xdr:col>
          <xdr:colOff>95250</xdr:colOff>
          <xdr:row>65</xdr:row>
          <xdr:rowOff>38100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01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65</xdr:row>
          <xdr:rowOff>142875</xdr:rowOff>
        </xdr:from>
        <xdr:to>
          <xdr:col>40</xdr:col>
          <xdr:colOff>95250</xdr:colOff>
          <xdr:row>67</xdr:row>
          <xdr:rowOff>38100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01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67</xdr:row>
          <xdr:rowOff>142875</xdr:rowOff>
        </xdr:from>
        <xdr:to>
          <xdr:col>40</xdr:col>
          <xdr:colOff>95250</xdr:colOff>
          <xdr:row>69</xdr:row>
          <xdr:rowOff>38100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01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73</xdr:row>
          <xdr:rowOff>133350</xdr:rowOff>
        </xdr:from>
        <xdr:to>
          <xdr:col>40</xdr:col>
          <xdr:colOff>142875</xdr:colOff>
          <xdr:row>75</xdr:row>
          <xdr:rowOff>19050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01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75</xdr:row>
          <xdr:rowOff>133350</xdr:rowOff>
        </xdr:from>
        <xdr:to>
          <xdr:col>40</xdr:col>
          <xdr:colOff>142875</xdr:colOff>
          <xdr:row>77</xdr:row>
          <xdr:rowOff>19050</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01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77</xdr:row>
          <xdr:rowOff>133350</xdr:rowOff>
        </xdr:from>
        <xdr:to>
          <xdr:col>40</xdr:col>
          <xdr:colOff>142875</xdr:colOff>
          <xdr:row>79</xdr:row>
          <xdr:rowOff>19050</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0100-00000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79</xdr:row>
          <xdr:rowOff>133350</xdr:rowOff>
        </xdr:from>
        <xdr:to>
          <xdr:col>40</xdr:col>
          <xdr:colOff>142875</xdr:colOff>
          <xdr:row>81</xdr:row>
          <xdr:rowOff>19050</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0100-00000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81</xdr:row>
          <xdr:rowOff>133350</xdr:rowOff>
        </xdr:from>
        <xdr:to>
          <xdr:col>40</xdr:col>
          <xdr:colOff>142875</xdr:colOff>
          <xdr:row>83</xdr:row>
          <xdr:rowOff>28575</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01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xdr:twoCellAnchor editAs="oneCell">
    <xdr:from>
      <xdr:col>24</xdr:col>
      <xdr:colOff>28575</xdr:colOff>
      <xdr:row>148</xdr:row>
      <xdr:rowOff>76200</xdr:rowOff>
    </xdr:from>
    <xdr:to>
      <xdr:col>36</xdr:col>
      <xdr:colOff>148937</xdr:colOff>
      <xdr:row>150</xdr:row>
      <xdr:rowOff>171450</xdr:rowOff>
    </xdr:to>
    <xdr:pic>
      <xdr:nvPicPr>
        <xdr:cNvPr id="11" name="図 10">
          <a:extLst>
            <a:ext uri="{FF2B5EF4-FFF2-40B4-BE49-F238E27FC236}">
              <a16:creationId xmlns:a16="http://schemas.microsoft.com/office/drawing/2014/main" id="{00000000-0008-0000-0100-00000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707"/>
        <a:stretch/>
      </xdr:blipFill>
      <xdr:spPr>
        <a:xfrm>
          <a:off x="4143375" y="25936575"/>
          <a:ext cx="2177762" cy="4381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36</xdr:col>
          <xdr:colOff>161925</xdr:colOff>
          <xdr:row>52</xdr:row>
          <xdr:rowOff>142875</xdr:rowOff>
        </xdr:from>
        <xdr:to>
          <xdr:col>40</xdr:col>
          <xdr:colOff>95250</xdr:colOff>
          <xdr:row>54</xdr:row>
          <xdr:rowOff>47625</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0100-00000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56</xdr:row>
          <xdr:rowOff>142875</xdr:rowOff>
        </xdr:from>
        <xdr:to>
          <xdr:col>40</xdr:col>
          <xdr:colOff>95250</xdr:colOff>
          <xdr:row>58</xdr:row>
          <xdr:rowOff>47625</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0100-00000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xdr:twoCellAnchor editAs="oneCell">
    <xdr:from>
      <xdr:col>24</xdr:col>
      <xdr:colOff>28575</xdr:colOff>
      <xdr:row>148</xdr:row>
      <xdr:rowOff>76200</xdr:rowOff>
    </xdr:from>
    <xdr:to>
      <xdr:col>36</xdr:col>
      <xdr:colOff>148937</xdr:colOff>
      <xdr:row>150</xdr:row>
      <xdr:rowOff>171450</xdr:rowOff>
    </xdr:to>
    <xdr:pic>
      <xdr:nvPicPr>
        <xdr:cNvPr id="14" name="図 13">
          <a:extLst>
            <a:ext uri="{FF2B5EF4-FFF2-40B4-BE49-F238E27FC236}">
              <a16:creationId xmlns:a16="http://schemas.microsoft.com/office/drawing/2014/main" id="{00000000-0008-0000-0100-00000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707"/>
        <a:stretch/>
      </xdr:blipFill>
      <xdr:spPr>
        <a:xfrm>
          <a:off x="4143375" y="25936575"/>
          <a:ext cx="2177762" cy="438150"/>
        </a:xfrm>
        <a:prstGeom prst="rect">
          <a:avLst/>
        </a:prstGeom>
      </xdr:spPr>
    </xdr:pic>
    <xdr:clientData/>
  </xdr:twoCellAnchor>
  <xdr:oneCellAnchor>
    <xdr:from>
      <xdr:col>24</xdr:col>
      <xdr:colOff>28575</xdr:colOff>
      <xdr:row>197</xdr:row>
      <xdr:rowOff>76200</xdr:rowOff>
    </xdr:from>
    <xdr:ext cx="2177762" cy="438150"/>
    <xdr:pic>
      <xdr:nvPicPr>
        <xdr:cNvPr id="15" name="図 14">
          <a:extLst>
            <a:ext uri="{FF2B5EF4-FFF2-40B4-BE49-F238E27FC236}">
              <a16:creationId xmlns:a16="http://schemas.microsoft.com/office/drawing/2014/main" id="{00000000-0008-0000-0100-00000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707"/>
        <a:stretch/>
      </xdr:blipFill>
      <xdr:spPr>
        <a:xfrm>
          <a:off x="4143375" y="34480500"/>
          <a:ext cx="2177762" cy="43815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24</xdr:col>
      <xdr:colOff>60613</xdr:colOff>
      <xdr:row>0</xdr:row>
      <xdr:rowOff>95250</xdr:rowOff>
    </xdr:from>
    <xdr:to>
      <xdr:col>37</xdr:col>
      <xdr:colOff>9525</xdr:colOff>
      <xdr:row>3</xdr:row>
      <xdr:rowOff>0</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707"/>
        <a:stretch/>
      </xdr:blipFill>
      <xdr:spPr>
        <a:xfrm>
          <a:off x="4175413" y="95250"/>
          <a:ext cx="2177762" cy="4381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36</xdr:col>
          <xdr:colOff>161925</xdr:colOff>
          <xdr:row>63</xdr:row>
          <xdr:rowOff>142875</xdr:rowOff>
        </xdr:from>
        <xdr:to>
          <xdr:col>40</xdr:col>
          <xdr:colOff>95250</xdr:colOff>
          <xdr:row>65</xdr:row>
          <xdr:rowOff>38100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02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65</xdr:row>
          <xdr:rowOff>142875</xdr:rowOff>
        </xdr:from>
        <xdr:to>
          <xdr:col>40</xdr:col>
          <xdr:colOff>95250</xdr:colOff>
          <xdr:row>67</xdr:row>
          <xdr:rowOff>38100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02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67</xdr:row>
          <xdr:rowOff>142875</xdr:rowOff>
        </xdr:from>
        <xdr:to>
          <xdr:col>40</xdr:col>
          <xdr:colOff>95250</xdr:colOff>
          <xdr:row>69</xdr:row>
          <xdr:rowOff>38100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02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73</xdr:row>
          <xdr:rowOff>133350</xdr:rowOff>
        </xdr:from>
        <xdr:to>
          <xdr:col>40</xdr:col>
          <xdr:colOff>142875</xdr:colOff>
          <xdr:row>75</xdr:row>
          <xdr:rowOff>19050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02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75</xdr:row>
          <xdr:rowOff>133350</xdr:rowOff>
        </xdr:from>
        <xdr:to>
          <xdr:col>40</xdr:col>
          <xdr:colOff>142875</xdr:colOff>
          <xdr:row>77</xdr:row>
          <xdr:rowOff>19050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02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77</xdr:row>
          <xdr:rowOff>133350</xdr:rowOff>
        </xdr:from>
        <xdr:to>
          <xdr:col>40</xdr:col>
          <xdr:colOff>142875</xdr:colOff>
          <xdr:row>79</xdr:row>
          <xdr:rowOff>19050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02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79</xdr:row>
          <xdr:rowOff>133350</xdr:rowOff>
        </xdr:from>
        <xdr:to>
          <xdr:col>40</xdr:col>
          <xdr:colOff>142875</xdr:colOff>
          <xdr:row>81</xdr:row>
          <xdr:rowOff>19050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02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81</xdr:row>
          <xdr:rowOff>133350</xdr:rowOff>
        </xdr:from>
        <xdr:to>
          <xdr:col>40</xdr:col>
          <xdr:colOff>142875</xdr:colOff>
          <xdr:row>83</xdr:row>
          <xdr:rowOff>28575</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02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xdr:twoCellAnchor editAs="oneCell">
    <xdr:from>
      <xdr:col>24</xdr:col>
      <xdr:colOff>28575</xdr:colOff>
      <xdr:row>148</xdr:row>
      <xdr:rowOff>76200</xdr:rowOff>
    </xdr:from>
    <xdr:to>
      <xdr:col>36</xdr:col>
      <xdr:colOff>148937</xdr:colOff>
      <xdr:row>150</xdr:row>
      <xdr:rowOff>171450</xdr:rowOff>
    </xdr:to>
    <xdr:pic>
      <xdr:nvPicPr>
        <xdr:cNvPr id="11" name="図 10">
          <a:extLst>
            <a:ext uri="{FF2B5EF4-FFF2-40B4-BE49-F238E27FC236}">
              <a16:creationId xmlns:a16="http://schemas.microsoft.com/office/drawing/2014/main" id="{00000000-0008-0000-0200-00000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707"/>
        <a:stretch/>
      </xdr:blipFill>
      <xdr:spPr>
        <a:xfrm>
          <a:off x="4143375" y="25936575"/>
          <a:ext cx="2177762" cy="4381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36</xdr:col>
          <xdr:colOff>161925</xdr:colOff>
          <xdr:row>52</xdr:row>
          <xdr:rowOff>142875</xdr:rowOff>
        </xdr:from>
        <xdr:to>
          <xdr:col>40</xdr:col>
          <xdr:colOff>95250</xdr:colOff>
          <xdr:row>54</xdr:row>
          <xdr:rowOff>47625</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02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56</xdr:row>
          <xdr:rowOff>142875</xdr:rowOff>
        </xdr:from>
        <xdr:to>
          <xdr:col>40</xdr:col>
          <xdr:colOff>95250</xdr:colOff>
          <xdr:row>58</xdr:row>
          <xdr:rowOff>47625</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02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xdr:oneCellAnchor>
    <xdr:from>
      <xdr:col>24</xdr:col>
      <xdr:colOff>28575</xdr:colOff>
      <xdr:row>197</xdr:row>
      <xdr:rowOff>76200</xdr:rowOff>
    </xdr:from>
    <xdr:ext cx="2177762" cy="438150"/>
    <xdr:pic>
      <xdr:nvPicPr>
        <xdr:cNvPr id="14" name="図 13">
          <a:extLst>
            <a:ext uri="{FF2B5EF4-FFF2-40B4-BE49-F238E27FC236}">
              <a16:creationId xmlns:a16="http://schemas.microsoft.com/office/drawing/2014/main" id="{00000000-0008-0000-0200-00000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707"/>
        <a:stretch/>
      </xdr:blipFill>
      <xdr:spPr>
        <a:xfrm>
          <a:off x="4143375" y="34470975"/>
          <a:ext cx="2177762" cy="43815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24</xdr:col>
      <xdr:colOff>60613</xdr:colOff>
      <xdr:row>0</xdr:row>
      <xdr:rowOff>95250</xdr:rowOff>
    </xdr:from>
    <xdr:to>
      <xdr:col>37</xdr:col>
      <xdr:colOff>9525</xdr:colOff>
      <xdr:row>3</xdr:row>
      <xdr:rowOff>0</xdr:rowOff>
    </xdr:to>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707"/>
        <a:stretch/>
      </xdr:blipFill>
      <xdr:spPr>
        <a:xfrm>
          <a:off x="4175413" y="95250"/>
          <a:ext cx="2177762" cy="4381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36</xdr:col>
          <xdr:colOff>161925</xdr:colOff>
          <xdr:row>63</xdr:row>
          <xdr:rowOff>142875</xdr:rowOff>
        </xdr:from>
        <xdr:to>
          <xdr:col>40</xdr:col>
          <xdr:colOff>95250</xdr:colOff>
          <xdr:row>65</xdr:row>
          <xdr:rowOff>38100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0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65</xdr:row>
          <xdr:rowOff>142875</xdr:rowOff>
        </xdr:from>
        <xdr:to>
          <xdr:col>40</xdr:col>
          <xdr:colOff>95250</xdr:colOff>
          <xdr:row>67</xdr:row>
          <xdr:rowOff>38100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0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67</xdr:row>
          <xdr:rowOff>142875</xdr:rowOff>
        </xdr:from>
        <xdr:to>
          <xdr:col>40</xdr:col>
          <xdr:colOff>95250</xdr:colOff>
          <xdr:row>69</xdr:row>
          <xdr:rowOff>38100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0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73</xdr:row>
          <xdr:rowOff>133350</xdr:rowOff>
        </xdr:from>
        <xdr:to>
          <xdr:col>40</xdr:col>
          <xdr:colOff>142875</xdr:colOff>
          <xdr:row>75</xdr:row>
          <xdr:rowOff>19050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0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75</xdr:row>
          <xdr:rowOff>133350</xdr:rowOff>
        </xdr:from>
        <xdr:to>
          <xdr:col>40</xdr:col>
          <xdr:colOff>142875</xdr:colOff>
          <xdr:row>77</xdr:row>
          <xdr:rowOff>19050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0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77</xdr:row>
          <xdr:rowOff>133350</xdr:rowOff>
        </xdr:from>
        <xdr:to>
          <xdr:col>40</xdr:col>
          <xdr:colOff>142875</xdr:colOff>
          <xdr:row>79</xdr:row>
          <xdr:rowOff>19050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0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79</xdr:row>
          <xdr:rowOff>133350</xdr:rowOff>
        </xdr:from>
        <xdr:to>
          <xdr:col>40</xdr:col>
          <xdr:colOff>142875</xdr:colOff>
          <xdr:row>81</xdr:row>
          <xdr:rowOff>19050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0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81</xdr:row>
          <xdr:rowOff>133350</xdr:rowOff>
        </xdr:from>
        <xdr:to>
          <xdr:col>40</xdr:col>
          <xdr:colOff>142875</xdr:colOff>
          <xdr:row>83</xdr:row>
          <xdr:rowOff>28575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0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xdr:twoCellAnchor editAs="oneCell">
    <xdr:from>
      <xdr:col>24</xdr:col>
      <xdr:colOff>28575</xdr:colOff>
      <xdr:row>148</xdr:row>
      <xdr:rowOff>76200</xdr:rowOff>
    </xdr:from>
    <xdr:to>
      <xdr:col>36</xdr:col>
      <xdr:colOff>148937</xdr:colOff>
      <xdr:row>150</xdr:row>
      <xdr:rowOff>171450</xdr:rowOff>
    </xdr:to>
    <xdr:pic>
      <xdr:nvPicPr>
        <xdr:cNvPr id="11" name="図 10">
          <a:extLst>
            <a:ext uri="{FF2B5EF4-FFF2-40B4-BE49-F238E27FC236}">
              <a16:creationId xmlns:a16="http://schemas.microsoft.com/office/drawing/2014/main" id="{00000000-0008-0000-0300-00000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707"/>
        <a:stretch/>
      </xdr:blipFill>
      <xdr:spPr>
        <a:xfrm>
          <a:off x="4143375" y="25936575"/>
          <a:ext cx="2177762" cy="4381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36</xdr:col>
          <xdr:colOff>161925</xdr:colOff>
          <xdr:row>52</xdr:row>
          <xdr:rowOff>142875</xdr:rowOff>
        </xdr:from>
        <xdr:to>
          <xdr:col>40</xdr:col>
          <xdr:colOff>95250</xdr:colOff>
          <xdr:row>54</xdr:row>
          <xdr:rowOff>47625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0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56</xdr:row>
          <xdr:rowOff>142875</xdr:rowOff>
        </xdr:from>
        <xdr:to>
          <xdr:col>40</xdr:col>
          <xdr:colOff>95250</xdr:colOff>
          <xdr:row>58</xdr:row>
          <xdr:rowOff>47625</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0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xdr:oneCellAnchor>
    <xdr:from>
      <xdr:col>24</xdr:col>
      <xdr:colOff>28575</xdr:colOff>
      <xdr:row>197</xdr:row>
      <xdr:rowOff>76200</xdr:rowOff>
    </xdr:from>
    <xdr:ext cx="2177762" cy="438150"/>
    <xdr:pic>
      <xdr:nvPicPr>
        <xdr:cNvPr id="14" name="図 13">
          <a:extLst>
            <a:ext uri="{FF2B5EF4-FFF2-40B4-BE49-F238E27FC236}">
              <a16:creationId xmlns:a16="http://schemas.microsoft.com/office/drawing/2014/main" id="{00000000-0008-0000-0300-00000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707"/>
        <a:stretch/>
      </xdr:blipFill>
      <xdr:spPr>
        <a:xfrm>
          <a:off x="4143375" y="34470975"/>
          <a:ext cx="2177762" cy="43815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24</xdr:col>
      <xdr:colOff>60613</xdr:colOff>
      <xdr:row>0</xdr:row>
      <xdr:rowOff>95250</xdr:rowOff>
    </xdr:from>
    <xdr:to>
      <xdr:col>37</xdr:col>
      <xdr:colOff>9525</xdr:colOff>
      <xdr:row>3</xdr:row>
      <xdr:rowOff>0</xdr:rowOff>
    </xdr:to>
    <xdr:pic>
      <xdr:nvPicPr>
        <xdr:cNvPr id="2" name="図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707"/>
        <a:stretch/>
      </xdr:blipFill>
      <xdr:spPr>
        <a:xfrm>
          <a:off x="4175413" y="95250"/>
          <a:ext cx="2177762" cy="4381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36</xdr:col>
          <xdr:colOff>161925</xdr:colOff>
          <xdr:row>63</xdr:row>
          <xdr:rowOff>142875</xdr:rowOff>
        </xdr:from>
        <xdr:to>
          <xdr:col>40</xdr:col>
          <xdr:colOff>95250</xdr:colOff>
          <xdr:row>65</xdr:row>
          <xdr:rowOff>38100</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04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65</xdr:row>
          <xdr:rowOff>142875</xdr:rowOff>
        </xdr:from>
        <xdr:to>
          <xdr:col>40</xdr:col>
          <xdr:colOff>95250</xdr:colOff>
          <xdr:row>67</xdr:row>
          <xdr:rowOff>38100</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04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67</xdr:row>
          <xdr:rowOff>142875</xdr:rowOff>
        </xdr:from>
        <xdr:to>
          <xdr:col>40</xdr:col>
          <xdr:colOff>95250</xdr:colOff>
          <xdr:row>69</xdr:row>
          <xdr:rowOff>38100</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04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73</xdr:row>
          <xdr:rowOff>133350</xdr:rowOff>
        </xdr:from>
        <xdr:to>
          <xdr:col>40</xdr:col>
          <xdr:colOff>142875</xdr:colOff>
          <xdr:row>75</xdr:row>
          <xdr:rowOff>19050</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04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75</xdr:row>
          <xdr:rowOff>133350</xdr:rowOff>
        </xdr:from>
        <xdr:to>
          <xdr:col>40</xdr:col>
          <xdr:colOff>142875</xdr:colOff>
          <xdr:row>77</xdr:row>
          <xdr:rowOff>19050</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0400-00000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77</xdr:row>
          <xdr:rowOff>133350</xdr:rowOff>
        </xdr:from>
        <xdr:to>
          <xdr:col>40</xdr:col>
          <xdr:colOff>142875</xdr:colOff>
          <xdr:row>79</xdr:row>
          <xdr:rowOff>19050</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0400-00000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79</xdr:row>
          <xdr:rowOff>133350</xdr:rowOff>
        </xdr:from>
        <xdr:to>
          <xdr:col>40</xdr:col>
          <xdr:colOff>142875</xdr:colOff>
          <xdr:row>81</xdr:row>
          <xdr:rowOff>19050</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0400-00000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81</xdr:row>
          <xdr:rowOff>133350</xdr:rowOff>
        </xdr:from>
        <xdr:to>
          <xdr:col>40</xdr:col>
          <xdr:colOff>142875</xdr:colOff>
          <xdr:row>83</xdr:row>
          <xdr:rowOff>28575</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0400-00000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xdr:twoCellAnchor editAs="oneCell">
    <xdr:from>
      <xdr:col>24</xdr:col>
      <xdr:colOff>28575</xdr:colOff>
      <xdr:row>148</xdr:row>
      <xdr:rowOff>76200</xdr:rowOff>
    </xdr:from>
    <xdr:to>
      <xdr:col>36</xdr:col>
      <xdr:colOff>148937</xdr:colOff>
      <xdr:row>150</xdr:row>
      <xdr:rowOff>171450</xdr:rowOff>
    </xdr:to>
    <xdr:pic>
      <xdr:nvPicPr>
        <xdr:cNvPr id="11" name="図 10">
          <a:extLst>
            <a:ext uri="{FF2B5EF4-FFF2-40B4-BE49-F238E27FC236}">
              <a16:creationId xmlns:a16="http://schemas.microsoft.com/office/drawing/2014/main" id="{00000000-0008-0000-0400-00000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707"/>
        <a:stretch/>
      </xdr:blipFill>
      <xdr:spPr>
        <a:xfrm>
          <a:off x="4143375" y="25936575"/>
          <a:ext cx="2177762" cy="4381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36</xdr:col>
          <xdr:colOff>161925</xdr:colOff>
          <xdr:row>52</xdr:row>
          <xdr:rowOff>142875</xdr:rowOff>
        </xdr:from>
        <xdr:to>
          <xdr:col>40</xdr:col>
          <xdr:colOff>95250</xdr:colOff>
          <xdr:row>54</xdr:row>
          <xdr:rowOff>47625</xdr:rowOff>
        </xdr:to>
        <xdr:sp macro="" textlink="">
          <xdr:nvSpPr>
            <xdr:cNvPr id="33801" name="Check Box 9" hidden="1">
              <a:extLst>
                <a:ext uri="{63B3BB69-23CF-44E3-9099-C40C66FF867C}">
                  <a14:compatExt spid="_x0000_s33801"/>
                </a:ext>
                <a:ext uri="{FF2B5EF4-FFF2-40B4-BE49-F238E27FC236}">
                  <a16:creationId xmlns:a16="http://schemas.microsoft.com/office/drawing/2014/main" id="{00000000-0008-0000-0400-00000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56</xdr:row>
          <xdr:rowOff>142875</xdr:rowOff>
        </xdr:from>
        <xdr:to>
          <xdr:col>40</xdr:col>
          <xdr:colOff>95250</xdr:colOff>
          <xdr:row>58</xdr:row>
          <xdr:rowOff>47625</xdr:rowOff>
        </xdr:to>
        <xdr:sp macro="" textlink="">
          <xdr:nvSpPr>
            <xdr:cNvPr id="33802" name="Check Box 10" hidden="1">
              <a:extLst>
                <a:ext uri="{63B3BB69-23CF-44E3-9099-C40C66FF867C}">
                  <a14:compatExt spid="_x0000_s33802"/>
                </a:ext>
                <a:ext uri="{FF2B5EF4-FFF2-40B4-BE49-F238E27FC236}">
                  <a16:creationId xmlns:a16="http://schemas.microsoft.com/office/drawing/2014/main" id="{00000000-0008-0000-0400-00000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xdr:twoCellAnchor editAs="oneCell">
    <xdr:from>
      <xdr:col>24</xdr:col>
      <xdr:colOff>28575</xdr:colOff>
      <xdr:row>148</xdr:row>
      <xdr:rowOff>76200</xdr:rowOff>
    </xdr:from>
    <xdr:to>
      <xdr:col>36</xdr:col>
      <xdr:colOff>148937</xdr:colOff>
      <xdr:row>150</xdr:row>
      <xdr:rowOff>171450</xdr:rowOff>
    </xdr:to>
    <xdr:pic>
      <xdr:nvPicPr>
        <xdr:cNvPr id="14" name="図 13">
          <a:extLst>
            <a:ext uri="{FF2B5EF4-FFF2-40B4-BE49-F238E27FC236}">
              <a16:creationId xmlns:a16="http://schemas.microsoft.com/office/drawing/2014/main" id="{00000000-0008-0000-0400-00000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707"/>
        <a:stretch/>
      </xdr:blipFill>
      <xdr:spPr>
        <a:xfrm>
          <a:off x="4143375" y="25936575"/>
          <a:ext cx="2177762" cy="438150"/>
        </a:xfrm>
        <a:prstGeom prst="rect">
          <a:avLst/>
        </a:prstGeom>
      </xdr:spPr>
    </xdr:pic>
    <xdr:clientData/>
  </xdr:twoCellAnchor>
  <xdr:oneCellAnchor>
    <xdr:from>
      <xdr:col>24</xdr:col>
      <xdr:colOff>28575</xdr:colOff>
      <xdr:row>197</xdr:row>
      <xdr:rowOff>76200</xdr:rowOff>
    </xdr:from>
    <xdr:ext cx="2177762" cy="438150"/>
    <xdr:pic>
      <xdr:nvPicPr>
        <xdr:cNvPr id="15" name="図 14">
          <a:extLst>
            <a:ext uri="{FF2B5EF4-FFF2-40B4-BE49-F238E27FC236}">
              <a16:creationId xmlns:a16="http://schemas.microsoft.com/office/drawing/2014/main" id="{00000000-0008-0000-0400-00000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707"/>
        <a:stretch/>
      </xdr:blipFill>
      <xdr:spPr>
        <a:xfrm>
          <a:off x="4143375" y="34480500"/>
          <a:ext cx="2177762" cy="43815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24</xdr:col>
      <xdr:colOff>60613</xdr:colOff>
      <xdr:row>0</xdr:row>
      <xdr:rowOff>95250</xdr:rowOff>
    </xdr:from>
    <xdr:to>
      <xdr:col>37</xdr:col>
      <xdr:colOff>9525</xdr:colOff>
      <xdr:row>3</xdr:row>
      <xdr:rowOff>0</xdr:rowOff>
    </xdr:to>
    <xdr:pic>
      <xdr:nvPicPr>
        <xdr:cNvPr id="2" name="図 1">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707"/>
        <a:stretch/>
      </xdr:blipFill>
      <xdr:spPr>
        <a:xfrm>
          <a:off x="4175413" y="95250"/>
          <a:ext cx="2177762" cy="4381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36</xdr:col>
          <xdr:colOff>161925</xdr:colOff>
          <xdr:row>63</xdr:row>
          <xdr:rowOff>142875</xdr:rowOff>
        </xdr:from>
        <xdr:to>
          <xdr:col>40</xdr:col>
          <xdr:colOff>95250</xdr:colOff>
          <xdr:row>65</xdr:row>
          <xdr:rowOff>38100</xdr:rowOff>
        </xdr:to>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500-00000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65</xdr:row>
          <xdr:rowOff>142875</xdr:rowOff>
        </xdr:from>
        <xdr:to>
          <xdr:col>40</xdr:col>
          <xdr:colOff>95250</xdr:colOff>
          <xdr:row>67</xdr:row>
          <xdr:rowOff>38100</xdr:rowOff>
        </xdr:to>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500-00000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67</xdr:row>
          <xdr:rowOff>142875</xdr:rowOff>
        </xdr:from>
        <xdr:to>
          <xdr:col>40</xdr:col>
          <xdr:colOff>95250</xdr:colOff>
          <xdr:row>69</xdr:row>
          <xdr:rowOff>38100</xdr:rowOff>
        </xdr:to>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500-00000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73</xdr:row>
          <xdr:rowOff>133350</xdr:rowOff>
        </xdr:from>
        <xdr:to>
          <xdr:col>40</xdr:col>
          <xdr:colOff>142875</xdr:colOff>
          <xdr:row>75</xdr:row>
          <xdr:rowOff>19050</xdr:rowOff>
        </xdr:to>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500-00000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75</xdr:row>
          <xdr:rowOff>133350</xdr:rowOff>
        </xdr:from>
        <xdr:to>
          <xdr:col>40</xdr:col>
          <xdr:colOff>142875</xdr:colOff>
          <xdr:row>77</xdr:row>
          <xdr:rowOff>19050</xdr:rowOff>
        </xdr:to>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500-00000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77</xdr:row>
          <xdr:rowOff>133350</xdr:rowOff>
        </xdr:from>
        <xdr:to>
          <xdr:col>40</xdr:col>
          <xdr:colOff>142875</xdr:colOff>
          <xdr:row>79</xdr:row>
          <xdr:rowOff>19050</xdr:rowOff>
        </xdr:to>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500-00000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79</xdr:row>
          <xdr:rowOff>133350</xdr:rowOff>
        </xdr:from>
        <xdr:to>
          <xdr:col>40</xdr:col>
          <xdr:colOff>142875</xdr:colOff>
          <xdr:row>81</xdr:row>
          <xdr:rowOff>19050</xdr:rowOff>
        </xdr:to>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500-00000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81</xdr:row>
          <xdr:rowOff>133350</xdr:rowOff>
        </xdr:from>
        <xdr:to>
          <xdr:col>40</xdr:col>
          <xdr:colOff>142875</xdr:colOff>
          <xdr:row>83</xdr:row>
          <xdr:rowOff>28575</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5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xdr:twoCellAnchor editAs="oneCell">
    <xdr:from>
      <xdr:col>24</xdr:col>
      <xdr:colOff>28575</xdr:colOff>
      <xdr:row>148</xdr:row>
      <xdr:rowOff>76200</xdr:rowOff>
    </xdr:from>
    <xdr:to>
      <xdr:col>36</xdr:col>
      <xdr:colOff>148937</xdr:colOff>
      <xdr:row>150</xdr:row>
      <xdr:rowOff>171450</xdr:rowOff>
    </xdr:to>
    <xdr:pic>
      <xdr:nvPicPr>
        <xdr:cNvPr id="11" name="図 10">
          <a:extLst>
            <a:ext uri="{FF2B5EF4-FFF2-40B4-BE49-F238E27FC236}">
              <a16:creationId xmlns:a16="http://schemas.microsoft.com/office/drawing/2014/main" id="{00000000-0008-0000-0500-00000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707"/>
        <a:stretch/>
      </xdr:blipFill>
      <xdr:spPr>
        <a:xfrm>
          <a:off x="4143375" y="25936575"/>
          <a:ext cx="2177762" cy="4381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36</xdr:col>
          <xdr:colOff>161925</xdr:colOff>
          <xdr:row>52</xdr:row>
          <xdr:rowOff>142875</xdr:rowOff>
        </xdr:from>
        <xdr:to>
          <xdr:col>40</xdr:col>
          <xdr:colOff>95250</xdr:colOff>
          <xdr:row>54</xdr:row>
          <xdr:rowOff>47625</xdr:rowOff>
        </xdr:to>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500-00000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56</xdr:row>
          <xdr:rowOff>142875</xdr:rowOff>
        </xdr:from>
        <xdr:to>
          <xdr:col>40</xdr:col>
          <xdr:colOff>95250</xdr:colOff>
          <xdr:row>58</xdr:row>
          <xdr:rowOff>47625</xdr:rowOff>
        </xdr:to>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500-00000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xdr:twoCellAnchor editAs="oneCell">
    <xdr:from>
      <xdr:col>24</xdr:col>
      <xdr:colOff>28575</xdr:colOff>
      <xdr:row>148</xdr:row>
      <xdr:rowOff>76200</xdr:rowOff>
    </xdr:from>
    <xdr:to>
      <xdr:col>36</xdr:col>
      <xdr:colOff>148937</xdr:colOff>
      <xdr:row>150</xdr:row>
      <xdr:rowOff>171450</xdr:rowOff>
    </xdr:to>
    <xdr:pic>
      <xdr:nvPicPr>
        <xdr:cNvPr id="14" name="図 13">
          <a:extLst>
            <a:ext uri="{FF2B5EF4-FFF2-40B4-BE49-F238E27FC236}">
              <a16:creationId xmlns:a16="http://schemas.microsoft.com/office/drawing/2014/main" id="{00000000-0008-0000-0500-00000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707"/>
        <a:stretch/>
      </xdr:blipFill>
      <xdr:spPr>
        <a:xfrm>
          <a:off x="4143375" y="25936575"/>
          <a:ext cx="2177762" cy="438150"/>
        </a:xfrm>
        <a:prstGeom prst="rect">
          <a:avLst/>
        </a:prstGeom>
      </xdr:spPr>
    </xdr:pic>
    <xdr:clientData/>
  </xdr:twoCellAnchor>
  <xdr:oneCellAnchor>
    <xdr:from>
      <xdr:col>24</xdr:col>
      <xdr:colOff>28575</xdr:colOff>
      <xdr:row>197</xdr:row>
      <xdr:rowOff>76200</xdr:rowOff>
    </xdr:from>
    <xdr:ext cx="2177762" cy="438150"/>
    <xdr:pic>
      <xdr:nvPicPr>
        <xdr:cNvPr id="15" name="図 14">
          <a:extLst>
            <a:ext uri="{FF2B5EF4-FFF2-40B4-BE49-F238E27FC236}">
              <a16:creationId xmlns:a16="http://schemas.microsoft.com/office/drawing/2014/main" id="{00000000-0008-0000-0500-00000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707"/>
        <a:stretch/>
      </xdr:blipFill>
      <xdr:spPr>
        <a:xfrm>
          <a:off x="4143375" y="34480500"/>
          <a:ext cx="2177762" cy="43815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24</xdr:col>
      <xdr:colOff>60613</xdr:colOff>
      <xdr:row>0</xdr:row>
      <xdr:rowOff>95250</xdr:rowOff>
    </xdr:from>
    <xdr:to>
      <xdr:col>37</xdr:col>
      <xdr:colOff>9525</xdr:colOff>
      <xdr:row>3</xdr:row>
      <xdr:rowOff>0</xdr:rowOff>
    </xdr:to>
    <xdr:pic>
      <xdr:nvPicPr>
        <xdr:cNvPr id="2" name="図 1">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707"/>
        <a:stretch/>
      </xdr:blipFill>
      <xdr:spPr>
        <a:xfrm>
          <a:off x="4175413" y="95250"/>
          <a:ext cx="2177762" cy="4381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36</xdr:col>
          <xdr:colOff>161925</xdr:colOff>
          <xdr:row>63</xdr:row>
          <xdr:rowOff>142875</xdr:rowOff>
        </xdr:from>
        <xdr:to>
          <xdr:col>40</xdr:col>
          <xdr:colOff>95250</xdr:colOff>
          <xdr:row>65</xdr:row>
          <xdr:rowOff>38100</xdr:rowOff>
        </xdr:to>
        <xdr:sp macro="" textlink="">
          <xdr:nvSpPr>
            <xdr:cNvPr id="35841" name="Check Box 1" hidden="1">
              <a:extLst>
                <a:ext uri="{63B3BB69-23CF-44E3-9099-C40C66FF867C}">
                  <a14:compatExt spid="_x0000_s35841"/>
                </a:ext>
                <a:ext uri="{FF2B5EF4-FFF2-40B4-BE49-F238E27FC236}">
                  <a16:creationId xmlns:a16="http://schemas.microsoft.com/office/drawing/2014/main" id="{00000000-0008-0000-0600-00000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65</xdr:row>
          <xdr:rowOff>142875</xdr:rowOff>
        </xdr:from>
        <xdr:to>
          <xdr:col>40</xdr:col>
          <xdr:colOff>95250</xdr:colOff>
          <xdr:row>67</xdr:row>
          <xdr:rowOff>38100</xdr:rowOff>
        </xdr:to>
        <xdr:sp macro="" textlink="">
          <xdr:nvSpPr>
            <xdr:cNvPr id="35842" name="Check Box 2" hidden="1">
              <a:extLst>
                <a:ext uri="{63B3BB69-23CF-44E3-9099-C40C66FF867C}">
                  <a14:compatExt spid="_x0000_s35842"/>
                </a:ext>
                <a:ext uri="{FF2B5EF4-FFF2-40B4-BE49-F238E27FC236}">
                  <a16:creationId xmlns:a16="http://schemas.microsoft.com/office/drawing/2014/main" id="{00000000-0008-0000-0600-00000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67</xdr:row>
          <xdr:rowOff>142875</xdr:rowOff>
        </xdr:from>
        <xdr:to>
          <xdr:col>40</xdr:col>
          <xdr:colOff>95250</xdr:colOff>
          <xdr:row>69</xdr:row>
          <xdr:rowOff>38100</xdr:rowOff>
        </xdr:to>
        <xdr:sp macro="" textlink="">
          <xdr:nvSpPr>
            <xdr:cNvPr id="35843" name="Check Box 3" hidden="1">
              <a:extLst>
                <a:ext uri="{63B3BB69-23CF-44E3-9099-C40C66FF867C}">
                  <a14:compatExt spid="_x0000_s35843"/>
                </a:ext>
                <a:ext uri="{FF2B5EF4-FFF2-40B4-BE49-F238E27FC236}">
                  <a16:creationId xmlns:a16="http://schemas.microsoft.com/office/drawing/2014/main" id="{00000000-0008-0000-0600-00000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73</xdr:row>
          <xdr:rowOff>133350</xdr:rowOff>
        </xdr:from>
        <xdr:to>
          <xdr:col>40</xdr:col>
          <xdr:colOff>142875</xdr:colOff>
          <xdr:row>75</xdr:row>
          <xdr:rowOff>19050</xdr:rowOff>
        </xdr:to>
        <xdr:sp macro="" textlink="">
          <xdr:nvSpPr>
            <xdr:cNvPr id="35844" name="Check Box 4" hidden="1">
              <a:extLst>
                <a:ext uri="{63B3BB69-23CF-44E3-9099-C40C66FF867C}">
                  <a14:compatExt spid="_x0000_s35844"/>
                </a:ext>
                <a:ext uri="{FF2B5EF4-FFF2-40B4-BE49-F238E27FC236}">
                  <a16:creationId xmlns:a16="http://schemas.microsoft.com/office/drawing/2014/main" id="{00000000-0008-0000-0600-00000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75</xdr:row>
          <xdr:rowOff>133350</xdr:rowOff>
        </xdr:from>
        <xdr:to>
          <xdr:col>40</xdr:col>
          <xdr:colOff>142875</xdr:colOff>
          <xdr:row>77</xdr:row>
          <xdr:rowOff>19050</xdr:rowOff>
        </xdr:to>
        <xdr:sp macro="" textlink="">
          <xdr:nvSpPr>
            <xdr:cNvPr id="35845" name="Check Box 5" hidden="1">
              <a:extLst>
                <a:ext uri="{63B3BB69-23CF-44E3-9099-C40C66FF867C}">
                  <a14:compatExt spid="_x0000_s35845"/>
                </a:ext>
                <a:ext uri="{FF2B5EF4-FFF2-40B4-BE49-F238E27FC236}">
                  <a16:creationId xmlns:a16="http://schemas.microsoft.com/office/drawing/2014/main" id="{00000000-0008-0000-0600-00000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77</xdr:row>
          <xdr:rowOff>133350</xdr:rowOff>
        </xdr:from>
        <xdr:to>
          <xdr:col>40</xdr:col>
          <xdr:colOff>142875</xdr:colOff>
          <xdr:row>79</xdr:row>
          <xdr:rowOff>19050</xdr:rowOff>
        </xdr:to>
        <xdr:sp macro="" textlink="">
          <xdr:nvSpPr>
            <xdr:cNvPr id="35846" name="Check Box 6" hidden="1">
              <a:extLst>
                <a:ext uri="{63B3BB69-23CF-44E3-9099-C40C66FF867C}">
                  <a14:compatExt spid="_x0000_s35846"/>
                </a:ext>
                <a:ext uri="{FF2B5EF4-FFF2-40B4-BE49-F238E27FC236}">
                  <a16:creationId xmlns:a16="http://schemas.microsoft.com/office/drawing/2014/main" id="{00000000-0008-0000-0600-00000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79</xdr:row>
          <xdr:rowOff>133350</xdr:rowOff>
        </xdr:from>
        <xdr:to>
          <xdr:col>40</xdr:col>
          <xdr:colOff>142875</xdr:colOff>
          <xdr:row>81</xdr:row>
          <xdr:rowOff>19050</xdr:rowOff>
        </xdr:to>
        <xdr:sp macro="" textlink="">
          <xdr:nvSpPr>
            <xdr:cNvPr id="35847" name="Check Box 7" hidden="1">
              <a:extLst>
                <a:ext uri="{63B3BB69-23CF-44E3-9099-C40C66FF867C}">
                  <a14:compatExt spid="_x0000_s35847"/>
                </a:ext>
                <a:ext uri="{FF2B5EF4-FFF2-40B4-BE49-F238E27FC236}">
                  <a16:creationId xmlns:a16="http://schemas.microsoft.com/office/drawing/2014/main" id="{00000000-0008-0000-0600-000007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81</xdr:row>
          <xdr:rowOff>133350</xdr:rowOff>
        </xdr:from>
        <xdr:to>
          <xdr:col>40</xdr:col>
          <xdr:colOff>142875</xdr:colOff>
          <xdr:row>83</xdr:row>
          <xdr:rowOff>28575</xdr:rowOff>
        </xdr:to>
        <xdr:sp macro="" textlink="">
          <xdr:nvSpPr>
            <xdr:cNvPr id="35848" name="Check Box 8" hidden="1">
              <a:extLst>
                <a:ext uri="{63B3BB69-23CF-44E3-9099-C40C66FF867C}">
                  <a14:compatExt spid="_x0000_s35848"/>
                </a:ext>
                <a:ext uri="{FF2B5EF4-FFF2-40B4-BE49-F238E27FC236}">
                  <a16:creationId xmlns:a16="http://schemas.microsoft.com/office/drawing/2014/main" id="{00000000-0008-0000-0600-000008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xdr:twoCellAnchor editAs="oneCell">
    <xdr:from>
      <xdr:col>24</xdr:col>
      <xdr:colOff>28575</xdr:colOff>
      <xdr:row>148</xdr:row>
      <xdr:rowOff>76200</xdr:rowOff>
    </xdr:from>
    <xdr:to>
      <xdr:col>36</xdr:col>
      <xdr:colOff>148937</xdr:colOff>
      <xdr:row>150</xdr:row>
      <xdr:rowOff>171450</xdr:rowOff>
    </xdr:to>
    <xdr:pic>
      <xdr:nvPicPr>
        <xdr:cNvPr id="11" name="図 10">
          <a:extLst>
            <a:ext uri="{FF2B5EF4-FFF2-40B4-BE49-F238E27FC236}">
              <a16:creationId xmlns:a16="http://schemas.microsoft.com/office/drawing/2014/main" id="{00000000-0008-0000-0600-00000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707"/>
        <a:stretch/>
      </xdr:blipFill>
      <xdr:spPr>
        <a:xfrm>
          <a:off x="4143375" y="25936575"/>
          <a:ext cx="2177762" cy="4381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36</xdr:col>
          <xdr:colOff>161925</xdr:colOff>
          <xdr:row>52</xdr:row>
          <xdr:rowOff>142875</xdr:rowOff>
        </xdr:from>
        <xdr:to>
          <xdr:col>40</xdr:col>
          <xdr:colOff>95250</xdr:colOff>
          <xdr:row>54</xdr:row>
          <xdr:rowOff>47625</xdr:rowOff>
        </xdr:to>
        <xdr:sp macro="" textlink="">
          <xdr:nvSpPr>
            <xdr:cNvPr id="35849" name="Check Box 9" hidden="1">
              <a:extLst>
                <a:ext uri="{63B3BB69-23CF-44E3-9099-C40C66FF867C}">
                  <a14:compatExt spid="_x0000_s35849"/>
                </a:ext>
                <a:ext uri="{FF2B5EF4-FFF2-40B4-BE49-F238E27FC236}">
                  <a16:creationId xmlns:a16="http://schemas.microsoft.com/office/drawing/2014/main" id="{00000000-0008-0000-0600-00000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56</xdr:row>
          <xdr:rowOff>142875</xdr:rowOff>
        </xdr:from>
        <xdr:to>
          <xdr:col>40</xdr:col>
          <xdr:colOff>95250</xdr:colOff>
          <xdr:row>58</xdr:row>
          <xdr:rowOff>47625</xdr:rowOff>
        </xdr:to>
        <xdr:sp macro="" textlink="">
          <xdr:nvSpPr>
            <xdr:cNvPr id="35850" name="Check Box 10" hidden="1">
              <a:extLst>
                <a:ext uri="{63B3BB69-23CF-44E3-9099-C40C66FF867C}">
                  <a14:compatExt spid="_x0000_s35850"/>
                </a:ext>
                <a:ext uri="{FF2B5EF4-FFF2-40B4-BE49-F238E27FC236}">
                  <a16:creationId xmlns:a16="http://schemas.microsoft.com/office/drawing/2014/main" id="{00000000-0008-0000-0600-00000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xdr:oneCellAnchor>
    <xdr:from>
      <xdr:col>24</xdr:col>
      <xdr:colOff>28575</xdr:colOff>
      <xdr:row>197</xdr:row>
      <xdr:rowOff>76200</xdr:rowOff>
    </xdr:from>
    <xdr:ext cx="2177762" cy="438150"/>
    <xdr:pic>
      <xdr:nvPicPr>
        <xdr:cNvPr id="14" name="図 13">
          <a:extLst>
            <a:ext uri="{FF2B5EF4-FFF2-40B4-BE49-F238E27FC236}">
              <a16:creationId xmlns:a16="http://schemas.microsoft.com/office/drawing/2014/main" id="{00000000-0008-0000-0600-00000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707"/>
        <a:stretch/>
      </xdr:blipFill>
      <xdr:spPr>
        <a:xfrm>
          <a:off x="4143375" y="34470975"/>
          <a:ext cx="2177762" cy="43815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24</xdr:col>
      <xdr:colOff>60613</xdr:colOff>
      <xdr:row>0</xdr:row>
      <xdr:rowOff>95250</xdr:rowOff>
    </xdr:from>
    <xdr:to>
      <xdr:col>37</xdr:col>
      <xdr:colOff>9525</xdr:colOff>
      <xdr:row>3</xdr:row>
      <xdr:rowOff>19050</xdr:rowOff>
    </xdr:to>
    <xdr:pic>
      <xdr:nvPicPr>
        <xdr:cNvPr id="2" name="図 1">
          <a:extLst>
            <a:ext uri="{FF2B5EF4-FFF2-40B4-BE49-F238E27FC236}">
              <a16:creationId xmlns:a16="http://schemas.microsoft.com/office/drawing/2014/main" id="{00000000-0008-0000-07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707"/>
        <a:stretch/>
      </xdr:blipFill>
      <xdr:spPr>
        <a:xfrm>
          <a:off x="4175413" y="95250"/>
          <a:ext cx="2177762" cy="4381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36</xdr:col>
          <xdr:colOff>161925</xdr:colOff>
          <xdr:row>24</xdr:row>
          <xdr:rowOff>142875</xdr:rowOff>
        </xdr:from>
        <xdr:to>
          <xdr:col>40</xdr:col>
          <xdr:colOff>114300</xdr:colOff>
          <xdr:row>26</xdr:row>
          <xdr:rowOff>47625</xdr:rowOff>
        </xdr:to>
        <xdr:sp macro="" textlink="">
          <xdr:nvSpPr>
            <xdr:cNvPr id="36865" name="Check Box 1" hidden="1">
              <a:extLst>
                <a:ext uri="{63B3BB69-23CF-44E3-9099-C40C66FF867C}">
                  <a14:compatExt spid="_x0000_s36865"/>
                </a:ext>
                <a:ext uri="{FF2B5EF4-FFF2-40B4-BE49-F238E27FC236}">
                  <a16:creationId xmlns:a16="http://schemas.microsoft.com/office/drawing/2014/main" id="{00000000-0008-0000-0700-000001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26</xdr:row>
          <xdr:rowOff>142875</xdr:rowOff>
        </xdr:from>
        <xdr:to>
          <xdr:col>40</xdr:col>
          <xdr:colOff>114300</xdr:colOff>
          <xdr:row>28</xdr:row>
          <xdr:rowOff>47625</xdr:rowOff>
        </xdr:to>
        <xdr:sp macro="" textlink="">
          <xdr:nvSpPr>
            <xdr:cNvPr id="36866" name="Check Box 2" hidden="1">
              <a:extLst>
                <a:ext uri="{63B3BB69-23CF-44E3-9099-C40C66FF867C}">
                  <a14:compatExt spid="_x0000_s36866"/>
                </a:ext>
                <a:ext uri="{FF2B5EF4-FFF2-40B4-BE49-F238E27FC236}">
                  <a16:creationId xmlns:a16="http://schemas.microsoft.com/office/drawing/2014/main" id="{00000000-0008-0000-0700-00000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28</xdr:row>
          <xdr:rowOff>142875</xdr:rowOff>
        </xdr:from>
        <xdr:to>
          <xdr:col>40</xdr:col>
          <xdr:colOff>114300</xdr:colOff>
          <xdr:row>30</xdr:row>
          <xdr:rowOff>47625</xdr:rowOff>
        </xdr:to>
        <xdr:sp macro="" textlink="">
          <xdr:nvSpPr>
            <xdr:cNvPr id="36867" name="Check Box 3" hidden="1">
              <a:extLst>
                <a:ext uri="{63B3BB69-23CF-44E3-9099-C40C66FF867C}">
                  <a14:compatExt spid="_x0000_s36867"/>
                </a:ext>
                <a:ext uri="{FF2B5EF4-FFF2-40B4-BE49-F238E27FC236}">
                  <a16:creationId xmlns:a16="http://schemas.microsoft.com/office/drawing/2014/main" id="{00000000-0008-0000-0700-00000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34</xdr:row>
          <xdr:rowOff>133350</xdr:rowOff>
        </xdr:from>
        <xdr:to>
          <xdr:col>40</xdr:col>
          <xdr:colOff>161925</xdr:colOff>
          <xdr:row>36</xdr:row>
          <xdr:rowOff>28575</xdr:rowOff>
        </xdr:to>
        <xdr:sp macro="" textlink="">
          <xdr:nvSpPr>
            <xdr:cNvPr id="36868" name="Check Box 4" hidden="1">
              <a:extLst>
                <a:ext uri="{63B3BB69-23CF-44E3-9099-C40C66FF867C}">
                  <a14:compatExt spid="_x0000_s36868"/>
                </a:ext>
                <a:ext uri="{FF2B5EF4-FFF2-40B4-BE49-F238E27FC236}">
                  <a16:creationId xmlns:a16="http://schemas.microsoft.com/office/drawing/2014/main" id="{00000000-0008-0000-0700-00000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36</xdr:row>
          <xdr:rowOff>133350</xdr:rowOff>
        </xdr:from>
        <xdr:to>
          <xdr:col>40</xdr:col>
          <xdr:colOff>161925</xdr:colOff>
          <xdr:row>38</xdr:row>
          <xdr:rowOff>28575</xdr:rowOff>
        </xdr:to>
        <xdr:sp macro="" textlink="">
          <xdr:nvSpPr>
            <xdr:cNvPr id="36869" name="Check Box 5" hidden="1">
              <a:extLst>
                <a:ext uri="{63B3BB69-23CF-44E3-9099-C40C66FF867C}">
                  <a14:compatExt spid="_x0000_s36869"/>
                </a:ext>
                <a:ext uri="{FF2B5EF4-FFF2-40B4-BE49-F238E27FC236}">
                  <a16:creationId xmlns:a16="http://schemas.microsoft.com/office/drawing/2014/main" id="{00000000-0008-0000-0700-00000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38</xdr:row>
          <xdr:rowOff>133350</xdr:rowOff>
        </xdr:from>
        <xdr:to>
          <xdr:col>40</xdr:col>
          <xdr:colOff>161925</xdr:colOff>
          <xdr:row>40</xdr:row>
          <xdr:rowOff>28575</xdr:rowOff>
        </xdr:to>
        <xdr:sp macro="" textlink="">
          <xdr:nvSpPr>
            <xdr:cNvPr id="36870" name="Check Box 6" hidden="1">
              <a:extLst>
                <a:ext uri="{63B3BB69-23CF-44E3-9099-C40C66FF867C}">
                  <a14:compatExt spid="_x0000_s36870"/>
                </a:ext>
                <a:ext uri="{FF2B5EF4-FFF2-40B4-BE49-F238E27FC236}">
                  <a16:creationId xmlns:a16="http://schemas.microsoft.com/office/drawing/2014/main" id="{00000000-0008-0000-0700-00000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40</xdr:row>
          <xdr:rowOff>133350</xdr:rowOff>
        </xdr:from>
        <xdr:to>
          <xdr:col>40</xdr:col>
          <xdr:colOff>161925</xdr:colOff>
          <xdr:row>42</xdr:row>
          <xdr:rowOff>28575</xdr:rowOff>
        </xdr:to>
        <xdr:sp macro="" textlink="">
          <xdr:nvSpPr>
            <xdr:cNvPr id="36871" name="Check Box 7" hidden="1">
              <a:extLst>
                <a:ext uri="{63B3BB69-23CF-44E3-9099-C40C66FF867C}">
                  <a14:compatExt spid="_x0000_s36871"/>
                </a:ext>
                <a:ext uri="{FF2B5EF4-FFF2-40B4-BE49-F238E27FC236}">
                  <a16:creationId xmlns:a16="http://schemas.microsoft.com/office/drawing/2014/main" id="{00000000-0008-0000-0700-00000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42</xdr:row>
          <xdr:rowOff>133350</xdr:rowOff>
        </xdr:from>
        <xdr:to>
          <xdr:col>40</xdr:col>
          <xdr:colOff>161925</xdr:colOff>
          <xdr:row>44</xdr:row>
          <xdr:rowOff>28575</xdr:rowOff>
        </xdr:to>
        <xdr:sp macro="" textlink="">
          <xdr:nvSpPr>
            <xdr:cNvPr id="36872" name="Check Box 8" hidden="1">
              <a:extLst>
                <a:ext uri="{63B3BB69-23CF-44E3-9099-C40C66FF867C}">
                  <a14:compatExt spid="_x0000_s36872"/>
                </a:ext>
                <a:ext uri="{FF2B5EF4-FFF2-40B4-BE49-F238E27FC236}">
                  <a16:creationId xmlns:a16="http://schemas.microsoft.com/office/drawing/2014/main" id="{00000000-0008-0000-0700-00000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44</xdr:row>
          <xdr:rowOff>133350</xdr:rowOff>
        </xdr:from>
        <xdr:to>
          <xdr:col>40</xdr:col>
          <xdr:colOff>161925</xdr:colOff>
          <xdr:row>46</xdr:row>
          <xdr:rowOff>38100</xdr:rowOff>
        </xdr:to>
        <xdr:sp macro="" textlink="">
          <xdr:nvSpPr>
            <xdr:cNvPr id="36873" name="Check Box 9" hidden="1">
              <a:extLst>
                <a:ext uri="{63B3BB69-23CF-44E3-9099-C40C66FF867C}">
                  <a14:compatExt spid="_x0000_s36873"/>
                </a:ext>
                <a:ext uri="{FF2B5EF4-FFF2-40B4-BE49-F238E27FC236}">
                  <a16:creationId xmlns:a16="http://schemas.microsoft.com/office/drawing/2014/main" id="{00000000-0008-0000-0700-000009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46</xdr:row>
          <xdr:rowOff>133350</xdr:rowOff>
        </xdr:from>
        <xdr:to>
          <xdr:col>40</xdr:col>
          <xdr:colOff>161925</xdr:colOff>
          <xdr:row>48</xdr:row>
          <xdr:rowOff>38100</xdr:rowOff>
        </xdr:to>
        <xdr:sp macro="" textlink="">
          <xdr:nvSpPr>
            <xdr:cNvPr id="36874" name="Check Box 10" hidden="1">
              <a:extLst>
                <a:ext uri="{63B3BB69-23CF-44E3-9099-C40C66FF867C}">
                  <a14:compatExt spid="_x0000_s36874"/>
                </a:ext>
                <a:ext uri="{FF2B5EF4-FFF2-40B4-BE49-F238E27FC236}">
                  <a16:creationId xmlns:a16="http://schemas.microsoft.com/office/drawing/2014/main" id="{00000000-0008-0000-0700-00000A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24</xdr:col>
      <xdr:colOff>60613</xdr:colOff>
      <xdr:row>0</xdr:row>
      <xdr:rowOff>95250</xdr:rowOff>
    </xdr:from>
    <xdr:to>
      <xdr:col>37</xdr:col>
      <xdr:colOff>9525</xdr:colOff>
      <xdr:row>3</xdr:row>
      <xdr:rowOff>0</xdr:rowOff>
    </xdr:to>
    <xdr:pic>
      <xdr:nvPicPr>
        <xdr:cNvPr id="2" name="図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707"/>
        <a:stretch/>
      </xdr:blipFill>
      <xdr:spPr>
        <a:xfrm>
          <a:off x="4175413" y="95250"/>
          <a:ext cx="2177762" cy="4381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36</xdr:col>
          <xdr:colOff>161925</xdr:colOff>
          <xdr:row>63</xdr:row>
          <xdr:rowOff>142875</xdr:rowOff>
        </xdr:from>
        <xdr:to>
          <xdr:col>40</xdr:col>
          <xdr:colOff>95250</xdr:colOff>
          <xdr:row>65</xdr:row>
          <xdr:rowOff>38100</xdr:rowOff>
        </xdr:to>
        <xdr:sp macro="" textlink="">
          <xdr:nvSpPr>
            <xdr:cNvPr id="37889" name="Check Box 1" hidden="1">
              <a:extLst>
                <a:ext uri="{63B3BB69-23CF-44E3-9099-C40C66FF867C}">
                  <a14:compatExt spid="_x0000_s37889"/>
                </a:ext>
                <a:ext uri="{FF2B5EF4-FFF2-40B4-BE49-F238E27FC236}">
                  <a16:creationId xmlns:a16="http://schemas.microsoft.com/office/drawing/2014/main" id="{00000000-0008-0000-0800-00000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65</xdr:row>
          <xdr:rowOff>142875</xdr:rowOff>
        </xdr:from>
        <xdr:to>
          <xdr:col>40</xdr:col>
          <xdr:colOff>95250</xdr:colOff>
          <xdr:row>67</xdr:row>
          <xdr:rowOff>38100</xdr:rowOff>
        </xdr:to>
        <xdr:sp macro="" textlink="">
          <xdr:nvSpPr>
            <xdr:cNvPr id="37890" name="Check Box 2" hidden="1">
              <a:extLst>
                <a:ext uri="{63B3BB69-23CF-44E3-9099-C40C66FF867C}">
                  <a14:compatExt spid="_x0000_s37890"/>
                </a:ext>
                <a:ext uri="{FF2B5EF4-FFF2-40B4-BE49-F238E27FC236}">
                  <a16:creationId xmlns:a16="http://schemas.microsoft.com/office/drawing/2014/main" id="{00000000-0008-0000-0800-00000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67</xdr:row>
          <xdr:rowOff>142875</xdr:rowOff>
        </xdr:from>
        <xdr:to>
          <xdr:col>40</xdr:col>
          <xdr:colOff>95250</xdr:colOff>
          <xdr:row>69</xdr:row>
          <xdr:rowOff>38100</xdr:rowOff>
        </xdr:to>
        <xdr:sp macro="" textlink="">
          <xdr:nvSpPr>
            <xdr:cNvPr id="37891" name="Check Box 3" hidden="1">
              <a:extLst>
                <a:ext uri="{63B3BB69-23CF-44E3-9099-C40C66FF867C}">
                  <a14:compatExt spid="_x0000_s37891"/>
                </a:ext>
                <a:ext uri="{FF2B5EF4-FFF2-40B4-BE49-F238E27FC236}">
                  <a16:creationId xmlns:a16="http://schemas.microsoft.com/office/drawing/2014/main" id="{00000000-0008-0000-0800-00000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73</xdr:row>
          <xdr:rowOff>133350</xdr:rowOff>
        </xdr:from>
        <xdr:to>
          <xdr:col>40</xdr:col>
          <xdr:colOff>142875</xdr:colOff>
          <xdr:row>75</xdr:row>
          <xdr:rowOff>19050</xdr:rowOff>
        </xdr:to>
        <xdr:sp macro="" textlink="">
          <xdr:nvSpPr>
            <xdr:cNvPr id="37892" name="Check Box 4" hidden="1">
              <a:extLst>
                <a:ext uri="{63B3BB69-23CF-44E3-9099-C40C66FF867C}">
                  <a14:compatExt spid="_x0000_s37892"/>
                </a:ext>
                <a:ext uri="{FF2B5EF4-FFF2-40B4-BE49-F238E27FC236}">
                  <a16:creationId xmlns:a16="http://schemas.microsoft.com/office/drawing/2014/main" id="{00000000-0008-0000-0800-00000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75</xdr:row>
          <xdr:rowOff>133350</xdr:rowOff>
        </xdr:from>
        <xdr:to>
          <xdr:col>40</xdr:col>
          <xdr:colOff>142875</xdr:colOff>
          <xdr:row>77</xdr:row>
          <xdr:rowOff>19050</xdr:rowOff>
        </xdr:to>
        <xdr:sp macro="" textlink="">
          <xdr:nvSpPr>
            <xdr:cNvPr id="37893" name="Check Box 5" hidden="1">
              <a:extLst>
                <a:ext uri="{63B3BB69-23CF-44E3-9099-C40C66FF867C}">
                  <a14:compatExt spid="_x0000_s37893"/>
                </a:ext>
                <a:ext uri="{FF2B5EF4-FFF2-40B4-BE49-F238E27FC236}">
                  <a16:creationId xmlns:a16="http://schemas.microsoft.com/office/drawing/2014/main" id="{00000000-0008-0000-0800-00000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77</xdr:row>
          <xdr:rowOff>133350</xdr:rowOff>
        </xdr:from>
        <xdr:to>
          <xdr:col>40</xdr:col>
          <xdr:colOff>142875</xdr:colOff>
          <xdr:row>79</xdr:row>
          <xdr:rowOff>19050</xdr:rowOff>
        </xdr:to>
        <xdr:sp macro="" textlink="">
          <xdr:nvSpPr>
            <xdr:cNvPr id="37894" name="Check Box 6" hidden="1">
              <a:extLst>
                <a:ext uri="{63B3BB69-23CF-44E3-9099-C40C66FF867C}">
                  <a14:compatExt spid="_x0000_s37894"/>
                </a:ext>
                <a:ext uri="{FF2B5EF4-FFF2-40B4-BE49-F238E27FC236}">
                  <a16:creationId xmlns:a16="http://schemas.microsoft.com/office/drawing/2014/main" id="{00000000-0008-0000-0800-00000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79</xdr:row>
          <xdr:rowOff>133350</xdr:rowOff>
        </xdr:from>
        <xdr:to>
          <xdr:col>40</xdr:col>
          <xdr:colOff>142875</xdr:colOff>
          <xdr:row>81</xdr:row>
          <xdr:rowOff>19050</xdr:rowOff>
        </xdr:to>
        <xdr:sp macro="" textlink="">
          <xdr:nvSpPr>
            <xdr:cNvPr id="37895" name="Check Box 7" hidden="1">
              <a:extLst>
                <a:ext uri="{63B3BB69-23CF-44E3-9099-C40C66FF867C}">
                  <a14:compatExt spid="_x0000_s37895"/>
                </a:ext>
                <a:ext uri="{FF2B5EF4-FFF2-40B4-BE49-F238E27FC236}">
                  <a16:creationId xmlns:a16="http://schemas.microsoft.com/office/drawing/2014/main" id="{00000000-0008-0000-0800-00000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81</xdr:row>
          <xdr:rowOff>133350</xdr:rowOff>
        </xdr:from>
        <xdr:to>
          <xdr:col>40</xdr:col>
          <xdr:colOff>142875</xdr:colOff>
          <xdr:row>83</xdr:row>
          <xdr:rowOff>28575</xdr:rowOff>
        </xdr:to>
        <xdr:sp macro="" textlink="">
          <xdr:nvSpPr>
            <xdr:cNvPr id="37896" name="Check Box 8" hidden="1">
              <a:extLst>
                <a:ext uri="{63B3BB69-23CF-44E3-9099-C40C66FF867C}">
                  <a14:compatExt spid="_x0000_s37896"/>
                </a:ext>
                <a:ext uri="{FF2B5EF4-FFF2-40B4-BE49-F238E27FC236}">
                  <a16:creationId xmlns:a16="http://schemas.microsoft.com/office/drawing/2014/main" id="{00000000-0008-0000-0800-00000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装備中</a:t>
              </a:r>
            </a:p>
          </xdr:txBody>
        </xdr:sp>
        <xdr:clientData/>
      </xdr:twoCellAnchor>
    </mc:Choice>
    <mc:Fallback/>
  </mc:AlternateContent>
  <xdr:twoCellAnchor editAs="oneCell">
    <xdr:from>
      <xdr:col>24</xdr:col>
      <xdr:colOff>28575</xdr:colOff>
      <xdr:row>148</xdr:row>
      <xdr:rowOff>76200</xdr:rowOff>
    </xdr:from>
    <xdr:to>
      <xdr:col>36</xdr:col>
      <xdr:colOff>148937</xdr:colOff>
      <xdr:row>150</xdr:row>
      <xdr:rowOff>171450</xdr:rowOff>
    </xdr:to>
    <xdr:pic>
      <xdr:nvPicPr>
        <xdr:cNvPr id="11" name="図 10">
          <a:extLst>
            <a:ext uri="{FF2B5EF4-FFF2-40B4-BE49-F238E27FC236}">
              <a16:creationId xmlns:a16="http://schemas.microsoft.com/office/drawing/2014/main" id="{00000000-0008-0000-0800-00000B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707"/>
        <a:stretch/>
      </xdr:blipFill>
      <xdr:spPr>
        <a:xfrm>
          <a:off x="4143375" y="25936575"/>
          <a:ext cx="2177762" cy="4381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36</xdr:col>
          <xdr:colOff>161925</xdr:colOff>
          <xdr:row>52</xdr:row>
          <xdr:rowOff>142875</xdr:rowOff>
        </xdr:from>
        <xdr:to>
          <xdr:col>40</xdr:col>
          <xdr:colOff>95250</xdr:colOff>
          <xdr:row>54</xdr:row>
          <xdr:rowOff>47625</xdr:rowOff>
        </xdr:to>
        <xdr:sp macro="" textlink="">
          <xdr:nvSpPr>
            <xdr:cNvPr id="37897" name="Check Box 9" hidden="1">
              <a:extLst>
                <a:ext uri="{63B3BB69-23CF-44E3-9099-C40C66FF867C}">
                  <a14:compatExt spid="_x0000_s37897"/>
                </a:ext>
                <a:ext uri="{FF2B5EF4-FFF2-40B4-BE49-F238E27FC236}">
                  <a16:creationId xmlns:a16="http://schemas.microsoft.com/office/drawing/2014/main" id="{00000000-0008-0000-0800-00000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161925</xdr:colOff>
          <xdr:row>56</xdr:row>
          <xdr:rowOff>142875</xdr:rowOff>
        </xdr:from>
        <xdr:to>
          <xdr:col>40</xdr:col>
          <xdr:colOff>95250</xdr:colOff>
          <xdr:row>58</xdr:row>
          <xdr:rowOff>47625</xdr:rowOff>
        </xdr:to>
        <xdr:sp macro="" textlink="">
          <xdr:nvSpPr>
            <xdr:cNvPr id="37898" name="Check Box 10" hidden="1">
              <a:extLst>
                <a:ext uri="{63B3BB69-23CF-44E3-9099-C40C66FF867C}">
                  <a14:compatExt spid="_x0000_s37898"/>
                </a:ext>
                <a:ext uri="{FF2B5EF4-FFF2-40B4-BE49-F238E27FC236}">
                  <a16:creationId xmlns:a16="http://schemas.microsoft.com/office/drawing/2014/main" id="{00000000-0008-0000-0800-00000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準備中</a:t>
              </a:r>
            </a:p>
          </xdr:txBody>
        </xdr:sp>
        <xdr:clientData/>
      </xdr:twoCellAnchor>
    </mc:Choice>
    <mc:Fallback/>
  </mc:AlternateContent>
  <xdr:oneCellAnchor>
    <xdr:from>
      <xdr:col>24</xdr:col>
      <xdr:colOff>28575</xdr:colOff>
      <xdr:row>197</xdr:row>
      <xdr:rowOff>76200</xdr:rowOff>
    </xdr:from>
    <xdr:ext cx="2177762" cy="438150"/>
    <xdr:pic>
      <xdr:nvPicPr>
        <xdr:cNvPr id="14" name="図 13">
          <a:extLst>
            <a:ext uri="{FF2B5EF4-FFF2-40B4-BE49-F238E27FC236}">
              <a16:creationId xmlns:a16="http://schemas.microsoft.com/office/drawing/2014/main" id="{00000000-0008-0000-0800-00000E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707"/>
        <a:stretch/>
      </xdr:blipFill>
      <xdr:spPr>
        <a:xfrm>
          <a:off x="4143375" y="34470975"/>
          <a:ext cx="2177762" cy="43815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1AD9D99-D4B6-42B6-86AB-ED34B2E1C9AD}" name="テーブル77" displayName="テーブル77" ref="A1:C29" totalsRowShown="0">
  <tableColumns count="3">
    <tableColumn id="1" xr3:uid="{61ED8C69-F752-4E0D-804B-7811D17A8CD7}" name="No."/>
    <tableColumn id="2" xr3:uid="{BF72CA37-B6B5-470C-8562-4653A74AB69A}" name="スキル名"/>
    <tableColumn id="3" xr3:uid="{6D3207BE-E5E1-4BF6-A3BD-9ABD23876E86}" name="効果" dataDxfId="46"/>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8953108-5D53-43BE-AE0C-1ED24B03D592}" name="テーブル28" displayName="テーブル28" ref="A1:L861" totalsRowShown="0" headerRowDxfId="13" dataDxfId="12">
  <autoFilter ref="A1:L861" xr:uid="{2566C91E-AA24-4DCF-ABB1-83903E5D084F}"/>
  <tableColumns count="12">
    <tableColumn id="1" xr3:uid="{31FD0AFB-63CE-4D4A-AE2C-C26C6166DC5A}" name="No." dataDxfId="11"/>
    <tableColumn id="2" xr3:uid="{41076070-1FC3-4CD8-BCB7-97A533A50971}" name="クラス" dataDxfId="10"/>
    <tableColumn id="3" xr3:uid="{2D4C76D0-1170-4008-97BA-94C999BFB240}" name="名称" dataDxfId="9"/>
    <tableColumn id="4" xr3:uid="{23937C48-C5BC-4E48-B01F-74D0A7856BAC}" name="種別" dataDxfId="8"/>
    <tableColumn id="5" xr3:uid="{BDD6D6E6-71C8-4E4E-8991-D0C3A3822819}" name="技能" dataDxfId="7"/>
    <tableColumn id="6" xr3:uid="{E4F4D5DF-7C27-46D9-910F-A3CEB101BECE}" name="タイミング" dataDxfId="6"/>
    <tableColumn id="7" xr3:uid="{5626A69D-7A21-4015-A6B5-EBFB4E7C1ED8}" name="負荷" dataDxfId="5"/>
    <tableColumn id="8" xr3:uid="{D0980653-6FDC-47A8-ACC0-2EE0A3993BC5}" name="代償" dataDxfId="4"/>
    <tableColumn id="9" xr3:uid="{71CA8956-51E1-4E5D-87A4-86FDC5DCC7FE}" name="対象" dataDxfId="3"/>
    <tableColumn id="10" xr3:uid="{F83D4141-D432-4F6B-BA1D-2D06E6E30A09}" name="射程" dataDxfId="2"/>
    <tableColumn id="11" xr3:uid="{B8208AFB-45FA-4B17-B1E1-9E69A21A4508}" name="制限" dataDxfId="1"/>
    <tableColumn id="12" xr3:uid="{700CD6F0-C673-4561-B9F6-5D27FAE46921}" name="効果" dataDxfId="0"/>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テーブル5" displayName="テーブル5" ref="A1:N120" totalsRowShown="0">
  <autoFilter ref="A1:N120" xr:uid="{00000000-0009-0000-0100-000005000000}"/>
  <tableColumns count="14">
    <tableColumn id="1" xr3:uid="{00000000-0010-0000-0200-000001000000}" name="No."/>
    <tableColumn id="2" xr3:uid="{00000000-0010-0000-0200-000002000000}" name="名称"/>
    <tableColumn id="3" xr3:uid="{00000000-0010-0000-0200-000003000000}" name="分類"/>
    <tableColumn id="4" xr3:uid="{00000000-0010-0000-0200-000004000000}" name="技能"/>
    <tableColumn id="5" xr3:uid="{00000000-0010-0000-0200-000005000000}" name="威力"/>
    <tableColumn id="6" xr3:uid="{00000000-0010-0000-0200-000006000000}" name="魔力" dataDxfId="45"/>
    <tableColumn id="7" xr3:uid="{00000000-0010-0000-0200-000007000000}" name="防御" dataDxfId="44"/>
    <tableColumn id="8" xr3:uid="{00000000-0010-0000-0200-000008000000}" name="抵抗" dataDxfId="43"/>
    <tableColumn id="9" xr3:uid="{00000000-0010-0000-0200-000009000000}" name="射程" dataDxfId="42"/>
    <tableColumn id="10" xr3:uid="{00000000-0010-0000-0200-00000A000000}" name="部位" dataDxfId="41"/>
    <tableColumn id="11" xr3:uid="{00000000-0010-0000-0200-00000B000000}" name="重量" dataDxfId="40"/>
    <tableColumn id="12" xr3:uid="{00000000-0010-0000-0200-00000C000000}" name="値段" dataDxfId="39"/>
    <tableColumn id="13" xr3:uid="{00000000-0010-0000-0200-00000D000000}" name="効果" dataDxfId="38"/>
    <tableColumn id="14" xr3:uid="{00000000-0010-0000-0200-00000E000000}" name="フレーバー" dataDxfId="37"/>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テーブル4" displayName="テーブル4" ref="A1:L78" totalsRowShown="0">
  <autoFilter ref="A1:L78" xr:uid="{00000000-0009-0000-0100-000004000000}"/>
  <tableColumns count="12">
    <tableColumn id="1" xr3:uid="{00000000-0010-0000-0300-000001000000}" name="No." dataDxfId="36"/>
    <tableColumn id="2" xr3:uid="{00000000-0010-0000-0300-000002000000}" name="名称" dataDxfId="35"/>
    <tableColumn id="3" xr3:uid="{00000000-0010-0000-0300-000003000000}" name="材質" dataDxfId="34"/>
    <tableColumn id="4" xr3:uid="{00000000-0010-0000-0300-000004000000}" name="部位" dataDxfId="33"/>
    <tableColumn id="5" xr3:uid="{00000000-0010-0000-0300-000005000000}" name="斬" dataDxfId="32"/>
    <tableColumn id="6" xr3:uid="{00000000-0010-0000-0300-000006000000}" name="刺" dataDxfId="31"/>
    <tableColumn id="7" xr3:uid="{00000000-0010-0000-0300-000007000000}" name="殴" dataDxfId="30"/>
    <tableColumn id="8" xr3:uid="{00000000-0010-0000-0300-000008000000}" name="癒" dataDxfId="29"/>
    <tableColumn id="9" xr3:uid="{00000000-0010-0000-0300-000009000000}" name="重量" dataDxfId="28"/>
    <tableColumn id="10" xr3:uid="{00000000-0010-0000-0300-00000A000000}" name="値段" dataDxfId="27"/>
    <tableColumn id="11" xr3:uid="{00000000-0010-0000-0300-00000B000000}" name="効果" dataDxfId="26"/>
    <tableColumn id="12" xr3:uid="{00000000-0010-0000-0300-00000C000000}" name="フレーバー" dataDxfId="25"/>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4000000}" name="テーブル3" displayName="テーブル3" ref="A1:I50" totalsRowShown="0" dataDxfId="24">
  <autoFilter ref="A1:I50" xr:uid="{00000000-0009-0000-0100-000003000000}"/>
  <tableColumns count="9">
    <tableColumn id="1" xr3:uid="{00000000-0010-0000-0400-000001000000}" name="No." dataDxfId="23"/>
    <tableColumn id="2" xr3:uid="{00000000-0010-0000-0400-000002000000}" name="名称" dataDxfId="22"/>
    <tableColumn id="3" xr3:uid="{00000000-0010-0000-0400-000003000000}" name="分類" dataDxfId="21"/>
    <tableColumn id="4" xr3:uid="{00000000-0010-0000-0400-000004000000}" name="タイミング" dataDxfId="20"/>
    <tableColumn id="5" xr3:uid="{00000000-0010-0000-0400-000005000000}" name="対象" dataDxfId="19"/>
    <tableColumn id="6" xr3:uid="{00000000-0010-0000-0400-000006000000}" name="射程" dataDxfId="18"/>
    <tableColumn id="7" xr3:uid="{00000000-0010-0000-0400-000007000000}" name="値段" dataDxfId="17"/>
    <tableColumn id="8" xr3:uid="{00000000-0010-0000-0400-000008000000}" name="効果" dataDxfId="16"/>
    <tableColumn id="9" xr3:uid="{00000000-0010-0000-0400-000009000000}" name="フレーバー" dataDxfId="15"/>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5000000}" name="テーブル1" displayName="テーブル1" ref="A1:I113" totalsRowShown="0">
  <autoFilter ref="A1:I113" xr:uid="{00000000-0009-0000-0100-000001000000}"/>
  <tableColumns count="9">
    <tableColumn id="1" xr3:uid="{00000000-0010-0000-0500-000001000000}" name="聖牙"/>
    <tableColumn id="2" xr3:uid="{00000000-0010-0000-0500-000002000000}" name="名称"/>
    <tableColumn id="3" xr3:uid="{00000000-0010-0000-0500-000003000000}" name="種別"/>
    <tableColumn id="5" xr3:uid="{00000000-0010-0000-0500-000005000000}" name="タイミング"/>
    <tableColumn id="7" xr3:uid="{00000000-0010-0000-0500-000007000000}" name="代償"/>
    <tableColumn id="4" xr3:uid="{00000000-0010-0000-0500-000004000000}" name="対象"/>
    <tableColumn id="6" xr3:uid="{00000000-0010-0000-0500-000006000000}" name="射程"/>
    <tableColumn id="8" xr3:uid="{00000000-0010-0000-0500-000008000000}" name="制限"/>
    <tableColumn id="9" xr3:uid="{00000000-0010-0000-0500-000009000000}" name="効果" dataDxfId="14"/>
  </tableColumns>
  <tableStyleInfo name="TableStyleLight1"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95.xml"/><Relationship Id="rId13" Type="http://schemas.openxmlformats.org/officeDocument/2006/relationships/ctrlProp" Target="../ctrlProps/ctrlProp100.xml"/><Relationship Id="rId3" Type="http://schemas.openxmlformats.org/officeDocument/2006/relationships/vmlDrawing" Target="../drawings/vmlDrawing10.vml"/><Relationship Id="rId7" Type="http://schemas.openxmlformats.org/officeDocument/2006/relationships/ctrlProp" Target="../ctrlProps/ctrlProp94.xml"/><Relationship Id="rId12" Type="http://schemas.openxmlformats.org/officeDocument/2006/relationships/ctrlProp" Target="../ctrlProps/ctrlProp99.x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93.xml"/><Relationship Id="rId11" Type="http://schemas.openxmlformats.org/officeDocument/2006/relationships/ctrlProp" Target="../ctrlProps/ctrlProp98.xml"/><Relationship Id="rId5" Type="http://schemas.openxmlformats.org/officeDocument/2006/relationships/ctrlProp" Target="../ctrlProps/ctrlProp92.xml"/><Relationship Id="rId10" Type="http://schemas.openxmlformats.org/officeDocument/2006/relationships/ctrlProp" Target="../ctrlProps/ctrlProp97.xml"/><Relationship Id="rId4" Type="http://schemas.openxmlformats.org/officeDocument/2006/relationships/ctrlProp" Target="../ctrlProps/ctrlProp91.xml"/><Relationship Id="rId9" Type="http://schemas.openxmlformats.org/officeDocument/2006/relationships/ctrlProp" Target="../ctrlProps/ctrlProp96.xml"/><Relationship Id="rId1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05.xml"/><Relationship Id="rId13" Type="http://schemas.openxmlformats.org/officeDocument/2006/relationships/ctrlProp" Target="../ctrlProps/ctrlProp110.xml"/><Relationship Id="rId3" Type="http://schemas.openxmlformats.org/officeDocument/2006/relationships/vmlDrawing" Target="../drawings/vmlDrawing11.vml"/><Relationship Id="rId7" Type="http://schemas.openxmlformats.org/officeDocument/2006/relationships/ctrlProp" Target="../ctrlProps/ctrlProp104.xml"/><Relationship Id="rId12" Type="http://schemas.openxmlformats.org/officeDocument/2006/relationships/ctrlProp" Target="../ctrlProps/ctrlProp109.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trlProp" Target="../ctrlProps/ctrlProp103.xml"/><Relationship Id="rId11" Type="http://schemas.openxmlformats.org/officeDocument/2006/relationships/ctrlProp" Target="../ctrlProps/ctrlProp108.xml"/><Relationship Id="rId5" Type="http://schemas.openxmlformats.org/officeDocument/2006/relationships/ctrlProp" Target="../ctrlProps/ctrlProp102.xml"/><Relationship Id="rId10" Type="http://schemas.openxmlformats.org/officeDocument/2006/relationships/ctrlProp" Target="../ctrlProps/ctrlProp107.xml"/><Relationship Id="rId4" Type="http://schemas.openxmlformats.org/officeDocument/2006/relationships/ctrlProp" Target="../ctrlProps/ctrlProp101.xml"/><Relationship Id="rId9" Type="http://schemas.openxmlformats.org/officeDocument/2006/relationships/ctrlProp" Target="../ctrlProps/ctrlProp106.xml"/><Relationship Id="rId1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3" Type="http://schemas.openxmlformats.org/officeDocument/2006/relationships/vmlDrawing" Target="../drawings/vmlDrawing2.vml"/><Relationship Id="rId7" Type="http://schemas.openxmlformats.org/officeDocument/2006/relationships/ctrlProp" Target="../ctrlProps/ctrlProp14.xml"/><Relationship Id="rId12" Type="http://schemas.openxmlformats.org/officeDocument/2006/relationships/ctrlProp" Target="../ctrlProps/ctrlProp1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0" Type="http://schemas.openxmlformats.org/officeDocument/2006/relationships/ctrlProp" Target="../ctrlProps/ctrlProp17.xml"/><Relationship Id="rId4" Type="http://schemas.openxmlformats.org/officeDocument/2006/relationships/ctrlProp" Target="../ctrlProps/ctrlProp11.xml"/><Relationship Id="rId9" Type="http://schemas.openxmlformats.org/officeDocument/2006/relationships/ctrlProp" Target="../ctrlProps/ctrlProp16.xml"/><Relationship Id="rId1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table" Target="../tables/table6.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0" Type="http://schemas.openxmlformats.org/officeDocument/2006/relationships/ctrlProp" Target="../ctrlProps/ctrlProp27.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3" Type="http://schemas.openxmlformats.org/officeDocument/2006/relationships/vmlDrawing" Target="../drawings/vmlDrawing4.vml"/><Relationship Id="rId7" Type="http://schemas.openxmlformats.org/officeDocument/2006/relationships/ctrlProp" Target="../ctrlProps/ctrlProp34.xml"/><Relationship Id="rId12" Type="http://schemas.openxmlformats.org/officeDocument/2006/relationships/ctrlProp" Target="../ctrlProps/ctrlProp39.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33.xml"/><Relationship Id="rId11" Type="http://schemas.openxmlformats.org/officeDocument/2006/relationships/ctrlProp" Target="../ctrlProps/ctrlProp38.xml"/><Relationship Id="rId5" Type="http://schemas.openxmlformats.org/officeDocument/2006/relationships/ctrlProp" Target="../ctrlProps/ctrlProp32.xml"/><Relationship Id="rId10" Type="http://schemas.openxmlformats.org/officeDocument/2006/relationships/ctrlProp" Target="../ctrlProps/ctrlProp37.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45.xml"/><Relationship Id="rId13" Type="http://schemas.openxmlformats.org/officeDocument/2006/relationships/ctrlProp" Target="../ctrlProps/ctrlProp50.xml"/><Relationship Id="rId3" Type="http://schemas.openxmlformats.org/officeDocument/2006/relationships/vmlDrawing" Target="../drawings/vmlDrawing5.vml"/><Relationship Id="rId7" Type="http://schemas.openxmlformats.org/officeDocument/2006/relationships/ctrlProp" Target="../ctrlProps/ctrlProp44.xml"/><Relationship Id="rId12" Type="http://schemas.openxmlformats.org/officeDocument/2006/relationships/ctrlProp" Target="../ctrlProps/ctrlProp49.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43.xml"/><Relationship Id="rId11" Type="http://schemas.openxmlformats.org/officeDocument/2006/relationships/ctrlProp" Target="../ctrlProps/ctrlProp48.xml"/><Relationship Id="rId5" Type="http://schemas.openxmlformats.org/officeDocument/2006/relationships/ctrlProp" Target="../ctrlProps/ctrlProp42.xml"/><Relationship Id="rId10" Type="http://schemas.openxmlformats.org/officeDocument/2006/relationships/ctrlProp" Target="../ctrlProps/ctrlProp47.xml"/><Relationship Id="rId4" Type="http://schemas.openxmlformats.org/officeDocument/2006/relationships/ctrlProp" Target="../ctrlProps/ctrlProp41.xml"/><Relationship Id="rId9" Type="http://schemas.openxmlformats.org/officeDocument/2006/relationships/ctrlProp" Target="../ctrlProps/ctrlProp46.xml"/><Relationship Id="rId1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5.xml"/><Relationship Id="rId13" Type="http://schemas.openxmlformats.org/officeDocument/2006/relationships/ctrlProp" Target="../ctrlProps/ctrlProp60.xml"/><Relationship Id="rId3" Type="http://schemas.openxmlformats.org/officeDocument/2006/relationships/vmlDrawing" Target="../drawings/vmlDrawing6.vml"/><Relationship Id="rId7" Type="http://schemas.openxmlformats.org/officeDocument/2006/relationships/ctrlProp" Target="../ctrlProps/ctrlProp54.xml"/><Relationship Id="rId12" Type="http://schemas.openxmlformats.org/officeDocument/2006/relationships/ctrlProp" Target="../ctrlProps/ctrlProp59.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53.xml"/><Relationship Id="rId11" Type="http://schemas.openxmlformats.org/officeDocument/2006/relationships/ctrlProp" Target="../ctrlProps/ctrlProp58.xml"/><Relationship Id="rId5" Type="http://schemas.openxmlformats.org/officeDocument/2006/relationships/ctrlProp" Target="../ctrlProps/ctrlProp52.xml"/><Relationship Id="rId10" Type="http://schemas.openxmlformats.org/officeDocument/2006/relationships/ctrlProp" Target="../ctrlProps/ctrlProp57.xml"/><Relationship Id="rId4" Type="http://schemas.openxmlformats.org/officeDocument/2006/relationships/ctrlProp" Target="../ctrlProps/ctrlProp51.xml"/><Relationship Id="rId9" Type="http://schemas.openxmlformats.org/officeDocument/2006/relationships/ctrlProp" Target="../ctrlProps/ctrlProp56.xml"/><Relationship Id="rId1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65.xml"/><Relationship Id="rId13" Type="http://schemas.openxmlformats.org/officeDocument/2006/relationships/ctrlProp" Target="../ctrlProps/ctrlProp70.xml"/><Relationship Id="rId3" Type="http://schemas.openxmlformats.org/officeDocument/2006/relationships/vmlDrawing" Target="../drawings/vmlDrawing7.vml"/><Relationship Id="rId7" Type="http://schemas.openxmlformats.org/officeDocument/2006/relationships/ctrlProp" Target="../ctrlProps/ctrlProp64.xml"/><Relationship Id="rId12" Type="http://schemas.openxmlformats.org/officeDocument/2006/relationships/ctrlProp" Target="../ctrlProps/ctrlProp69.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63.xml"/><Relationship Id="rId11" Type="http://schemas.openxmlformats.org/officeDocument/2006/relationships/ctrlProp" Target="../ctrlProps/ctrlProp68.xml"/><Relationship Id="rId5" Type="http://schemas.openxmlformats.org/officeDocument/2006/relationships/ctrlProp" Target="../ctrlProps/ctrlProp62.xml"/><Relationship Id="rId10" Type="http://schemas.openxmlformats.org/officeDocument/2006/relationships/ctrlProp" Target="../ctrlProps/ctrlProp67.xml"/><Relationship Id="rId4" Type="http://schemas.openxmlformats.org/officeDocument/2006/relationships/ctrlProp" Target="../ctrlProps/ctrlProp61.xml"/><Relationship Id="rId9" Type="http://schemas.openxmlformats.org/officeDocument/2006/relationships/ctrlProp" Target="../ctrlProps/ctrlProp66.xml"/><Relationship Id="rId1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75.xml"/><Relationship Id="rId13" Type="http://schemas.openxmlformats.org/officeDocument/2006/relationships/ctrlProp" Target="../ctrlProps/ctrlProp80.xml"/><Relationship Id="rId3" Type="http://schemas.openxmlformats.org/officeDocument/2006/relationships/vmlDrawing" Target="../drawings/vmlDrawing8.vml"/><Relationship Id="rId7" Type="http://schemas.openxmlformats.org/officeDocument/2006/relationships/ctrlProp" Target="../ctrlProps/ctrlProp74.xml"/><Relationship Id="rId12" Type="http://schemas.openxmlformats.org/officeDocument/2006/relationships/ctrlProp" Target="../ctrlProps/ctrlProp79.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73.xml"/><Relationship Id="rId11" Type="http://schemas.openxmlformats.org/officeDocument/2006/relationships/ctrlProp" Target="../ctrlProps/ctrlProp78.xml"/><Relationship Id="rId5" Type="http://schemas.openxmlformats.org/officeDocument/2006/relationships/ctrlProp" Target="../ctrlProps/ctrlProp72.xml"/><Relationship Id="rId10" Type="http://schemas.openxmlformats.org/officeDocument/2006/relationships/ctrlProp" Target="../ctrlProps/ctrlProp77.xml"/><Relationship Id="rId4" Type="http://schemas.openxmlformats.org/officeDocument/2006/relationships/ctrlProp" Target="../ctrlProps/ctrlProp71.xml"/><Relationship Id="rId9" Type="http://schemas.openxmlformats.org/officeDocument/2006/relationships/ctrlProp" Target="../ctrlProps/ctrlProp76.xml"/><Relationship Id="rId1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85.xml"/><Relationship Id="rId13" Type="http://schemas.openxmlformats.org/officeDocument/2006/relationships/ctrlProp" Target="../ctrlProps/ctrlProp90.xml"/><Relationship Id="rId3" Type="http://schemas.openxmlformats.org/officeDocument/2006/relationships/vmlDrawing" Target="../drawings/vmlDrawing9.vml"/><Relationship Id="rId7" Type="http://schemas.openxmlformats.org/officeDocument/2006/relationships/ctrlProp" Target="../ctrlProps/ctrlProp84.xml"/><Relationship Id="rId12" Type="http://schemas.openxmlformats.org/officeDocument/2006/relationships/ctrlProp" Target="../ctrlProps/ctrlProp89.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83.xml"/><Relationship Id="rId11" Type="http://schemas.openxmlformats.org/officeDocument/2006/relationships/ctrlProp" Target="../ctrlProps/ctrlProp88.xml"/><Relationship Id="rId5" Type="http://schemas.openxmlformats.org/officeDocument/2006/relationships/ctrlProp" Target="../ctrlProps/ctrlProp82.xml"/><Relationship Id="rId10" Type="http://schemas.openxmlformats.org/officeDocument/2006/relationships/ctrlProp" Target="../ctrlProps/ctrlProp87.xml"/><Relationship Id="rId4" Type="http://schemas.openxmlformats.org/officeDocument/2006/relationships/ctrlProp" Target="../ctrlProps/ctrlProp81.xml"/><Relationship Id="rId9" Type="http://schemas.openxmlformats.org/officeDocument/2006/relationships/ctrlProp" Target="../ctrlProps/ctrlProp86.xml"/><Relationship Id="rId1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4EE06-EC91-423D-809B-644EB5D1C7FD}">
  <sheetPr>
    <tabColor theme="9"/>
  </sheetPr>
  <dimension ref="A1:BR282"/>
  <sheetViews>
    <sheetView tabSelected="1" view="pageBreakPreview" zoomScaleNormal="100" zoomScaleSheetLayoutView="100" zoomScalePageLayoutView="55" workbookViewId="0">
      <selection sqref="A1:R3"/>
    </sheetView>
  </sheetViews>
  <sheetFormatPr defaultColWidth="2.25" defaultRowHeight="13.5" x14ac:dyDescent="0.15"/>
  <cols>
    <col min="1" max="37" width="2.25" style="219"/>
    <col min="38" max="38" width="2.5" style="218" bestFit="1" customWidth="1"/>
    <col min="39" max="40" width="2.25" style="218"/>
    <col min="41" max="43" width="2.5" style="218" bestFit="1" customWidth="1"/>
    <col min="44" max="44" width="4.75" style="218" customWidth="1"/>
    <col min="45" max="45" width="4.5" style="218" customWidth="1"/>
    <col min="46" max="46" width="4.75" style="218" customWidth="1"/>
    <col min="47" max="48" width="4.625" style="218" customWidth="1"/>
    <col min="49" max="68" width="2.25" style="218"/>
    <col min="69" max="16384" width="2.25" style="219"/>
  </cols>
  <sheetData>
    <row r="1" spans="1:48" ht="13.5" customHeight="1" x14ac:dyDescent="0.15">
      <c r="A1" s="315" t="s">
        <v>585</v>
      </c>
      <c r="B1" s="316"/>
      <c r="C1" s="316"/>
      <c r="D1" s="316"/>
      <c r="E1" s="316"/>
      <c r="F1" s="316"/>
      <c r="G1" s="316"/>
      <c r="H1" s="316"/>
      <c r="I1" s="316"/>
      <c r="J1" s="316"/>
      <c r="K1" s="316"/>
      <c r="L1" s="316"/>
      <c r="M1" s="316"/>
      <c r="N1" s="316"/>
      <c r="O1" s="316"/>
      <c r="P1" s="316"/>
      <c r="Q1" s="316"/>
      <c r="R1" s="316"/>
      <c r="S1" s="278" t="s">
        <v>870</v>
      </c>
      <c r="T1" s="279"/>
      <c r="U1" s="279"/>
      <c r="V1" s="279"/>
      <c r="W1" s="311"/>
      <c r="X1" s="319"/>
      <c r="Y1" s="320"/>
      <c r="Z1" s="321"/>
      <c r="AA1" s="321"/>
      <c r="AB1" s="321"/>
      <c r="AC1" s="321"/>
      <c r="AD1" s="321"/>
      <c r="AE1" s="321"/>
      <c r="AF1" s="321"/>
      <c r="AG1" s="321"/>
      <c r="AH1" s="321"/>
      <c r="AI1" s="321"/>
      <c r="AJ1" s="321"/>
      <c r="AK1" s="322"/>
    </row>
    <row r="2" spans="1:48" ht="14.25" customHeight="1" x14ac:dyDescent="0.15">
      <c r="A2" s="317"/>
      <c r="B2" s="318"/>
      <c r="C2" s="318"/>
      <c r="D2" s="318"/>
      <c r="E2" s="318"/>
      <c r="F2" s="318"/>
      <c r="G2" s="318"/>
      <c r="H2" s="318"/>
      <c r="I2" s="318"/>
      <c r="J2" s="318"/>
      <c r="K2" s="318"/>
      <c r="L2" s="318"/>
      <c r="M2" s="318"/>
      <c r="N2" s="318"/>
      <c r="O2" s="318"/>
      <c r="P2" s="318"/>
      <c r="Q2" s="318"/>
      <c r="R2" s="318"/>
      <c r="S2" s="278" t="s">
        <v>597</v>
      </c>
      <c r="T2" s="279"/>
      <c r="U2" s="279"/>
      <c r="V2" s="279"/>
      <c r="W2" s="311"/>
      <c r="X2" s="319"/>
      <c r="Y2" s="323"/>
      <c r="Z2" s="324"/>
      <c r="AA2" s="324"/>
      <c r="AB2" s="324"/>
      <c r="AC2" s="324"/>
      <c r="AD2" s="324"/>
      <c r="AE2" s="324"/>
      <c r="AF2" s="324"/>
      <c r="AG2" s="324"/>
      <c r="AH2" s="324"/>
      <c r="AI2" s="324"/>
      <c r="AJ2" s="324"/>
      <c r="AK2" s="325"/>
    </row>
    <row r="3" spans="1:48" ht="14.25" customHeight="1" thickBot="1" x14ac:dyDescent="0.2">
      <c r="A3" s="317"/>
      <c r="B3" s="318"/>
      <c r="C3" s="318"/>
      <c r="D3" s="318"/>
      <c r="E3" s="318"/>
      <c r="F3" s="318"/>
      <c r="G3" s="318"/>
      <c r="H3" s="318"/>
      <c r="I3" s="318"/>
      <c r="J3" s="318"/>
      <c r="K3" s="318"/>
      <c r="L3" s="318"/>
      <c r="M3" s="318"/>
      <c r="N3" s="318"/>
      <c r="O3" s="318"/>
      <c r="P3" s="318"/>
      <c r="Q3" s="318"/>
      <c r="R3" s="318"/>
      <c r="S3" s="326" t="s">
        <v>598</v>
      </c>
      <c r="T3" s="327"/>
      <c r="U3" s="327"/>
      <c r="V3" s="327"/>
      <c r="W3" s="328">
        <f>AR24</f>
        <v>0</v>
      </c>
      <c r="X3" s="329"/>
      <c r="Y3" s="323"/>
      <c r="Z3" s="324"/>
      <c r="AA3" s="324"/>
      <c r="AB3" s="324"/>
      <c r="AC3" s="324"/>
      <c r="AD3" s="324"/>
      <c r="AE3" s="324"/>
      <c r="AF3" s="324"/>
      <c r="AG3" s="324"/>
      <c r="AH3" s="324"/>
      <c r="AI3" s="324"/>
      <c r="AJ3" s="324"/>
      <c r="AK3" s="325"/>
    </row>
    <row r="4" spans="1:48" ht="14.25" customHeight="1" x14ac:dyDescent="0.15">
      <c r="A4" s="289" t="s">
        <v>587</v>
      </c>
      <c r="B4" s="290"/>
      <c r="C4" s="290"/>
      <c r="D4" s="290"/>
      <c r="E4" s="290"/>
      <c r="F4" s="290"/>
      <c r="G4" s="290"/>
      <c r="H4" s="293" t="s">
        <v>50</v>
      </c>
      <c r="I4" s="293"/>
      <c r="J4" s="293"/>
      <c r="K4" s="293"/>
      <c r="L4" s="293"/>
      <c r="M4" s="293"/>
      <c r="N4" s="293"/>
      <c r="O4" s="293"/>
      <c r="P4" s="293"/>
      <c r="Q4" s="293"/>
      <c r="R4" s="293"/>
      <c r="S4" s="293"/>
      <c r="T4" s="293"/>
      <c r="U4" s="293"/>
      <c r="V4" s="293"/>
      <c r="W4" s="293"/>
      <c r="X4" s="294"/>
      <c r="Y4" s="297" t="s">
        <v>555</v>
      </c>
      <c r="Z4" s="281"/>
      <c r="AA4" s="298" t="s">
        <v>3625</v>
      </c>
      <c r="AB4" s="299"/>
      <c r="AC4" s="299"/>
      <c r="AD4" s="299"/>
      <c r="AE4" s="299"/>
      <c r="AF4" s="299"/>
      <c r="AG4" s="299"/>
      <c r="AH4" s="299"/>
      <c r="AI4" s="299"/>
      <c r="AJ4" s="299"/>
      <c r="AK4" s="300"/>
    </row>
    <row r="5" spans="1:48" ht="14.25" customHeight="1" x14ac:dyDescent="0.15">
      <c r="A5" s="291"/>
      <c r="B5" s="292"/>
      <c r="C5" s="292"/>
      <c r="D5" s="292"/>
      <c r="E5" s="292"/>
      <c r="F5" s="292"/>
      <c r="G5" s="292"/>
      <c r="H5" s="295"/>
      <c r="I5" s="295"/>
      <c r="J5" s="295"/>
      <c r="K5" s="295"/>
      <c r="L5" s="295"/>
      <c r="M5" s="295"/>
      <c r="N5" s="295"/>
      <c r="O5" s="295"/>
      <c r="P5" s="295"/>
      <c r="Q5" s="295"/>
      <c r="R5" s="295"/>
      <c r="S5" s="295"/>
      <c r="T5" s="295"/>
      <c r="U5" s="295"/>
      <c r="V5" s="295"/>
      <c r="W5" s="295"/>
      <c r="X5" s="296"/>
      <c r="Y5" s="287"/>
      <c r="Z5" s="288"/>
      <c r="AA5" s="301"/>
      <c r="AB5" s="301"/>
      <c r="AC5" s="301"/>
      <c r="AD5" s="301"/>
      <c r="AE5" s="301"/>
      <c r="AF5" s="301"/>
      <c r="AG5" s="301"/>
      <c r="AH5" s="301"/>
      <c r="AI5" s="301"/>
      <c r="AJ5" s="301"/>
      <c r="AK5" s="302"/>
      <c r="AM5" s="218" t="s">
        <v>605</v>
      </c>
    </row>
    <row r="6" spans="1:48" ht="13.5" customHeight="1" x14ac:dyDescent="0.15">
      <c r="A6" s="291"/>
      <c r="B6" s="292"/>
      <c r="C6" s="292"/>
      <c r="D6" s="292"/>
      <c r="E6" s="292"/>
      <c r="F6" s="292"/>
      <c r="G6" s="292"/>
      <c r="H6" s="295"/>
      <c r="I6" s="295"/>
      <c r="J6" s="295"/>
      <c r="K6" s="295"/>
      <c r="L6" s="295"/>
      <c r="M6" s="295"/>
      <c r="N6" s="295"/>
      <c r="O6" s="295"/>
      <c r="P6" s="295"/>
      <c r="Q6" s="295"/>
      <c r="R6" s="295"/>
      <c r="S6" s="295"/>
      <c r="T6" s="295"/>
      <c r="U6" s="295"/>
      <c r="V6" s="295"/>
      <c r="W6" s="295"/>
      <c r="X6" s="296"/>
      <c r="Y6" s="305" t="s">
        <v>601</v>
      </c>
      <c r="Z6" s="279"/>
      <c r="AA6" s="301"/>
      <c r="AB6" s="301"/>
      <c r="AC6" s="301"/>
      <c r="AD6" s="301"/>
      <c r="AE6" s="301"/>
      <c r="AF6" s="301"/>
      <c r="AG6" s="301"/>
      <c r="AH6" s="301"/>
      <c r="AI6" s="301"/>
      <c r="AJ6" s="301"/>
      <c r="AK6" s="302"/>
      <c r="AR6" s="218" t="s">
        <v>608</v>
      </c>
      <c r="AS6" s="218" t="s">
        <v>609</v>
      </c>
      <c r="AT6" s="218" t="s">
        <v>610</v>
      </c>
      <c r="AU6" s="218" t="s">
        <v>611</v>
      </c>
      <c r="AV6" s="218" t="s">
        <v>612</v>
      </c>
    </row>
    <row r="7" spans="1:48" ht="13.5" customHeight="1" thickBot="1" x14ac:dyDescent="0.2">
      <c r="A7" s="306" t="s">
        <v>586</v>
      </c>
      <c r="B7" s="307"/>
      <c r="C7" s="307"/>
      <c r="D7" s="307"/>
      <c r="E7" s="307"/>
      <c r="F7" s="307"/>
      <c r="G7" s="307"/>
      <c r="H7" s="308" t="s">
        <v>3626</v>
      </c>
      <c r="I7" s="308"/>
      <c r="J7" s="308"/>
      <c r="K7" s="308"/>
      <c r="L7" s="308"/>
      <c r="M7" s="308"/>
      <c r="N7" s="308"/>
      <c r="O7" s="308"/>
      <c r="P7" s="308"/>
      <c r="Q7" s="308"/>
      <c r="R7" s="308"/>
      <c r="S7" s="308"/>
      <c r="T7" s="308"/>
      <c r="U7" s="308"/>
      <c r="V7" s="308"/>
      <c r="W7" s="308"/>
      <c r="X7" s="309"/>
      <c r="Y7" s="310"/>
      <c r="Z7" s="311"/>
      <c r="AA7" s="301"/>
      <c r="AB7" s="301"/>
      <c r="AC7" s="301"/>
      <c r="AD7" s="301"/>
      <c r="AE7" s="301"/>
      <c r="AF7" s="301"/>
      <c r="AG7" s="301"/>
      <c r="AH7" s="301"/>
      <c r="AI7" s="301"/>
      <c r="AJ7" s="301"/>
      <c r="AK7" s="302"/>
      <c r="AM7" s="218" t="s">
        <v>590</v>
      </c>
      <c r="AR7" s="218">
        <f>IF($D$10="","",INDEX(クラス!D$4:D$27,MATCH(誇り高き騎士!$D$10,クラス!$C$4:$C$27,0)))</f>
        <v>20</v>
      </c>
      <c r="AS7" s="218">
        <f>IF($D$10="","",INDEX(クラス!E$4:E$27,MATCH(誇り高き騎士!$D$10,クラス!$C$4:$C$27,0)))</f>
        <v>15</v>
      </c>
      <c r="AT7" s="218">
        <f>IF($D$10="","",INDEX(クラス!F$4:F$27,MATCH(誇り高き騎士!$D$10,クラス!$C$4:$C$27,0)))</f>
        <v>15</v>
      </c>
      <c r="AU7" s="218">
        <f>IF($D$10="","",INDEX(クラス!G$4:G$27,MATCH(誇り高き騎士!$D$10,クラス!$C$4:$C$27,0)))</f>
        <v>10</v>
      </c>
      <c r="AV7" s="218">
        <f>IF($D$10="","",INDEX(クラス!H$4:H$27,MATCH(誇り高き騎士!$D$10,クラス!$C$4:$C$27,0)))</f>
        <v>20</v>
      </c>
    </row>
    <row r="8" spans="1:48" ht="13.5" customHeight="1" thickBot="1" x14ac:dyDescent="0.2">
      <c r="A8" s="312">
        <f ca="1">NOW()</f>
        <v>44095.763159490743</v>
      </c>
      <c r="B8" s="313"/>
      <c r="C8" s="313"/>
      <c r="D8" s="313"/>
      <c r="E8" s="313"/>
      <c r="F8" s="313"/>
      <c r="G8" s="314"/>
      <c r="Y8" s="278" t="s">
        <v>595</v>
      </c>
      <c r="Z8" s="279"/>
      <c r="AA8" s="301"/>
      <c r="AB8" s="301"/>
      <c r="AC8" s="301"/>
      <c r="AD8" s="301"/>
      <c r="AE8" s="301"/>
      <c r="AF8" s="301"/>
      <c r="AG8" s="301"/>
      <c r="AH8" s="301"/>
      <c r="AI8" s="301"/>
      <c r="AJ8" s="301"/>
      <c r="AK8" s="302"/>
      <c r="AM8" s="218" t="s">
        <v>591</v>
      </c>
      <c r="AR8" s="218">
        <f>IF($K$10="","",INDEX(クラス!D$4:D$27,MATCH(誇り高き騎士!$K$10,クラス!$C$4:$C$27,0)))</f>
        <v>20</v>
      </c>
      <c r="AS8" s="218">
        <f>IF($K$10="","",INDEX(クラス!E$4:E$27,MATCH(誇り高き騎士!$K$10,クラス!$C$4:$C$27,0)))</f>
        <v>10</v>
      </c>
      <c r="AT8" s="218">
        <f>IF($K$10="","",INDEX(クラス!F$4:F$27,MATCH(誇り高き騎士!$K$10,クラス!$C$4:$C$27,0)))</f>
        <v>15</v>
      </c>
      <c r="AU8" s="218">
        <f>IF($K$10="","",INDEX(クラス!G$4:G$27,MATCH(誇り高き騎士!$K$10,クラス!$C$4:$C$27,0)))</f>
        <v>15</v>
      </c>
      <c r="AV8" s="218">
        <f>IF($K$10="","",INDEX(クラス!H$4:H$27,MATCH(誇り高き騎士!$K$10,クラス!$C$4:$C$27,0)))</f>
        <v>20</v>
      </c>
    </row>
    <row r="9" spans="1:48" ht="13.5" customHeight="1" x14ac:dyDescent="0.15">
      <c r="A9" s="280"/>
      <c r="B9" s="281"/>
      <c r="C9" s="282"/>
      <c r="D9" s="283" t="s">
        <v>590</v>
      </c>
      <c r="E9" s="284"/>
      <c r="F9" s="284"/>
      <c r="G9" s="284"/>
      <c r="H9" s="284"/>
      <c r="I9" s="284"/>
      <c r="J9" s="285"/>
      <c r="K9" s="286" t="s">
        <v>591</v>
      </c>
      <c r="L9" s="284"/>
      <c r="M9" s="284"/>
      <c r="N9" s="284"/>
      <c r="O9" s="284"/>
      <c r="P9" s="284"/>
      <c r="Q9" s="285"/>
      <c r="R9" s="286" t="s">
        <v>592</v>
      </c>
      <c r="S9" s="284"/>
      <c r="T9" s="284"/>
      <c r="U9" s="284"/>
      <c r="V9" s="284"/>
      <c r="W9" s="284"/>
      <c r="X9" s="285"/>
      <c r="Y9" s="287"/>
      <c r="Z9" s="288"/>
      <c r="AA9" s="301"/>
      <c r="AB9" s="301"/>
      <c r="AC9" s="301"/>
      <c r="AD9" s="301"/>
      <c r="AE9" s="301"/>
      <c r="AF9" s="301"/>
      <c r="AG9" s="301"/>
      <c r="AH9" s="301"/>
      <c r="AI9" s="301"/>
      <c r="AJ9" s="301"/>
      <c r="AK9" s="302"/>
      <c r="AM9" s="218" t="s">
        <v>592</v>
      </c>
      <c r="AR9" s="218">
        <f>IF($R$10="","",INDEX(クラス!D$4:D$27,MATCH(誇り高き騎士!$R$10,クラス!$C$4:$C$27,0)))</f>
        <v>25</v>
      </c>
      <c r="AS9" s="218">
        <f>IF($R$10="","",INDEX(クラス!E$4:E$27,MATCH(誇り高き騎士!$R$10,クラス!$C$4:$C$27,0)))</f>
        <v>15</v>
      </c>
      <c r="AT9" s="218">
        <f>IF($R$10="","",INDEX(クラス!F$4:F$27,MATCH(誇り高き騎士!$R$10,クラス!$C$4:$C$27,0)))</f>
        <v>10</v>
      </c>
      <c r="AU9" s="218">
        <f>IF($R$10="","",INDEX(クラス!G$4:G$27,MATCH(誇り高き騎士!$R$10,クラス!$C$4:$C$27,0)))</f>
        <v>10</v>
      </c>
      <c r="AV9" s="218">
        <f>IF($R$10="","",INDEX(クラス!H$4:H$27,MATCH(誇り高き騎士!$R$10,クラス!$C$4:$C$27,0)))</f>
        <v>20</v>
      </c>
    </row>
    <row r="10" spans="1:48" ht="13.5" customHeight="1" x14ac:dyDescent="0.15">
      <c r="A10" s="359" t="s">
        <v>588</v>
      </c>
      <c r="B10" s="360"/>
      <c r="C10" s="361"/>
      <c r="D10" s="287" t="s">
        <v>1266</v>
      </c>
      <c r="E10" s="288"/>
      <c r="F10" s="288"/>
      <c r="G10" s="288"/>
      <c r="H10" s="288"/>
      <c r="I10" s="288"/>
      <c r="J10" s="365"/>
      <c r="K10" s="366" t="s">
        <v>45</v>
      </c>
      <c r="L10" s="288"/>
      <c r="M10" s="288"/>
      <c r="N10" s="288"/>
      <c r="O10" s="288"/>
      <c r="P10" s="288"/>
      <c r="Q10" s="365"/>
      <c r="R10" s="366" t="s">
        <v>40</v>
      </c>
      <c r="S10" s="288"/>
      <c r="T10" s="288"/>
      <c r="U10" s="288"/>
      <c r="V10" s="288"/>
      <c r="W10" s="288"/>
      <c r="X10" s="365"/>
      <c r="Y10" s="305" t="s">
        <v>557</v>
      </c>
      <c r="Z10" s="279"/>
      <c r="AA10" s="301"/>
      <c r="AB10" s="301"/>
      <c r="AC10" s="301"/>
      <c r="AD10" s="301"/>
      <c r="AE10" s="301"/>
      <c r="AF10" s="301"/>
      <c r="AG10" s="301"/>
      <c r="AH10" s="301"/>
      <c r="AI10" s="301"/>
      <c r="AJ10" s="301"/>
      <c r="AK10" s="302"/>
      <c r="AM10" s="218" t="s">
        <v>730</v>
      </c>
      <c r="AR10" s="218">
        <f>SUM(AR7:AR9)</f>
        <v>65</v>
      </c>
      <c r="AS10" s="218">
        <f t="shared" ref="AS10:AV10" si="0">SUM(AS7:AS9)</f>
        <v>40</v>
      </c>
      <c r="AT10" s="218">
        <f t="shared" si="0"/>
        <v>40</v>
      </c>
      <c r="AU10" s="218">
        <f t="shared" si="0"/>
        <v>35</v>
      </c>
      <c r="AV10" s="218">
        <f t="shared" si="0"/>
        <v>60</v>
      </c>
    </row>
    <row r="11" spans="1:48" ht="13.5" customHeight="1" x14ac:dyDescent="0.15">
      <c r="A11" s="359"/>
      <c r="B11" s="360"/>
      <c r="C11" s="361"/>
      <c r="D11" s="287"/>
      <c r="E11" s="288"/>
      <c r="F11" s="288"/>
      <c r="G11" s="288"/>
      <c r="H11" s="288"/>
      <c r="I11" s="288"/>
      <c r="J11" s="365"/>
      <c r="K11" s="366"/>
      <c r="L11" s="288"/>
      <c r="M11" s="288"/>
      <c r="N11" s="288"/>
      <c r="O11" s="288"/>
      <c r="P11" s="288"/>
      <c r="Q11" s="365"/>
      <c r="R11" s="366"/>
      <c r="S11" s="288"/>
      <c r="T11" s="288"/>
      <c r="U11" s="288"/>
      <c r="V11" s="288"/>
      <c r="W11" s="288"/>
      <c r="X11" s="365"/>
      <c r="Y11" s="287"/>
      <c r="Z11" s="288"/>
      <c r="AA11" s="301"/>
      <c r="AB11" s="301"/>
      <c r="AC11" s="301"/>
      <c r="AD11" s="301"/>
      <c r="AE11" s="301"/>
      <c r="AF11" s="301"/>
      <c r="AG11" s="301"/>
      <c r="AH11" s="301"/>
      <c r="AI11" s="301"/>
      <c r="AJ11" s="301"/>
      <c r="AK11" s="302"/>
      <c r="AM11" s="218" t="s">
        <v>596</v>
      </c>
      <c r="AR11" s="218">
        <f>H18</f>
        <v>0</v>
      </c>
      <c r="AS11" s="218">
        <f>H25</f>
        <v>0</v>
      </c>
      <c r="AT11" s="218">
        <f>H32</f>
        <v>0</v>
      </c>
      <c r="AU11" s="218">
        <f>H39</f>
        <v>0</v>
      </c>
      <c r="AV11" s="218">
        <f>H46</f>
        <v>0</v>
      </c>
    </row>
    <row r="12" spans="1:48" ht="13.5" customHeight="1" x14ac:dyDescent="0.15">
      <c r="A12" s="359" t="s">
        <v>589</v>
      </c>
      <c r="B12" s="360"/>
      <c r="C12" s="361"/>
      <c r="D12" s="362" t="str">
        <f>IF($D$10="","",INDEX(クラス!J$4:J$27,MATCH(誇り高き騎士!$D$10,クラス!$C$4:$C$27,0)))</f>
        <v>∴ドレッドノート∴</v>
      </c>
      <c r="E12" s="363"/>
      <c r="F12" s="363"/>
      <c r="G12" s="363"/>
      <c r="H12" s="363"/>
      <c r="I12" s="363"/>
      <c r="J12" s="364"/>
      <c r="K12" s="362" t="str">
        <f>IF($K$10="","",INDEX(クラス!J$4:J$27,MATCH(誇り高き騎士!$K$10,クラス!$C$4:$C$27,0)))</f>
        <v>∴ビフレスト∴</v>
      </c>
      <c r="L12" s="363"/>
      <c r="M12" s="363"/>
      <c r="N12" s="363"/>
      <c r="O12" s="363"/>
      <c r="P12" s="363"/>
      <c r="Q12" s="364"/>
      <c r="R12" s="362" t="str">
        <f>IF($R$10="","",INDEX(クラス!J$4:J$27,MATCH(誇り高き騎士!$R$10,クラス!$C$4:$C$27,0)))</f>
        <v>∴エクスカリバー∴</v>
      </c>
      <c r="S12" s="363"/>
      <c r="T12" s="363"/>
      <c r="U12" s="363"/>
      <c r="V12" s="363"/>
      <c r="W12" s="363"/>
      <c r="X12" s="364"/>
      <c r="Y12" s="305" t="s">
        <v>556</v>
      </c>
      <c r="Z12" s="279"/>
      <c r="AA12" s="301"/>
      <c r="AB12" s="301"/>
      <c r="AC12" s="301"/>
      <c r="AD12" s="301"/>
      <c r="AE12" s="301"/>
      <c r="AF12" s="301"/>
      <c r="AG12" s="301"/>
      <c r="AH12" s="301"/>
      <c r="AI12" s="301"/>
      <c r="AJ12" s="301"/>
      <c r="AK12" s="302"/>
      <c r="AM12" s="218" t="s">
        <v>606</v>
      </c>
      <c r="AR12" s="218">
        <f>H19</f>
        <v>0</v>
      </c>
      <c r="AS12" s="218">
        <f>H26</f>
        <v>0</v>
      </c>
      <c r="AT12" s="218">
        <f>H33</f>
        <v>0</v>
      </c>
      <c r="AU12" s="218">
        <f>H40</f>
        <v>0</v>
      </c>
      <c r="AV12" s="218">
        <f>H47</f>
        <v>0</v>
      </c>
    </row>
    <row r="13" spans="1:48" ht="13.5" customHeight="1" x14ac:dyDescent="0.15">
      <c r="A13" s="359"/>
      <c r="B13" s="360"/>
      <c r="C13" s="361"/>
      <c r="D13" s="362"/>
      <c r="E13" s="363"/>
      <c r="F13" s="363"/>
      <c r="G13" s="363"/>
      <c r="H13" s="363"/>
      <c r="I13" s="363"/>
      <c r="J13" s="364"/>
      <c r="K13" s="362"/>
      <c r="L13" s="363"/>
      <c r="M13" s="363"/>
      <c r="N13" s="363"/>
      <c r="O13" s="363"/>
      <c r="P13" s="363"/>
      <c r="Q13" s="364"/>
      <c r="R13" s="362"/>
      <c r="S13" s="363"/>
      <c r="T13" s="363"/>
      <c r="U13" s="363"/>
      <c r="V13" s="363"/>
      <c r="W13" s="363"/>
      <c r="X13" s="364"/>
      <c r="Y13" s="287"/>
      <c r="Z13" s="288"/>
      <c r="AA13" s="301"/>
      <c r="AB13" s="301"/>
      <c r="AC13" s="301"/>
      <c r="AD13" s="301"/>
      <c r="AE13" s="301"/>
      <c r="AF13" s="301"/>
      <c r="AG13" s="301"/>
      <c r="AH13" s="301"/>
      <c r="AI13" s="301"/>
      <c r="AJ13" s="301"/>
      <c r="AK13" s="302"/>
      <c r="AM13" s="218" t="s">
        <v>604</v>
      </c>
      <c r="AR13" s="218">
        <f>SUM(AR10:AR12)</f>
        <v>65</v>
      </c>
      <c r="AS13" s="218">
        <f t="shared" ref="AS13:AV13" si="1">SUM(AS10:AS12)</f>
        <v>40</v>
      </c>
      <c r="AT13" s="218">
        <f t="shared" si="1"/>
        <v>40</v>
      </c>
      <c r="AU13" s="218">
        <f t="shared" si="1"/>
        <v>35</v>
      </c>
      <c r="AV13" s="218">
        <f t="shared" si="1"/>
        <v>60</v>
      </c>
    </row>
    <row r="14" spans="1:48" ht="13.5" customHeight="1" x14ac:dyDescent="0.15">
      <c r="A14" s="330" t="s">
        <v>593</v>
      </c>
      <c r="B14" s="331"/>
      <c r="C14" s="332"/>
      <c r="D14" s="336"/>
      <c r="E14" s="337"/>
      <c r="F14" s="337"/>
      <c r="G14" s="337"/>
      <c r="H14" s="337"/>
      <c r="I14" s="337"/>
      <c r="J14" s="337"/>
      <c r="K14" s="337"/>
      <c r="L14" s="337"/>
      <c r="M14" s="337"/>
      <c r="N14" s="337"/>
      <c r="O14" s="337"/>
      <c r="P14" s="337"/>
      <c r="Q14" s="338"/>
      <c r="R14" s="342"/>
      <c r="S14" s="343"/>
      <c r="T14" s="343"/>
      <c r="U14" s="343"/>
      <c r="V14" s="343"/>
      <c r="W14" s="343"/>
      <c r="X14" s="344"/>
      <c r="Y14" s="305" t="s">
        <v>594</v>
      </c>
      <c r="Z14" s="279"/>
      <c r="AA14" s="301"/>
      <c r="AB14" s="301"/>
      <c r="AC14" s="301"/>
      <c r="AD14" s="301"/>
      <c r="AE14" s="301"/>
      <c r="AF14" s="301"/>
      <c r="AG14" s="301"/>
      <c r="AH14" s="301"/>
      <c r="AI14" s="301"/>
      <c r="AJ14" s="301"/>
      <c r="AK14" s="302"/>
    </row>
    <row r="15" spans="1:48" ht="13.5" customHeight="1" thickBot="1" x14ac:dyDescent="0.2">
      <c r="A15" s="333"/>
      <c r="B15" s="334"/>
      <c r="C15" s="335"/>
      <c r="D15" s="339"/>
      <c r="E15" s="340"/>
      <c r="F15" s="340"/>
      <c r="G15" s="340"/>
      <c r="H15" s="340"/>
      <c r="I15" s="340"/>
      <c r="J15" s="340"/>
      <c r="K15" s="340"/>
      <c r="L15" s="340"/>
      <c r="M15" s="340"/>
      <c r="N15" s="340"/>
      <c r="O15" s="340"/>
      <c r="P15" s="340"/>
      <c r="Q15" s="341"/>
      <c r="R15" s="345"/>
      <c r="S15" s="346"/>
      <c r="T15" s="346"/>
      <c r="U15" s="346"/>
      <c r="V15" s="346"/>
      <c r="W15" s="346"/>
      <c r="X15" s="347"/>
      <c r="Y15" s="348"/>
      <c r="Z15" s="349"/>
      <c r="AA15" s="303"/>
      <c r="AB15" s="303"/>
      <c r="AC15" s="303"/>
      <c r="AD15" s="303"/>
      <c r="AE15" s="303"/>
      <c r="AF15" s="303"/>
      <c r="AG15" s="303"/>
      <c r="AH15" s="303"/>
      <c r="AI15" s="303"/>
      <c r="AJ15" s="303"/>
      <c r="AK15" s="304"/>
      <c r="AM15" s="218" t="s">
        <v>607</v>
      </c>
      <c r="AR15" s="218">
        <f>IF(AR10&lt;50, IF(AR13&lt;50, AR12*2, (50-AR10)*2+(AR12-(50-AR10))*3), AR12*3)</f>
        <v>0</v>
      </c>
      <c r="AS15" s="218">
        <f t="shared" ref="AS15:AV15" si="2">IF(AS10&lt;50, IF(AS13&lt;50, AS12*2, (50-AS10)*2+(AS12-(50-AS10))*3), AS12*3)</f>
        <v>0</v>
      </c>
      <c r="AT15" s="218">
        <f t="shared" si="2"/>
        <v>0</v>
      </c>
      <c r="AU15" s="218">
        <f t="shared" si="2"/>
        <v>0</v>
      </c>
      <c r="AV15" s="218">
        <f t="shared" si="2"/>
        <v>0</v>
      </c>
    </row>
    <row r="16" spans="1:48" ht="13.5" customHeight="1" thickBot="1" x14ac:dyDescent="0.2"/>
    <row r="17" spans="1:44" ht="13.5" customHeight="1" x14ac:dyDescent="0.15">
      <c r="A17" s="286" t="s">
        <v>558</v>
      </c>
      <c r="B17" s="284"/>
      <c r="C17" s="284"/>
      <c r="D17" s="284"/>
      <c r="E17" s="284"/>
      <c r="F17" s="284"/>
      <c r="G17" s="284"/>
      <c r="H17" s="350" t="s">
        <v>596</v>
      </c>
      <c r="I17" s="351"/>
      <c r="K17" s="352" t="s">
        <v>613</v>
      </c>
      <c r="L17" s="353"/>
      <c r="M17" s="286" t="s">
        <v>559</v>
      </c>
      <c r="N17" s="284"/>
      <c r="O17" s="284"/>
      <c r="P17" s="284"/>
      <c r="Q17" s="284"/>
      <c r="R17" s="284"/>
      <c r="S17" s="284"/>
      <c r="T17" s="358"/>
      <c r="U17" s="286" t="s">
        <v>560</v>
      </c>
      <c r="V17" s="284"/>
      <c r="W17" s="284"/>
      <c r="X17" s="284"/>
      <c r="Y17" s="284"/>
      <c r="Z17" s="284"/>
      <c r="AA17" s="284"/>
      <c r="AB17" s="358"/>
      <c r="AC17" s="286" t="s">
        <v>561</v>
      </c>
      <c r="AD17" s="284"/>
      <c r="AE17" s="284"/>
      <c r="AF17" s="284"/>
      <c r="AG17" s="284"/>
      <c r="AH17" s="284"/>
      <c r="AI17" s="284"/>
      <c r="AJ17" s="285"/>
    </row>
    <row r="18" spans="1:44" ht="13.5" customHeight="1" x14ac:dyDescent="0.15">
      <c r="A18" s="381" t="s">
        <v>562</v>
      </c>
      <c r="B18" s="382"/>
      <c r="C18" s="382"/>
      <c r="D18" s="382"/>
      <c r="E18" s="383">
        <f>AR13</f>
        <v>65</v>
      </c>
      <c r="F18" s="383"/>
      <c r="G18" s="383"/>
      <c r="H18" s="376"/>
      <c r="I18" s="379"/>
      <c r="K18" s="354"/>
      <c r="L18" s="355"/>
      <c r="M18" s="384" t="s">
        <v>563</v>
      </c>
      <c r="N18" s="385"/>
      <c r="O18" s="385"/>
      <c r="P18" s="385"/>
      <c r="Q18" s="386">
        <f>IF(AND(D10="",K10="",R10=""),"",ROUNDUP((E18+E32)/5+15,0)+Q20)</f>
        <v>36</v>
      </c>
      <c r="R18" s="386"/>
      <c r="S18" s="386"/>
      <c r="T18" s="387"/>
      <c r="U18" s="384" t="s">
        <v>614</v>
      </c>
      <c r="V18" s="385"/>
      <c r="W18" s="385"/>
      <c r="X18" s="385"/>
      <c r="Y18" s="388">
        <f>E46/5+Y20</f>
        <v>12</v>
      </c>
      <c r="Z18" s="388"/>
      <c r="AA18" s="388"/>
      <c r="AB18" s="389"/>
      <c r="AC18" s="384" t="s">
        <v>615</v>
      </c>
      <c r="AD18" s="385"/>
      <c r="AE18" s="385"/>
      <c r="AF18" s="385"/>
      <c r="AG18" s="363">
        <f>IF(AND(D10="",K10="",R10=""),"",ROUNDUP((E25+E39)/10+5,0)-AG20+AG21)</f>
        <v>1</v>
      </c>
      <c r="AH18" s="363"/>
      <c r="AI18" s="363"/>
      <c r="AJ18" s="364"/>
      <c r="AM18" s="218" t="s">
        <v>635</v>
      </c>
    </row>
    <row r="19" spans="1:44" ht="13.5" customHeight="1" x14ac:dyDescent="0.15">
      <c r="A19" s="381"/>
      <c r="B19" s="382"/>
      <c r="C19" s="382"/>
      <c r="D19" s="382"/>
      <c r="E19" s="383"/>
      <c r="F19" s="383"/>
      <c r="G19" s="383"/>
      <c r="H19" s="376"/>
      <c r="I19" s="379"/>
      <c r="K19" s="354"/>
      <c r="L19" s="355"/>
      <c r="M19" s="384"/>
      <c r="N19" s="385"/>
      <c r="O19" s="385"/>
      <c r="P19" s="385"/>
      <c r="Q19" s="386"/>
      <c r="R19" s="386"/>
      <c r="S19" s="386"/>
      <c r="T19" s="387"/>
      <c r="U19" s="384"/>
      <c r="V19" s="385"/>
      <c r="W19" s="385"/>
      <c r="X19" s="385"/>
      <c r="Y19" s="388"/>
      <c r="Z19" s="388"/>
      <c r="AA19" s="388"/>
      <c r="AB19" s="389"/>
      <c r="AC19" s="384"/>
      <c r="AD19" s="385"/>
      <c r="AE19" s="385"/>
      <c r="AF19" s="385"/>
      <c r="AG19" s="363"/>
      <c r="AH19" s="363"/>
      <c r="AI19" s="363"/>
      <c r="AJ19" s="364"/>
      <c r="AM19" s="218" t="s">
        <v>636</v>
      </c>
      <c r="AR19" s="218">
        <f>SUM(AR15:AV15)</f>
        <v>0</v>
      </c>
    </row>
    <row r="20" spans="1:44" ht="13.5" customHeight="1" thickBot="1" x14ac:dyDescent="0.2">
      <c r="A20" s="370" t="s">
        <v>602</v>
      </c>
      <c r="B20" s="371"/>
      <c r="C20" s="371"/>
      <c r="D20" s="371"/>
      <c r="E20" s="279" t="s">
        <v>603</v>
      </c>
      <c r="F20" s="279"/>
      <c r="G20" s="279" t="s">
        <v>604</v>
      </c>
      <c r="H20" s="279"/>
      <c r="I20" s="380"/>
      <c r="K20" s="356"/>
      <c r="L20" s="357"/>
      <c r="M20" s="367" t="s">
        <v>564</v>
      </c>
      <c r="N20" s="368"/>
      <c r="O20" s="368"/>
      <c r="P20" s="368"/>
      <c r="Q20" s="308"/>
      <c r="R20" s="308"/>
      <c r="S20" s="308"/>
      <c r="T20" s="369"/>
      <c r="U20" s="367" t="s">
        <v>564</v>
      </c>
      <c r="V20" s="368"/>
      <c r="W20" s="368"/>
      <c r="X20" s="368"/>
      <c r="Y20" s="308"/>
      <c r="Z20" s="308"/>
      <c r="AA20" s="308"/>
      <c r="AB20" s="369"/>
      <c r="AC20" s="370" t="s">
        <v>616</v>
      </c>
      <c r="AD20" s="371"/>
      <c r="AE20" s="371"/>
      <c r="AF20" s="371"/>
      <c r="AG20" s="372">
        <f>AH71+AF85+AJ61</f>
        <v>12</v>
      </c>
      <c r="AH20" s="372"/>
      <c r="AI20" s="372"/>
      <c r="AJ20" s="373"/>
      <c r="AM20" s="218" t="s">
        <v>729</v>
      </c>
      <c r="AR20" s="218">
        <f>(SUM(E21:F24,E28:F31,E35:F38,E42:F45)-6)*10</f>
        <v>0</v>
      </c>
    </row>
    <row r="21" spans="1:44" ht="13.5" customHeight="1" thickBot="1" x14ac:dyDescent="0.2">
      <c r="A21" s="374" t="s">
        <v>565</v>
      </c>
      <c r="B21" s="375"/>
      <c r="C21" s="375"/>
      <c r="D21" s="375"/>
      <c r="E21" s="376">
        <v>3</v>
      </c>
      <c r="F21" s="376"/>
      <c r="G21" s="377">
        <f>$E$18+E21*20</f>
        <v>125</v>
      </c>
      <c r="H21" s="377"/>
      <c r="I21" s="378"/>
      <c r="AC21" s="367" t="s">
        <v>564</v>
      </c>
      <c r="AD21" s="368"/>
      <c r="AE21" s="368"/>
      <c r="AF21" s="368"/>
      <c r="AG21" s="308"/>
      <c r="AH21" s="308"/>
      <c r="AI21" s="308"/>
      <c r="AJ21" s="309"/>
      <c r="AM21" s="218" t="s">
        <v>637</v>
      </c>
      <c r="AR21" s="220">
        <f>AJ148*5-25</f>
        <v>0</v>
      </c>
    </row>
    <row r="22" spans="1:44" ht="13.5" customHeight="1" thickBot="1" x14ac:dyDescent="0.2">
      <c r="A22" s="374" t="s">
        <v>599</v>
      </c>
      <c r="B22" s="375"/>
      <c r="C22" s="375"/>
      <c r="D22" s="375"/>
      <c r="E22" s="376">
        <v>0</v>
      </c>
      <c r="F22" s="376"/>
      <c r="G22" s="377">
        <f t="shared" ref="G22:G24" si="3">$E$18+E22*20</f>
        <v>65</v>
      </c>
      <c r="H22" s="377"/>
      <c r="I22" s="378"/>
      <c r="K22" s="410" t="s">
        <v>617</v>
      </c>
      <c r="L22" s="411"/>
      <c r="M22" s="411"/>
      <c r="N22" s="411"/>
      <c r="O22" s="411"/>
      <c r="P22" s="411"/>
      <c r="Q22" s="412"/>
      <c r="AM22" s="218" t="s">
        <v>731</v>
      </c>
      <c r="AR22" s="218">
        <f>AI54+AI58</f>
        <v>0</v>
      </c>
    </row>
    <row r="23" spans="1:44" ht="13.5" customHeight="1" thickBot="1" x14ac:dyDescent="0.2">
      <c r="A23" s="374" t="s">
        <v>569</v>
      </c>
      <c r="B23" s="375"/>
      <c r="C23" s="375"/>
      <c r="D23" s="375"/>
      <c r="E23" s="376">
        <v>0</v>
      </c>
      <c r="F23" s="376"/>
      <c r="G23" s="377">
        <f t="shared" si="3"/>
        <v>65</v>
      </c>
      <c r="H23" s="377"/>
      <c r="I23" s="378"/>
      <c r="K23" s="413"/>
      <c r="L23" s="414"/>
      <c r="M23" s="414"/>
      <c r="N23" s="414"/>
      <c r="O23" s="414"/>
      <c r="P23" s="414"/>
      <c r="Q23" s="415"/>
      <c r="R23" s="390" t="s">
        <v>568</v>
      </c>
      <c r="S23" s="391"/>
      <c r="T23" s="391"/>
      <c r="U23" s="391"/>
      <c r="V23" s="391"/>
      <c r="W23" s="391"/>
      <c r="X23" s="391"/>
      <c r="Y23" s="391"/>
      <c r="Z23" s="391"/>
      <c r="AA23" s="391"/>
      <c r="AB23" s="391"/>
      <c r="AC23" s="391"/>
      <c r="AD23" s="391"/>
      <c r="AE23" s="391"/>
      <c r="AF23" s="391"/>
      <c r="AG23" s="391"/>
      <c r="AH23" s="391"/>
      <c r="AI23" s="391"/>
      <c r="AJ23" s="392"/>
      <c r="AM23" s="218" t="s">
        <v>732</v>
      </c>
      <c r="AR23" s="218">
        <f>ROUNDUP(SUM(AJ71,AI85,AH99)/100,0)-15</f>
        <v>0</v>
      </c>
    </row>
    <row r="24" spans="1:44" ht="14.25" customHeight="1" thickBot="1" x14ac:dyDescent="0.2">
      <c r="A24" s="393" t="s">
        <v>567</v>
      </c>
      <c r="B24" s="394"/>
      <c r="C24" s="394"/>
      <c r="D24" s="394"/>
      <c r="E24" s="395">
        <v>0</v>
      </c>
      <c r="F24" s="395"/>
      <c r="G24" s="377">
        <f t="shared" si="3"/>
        <v>65</v>
      </c>
      <c r="H24" s="377"/>
      <c r="I24" s="378"/>
      <c r="K24" s="396" t="s">
        <v>620</v>
      </c>
      <c r="L24" s="397"/>
      <c r="M24" s="221" t="s">
        <v>621</v>
      </c>
      <c r="N24" s="402"/>
      <c r="O24" s="402"/>
      <c r="P24" s="402"/>
      <c r="Q24" s="402"/>
      <c r="R24" s="403"/>
      <c r="S24" s="403"/>
      <c r="T24" s="403"/>
      <c r="U24" s="403"/>
      <c r="V24" s="403"/>
      <c r="W24" s="403"/>
      <c r="X24" s="403"/>
      <c r="Y24" s="403"/>
      <c r="Z24" s="403"/>
      <c r="AA24" s="403"/>
      <c r="AB24" s="403"/>
      <c r="AC24" s="403"/>
      <c r="AD24" s="403"/>
      <c r="AE24" s="403"/>
      <c r="AF24" s="403"/>
      <c r="AG24" s="403"/>
      <c r="AH24" s="403"/>
      <c r="AI24" s="403"/>
      <c r="AJ24" s="404"/>
      <c r="AM24" s="218" t="s">
        <v>604</v>
      </c>
      <c r="AR24" s="218">
        <f>SUM(AR19:AR23)</f>
        <v>0</v>
      </c>
    </row>
    <row r="25" spans="1:44" ht="14.25" customHeight="1" x14ac:dyDescent="0.15">
      <c r="A25" s="405" t="s">
        <v>600</v>
      </c>
      <c r="B25" s="406"/>
      <c r="C25" s="406"/>
      <c r="D25" s="406"/>
      <c r="E25" s="407">
        <f>AS13</f>
        <v>40</v>
      </c>
      <c r="F25" s="407"/>
      <c r="G25" s="407"/>
      <c r="H25" s="408"/>
      <c r="I25" s="409"/>
      <c r="J25" s="222"/>
      <c r="K25" s="398"/>
      <c r="L25" s="399"/>
      <c r="M25" s="223" t="s">
        <v>622</v>
      </c>
      <c r="N25" s="343"/>
      <c r="O25" s="343"/>
      <c r="P25" s="343"/>
      <c r="Q25" s="343"/>
      <c r="R25" s="426"/>
      <c r="S25" s="426"/>
      <c r="T25" s="426"/>
      <c r="U25" s="426"/>
      <c r="V25" s="426"/>
      <c r="W25" s="426"/>
      <c r="X25" s="426"/>
      <c r="Y25" s="426"/>
      <c r="Z25" s="426"/>
      <c r="AA25" s="426"/>
      <c r="AB25" s="426"/>
      <c r="AC25" s="426"/>
      <c r="AD25" s="426"/>
      <c r="AE25" s="426"/>
      <c r="AF25" s="426"/>
      <c r="AG25" s="426"/>
      <c r="AH25" s="426"/>
      <c r="AI25" s="426"/>
      <c r="AJ25" s="427"/>
    </row>
    <row r="26" spans="1:44" ht="14.25" customHeight="1" x14ac:dyDescent="0.15">
      <c r="A26" s="381"/>
      <c r="B26" s="382"/>
      <c r="C26" s="382"/>
      <c r="D26" s="382"/>
      <c r="E26" s="383"/>
      <c r="F26" s="383"/>
      <c r="G26" s="383"/>
      <c r="H26" s="376"/>
      <c r="I26" s="379"/>
      <c r="J26" s="222"/>
      <c r="K26" s="398"/>
      <c r="L26" s="399"/>
      <c r="M26" s="224" t="s">
        <v>623</v>
      </c>
      <c r="N26" s="343"/>
      <c r="O26" s="343"/>
      <c r="P26" s="343"/>
      <c r="Q26" s="343"/>
      <c r="R26" s="429"/>
      <c r="S26" s="429"/>
      <c r="T26" s="429"/>
      <c r="U26" s="429"/>
      <c r="V26" s="429"/>
      <c r="W26" s="429"/>
      <c r="X26" s="429"/>
      <c r="Y26" s="429"/>
      <c r="Z26" s="429"/>
      <c r="AA26" s="429"/>
      <c r="AB26" s="429"/>
      <c r="AC26" s="429"/>
      <c r="AD26" s="429"/>
      <c r="AE26" s="429"/>
      <c r="AF26" s="429"/>
      <c r="AG26" s="429"/>
      <c r="AH26" s="429"/>
      <c r="AI26" s="429"/>
      <c r="AJ26" s="430"/>
    </row>
    <row r="27" spans="1:44" ht="13.5" customHeight="1" thickBot="1" x14ac:dyDescent="0.2">
      <c r="A27" s="370" t="s">
        <v>602</v>
      </c>
      <c r="B27" s="371"/>
      <c r="C27" s="371"/>
      <c r="D27" s="371"/>
      <c r="E27" s="279" t="s">
        <v>603</v>
      </c>
      <c r="F27" s="279"/>
      <c r="G27" s="279" t="s">
        <v>604</v>
      </c>
      <c r="H27" s="279"/>
      <c r="I27" s="380"/>
      <c r="K27" s="400"/>
      <c r="L27" s="401"/>
      <c r="M27" s="225" t="s">
        <v>622</v>
      </c>
      <c r="N27" s="428"/>
      <c r="O27" s="428"/>
      <c r="P27" s="428"/>
      <c r="Q27" s="428"/>
      <c r="R27" s="431" t="s">
        <v>839</v>
      </c>
      <c r="S27" s="431"/>
      <c r="T27" s="431"/>
      <c r="U27" s="431"/>
      <c r="V27" s="431"/>
      <c r="W27" s="431"/>
      <c r="X27" s="431"/>
      <c r="Y27" s="431"/>
      <c r="Z27" s="431"/>
      <c r="AA27" s="431"/>
      <c r="AB27" s="431"/>
      <c r="AC27" s="431"/>
      <c r="AD27" s="431"/>
      <c r="AE27" s="431"/>
      <c r="AF27" s="431"/>
      <c r="AG27" s="431"/>
      <c r="AH27" s="431"/>
      <c r="AI27" s="431"/>
      <c r="AJ27" s="432"/>
    </row>
    <row r="28" spans="1:44" ht="14.25" customHeight="1" x14ac:dyDescent="0.15">
      <c r="A28" s="374" t="s">
        <v>570</v>
      </c>
      <c r="B28" s="375"/>
      <c r="C28" s="375"/>
      <c r="D28" s="375"/>
      <c r="E28" s="376">
        <v>0</v>
      </c>
      <c r="F28" s="376"/>
      <c r="G28" s="377">
        <f>$E$25+E28*20</f>
        <v>40</v>
      </c>
      <c r="H28" s="377"/>
      <c r="I28" s="378"/>
      <c r="K28" s="396" t="s">
        <v>619</v>
      </c>
      <c r="L28" s="416"/>
      <c r="M28" s="221" t="s">
        <v>621</v>
      </c>
      <c r="N28" s="420"/>
      <c r="O28" s="402"/>
      <c r="P28" s="402"/>
      <c r="Q28" s="402"/>
      <c r="R28" s="422"/>
      <c r="S28" s="422"/>
      <c r="T28" s="422"/>
      <c r="U28" s="422"/>
      <c r="V28" s="422"/>
      <c r="W28" s="422"/>
      <c r="X28" s="422"/>
      <c r="Y28" s="422"/>
      <c r="Z28" s="422"/>
      <c r="AA28" s="422"/>
      <c r="AB28" s="422"/>
      <c r="AC28" s="422"/>
      <c r="AD28" s="422"/>
      <c r="AE28" s="422"/>
      <c r="AF28" s="422"/>
      <c r="AG28" s="422"/>
      <c r="AH28" s="422"/>
      <c r="AI28" s="422"/>
      <c r="AJ28" s="423"/>
    </row>
    <row r="29" spans="1:44" ht="13.5" customHeight="1" x14ac:dyDescent="0.15">
      <c r="A29" s="374" t="s">
        <v>571</v>
      </c>
      <c r="B29" s="375"/>
      <c r="C29" s="375"/>
      <c r="D29" s="375"/>
      <c r="E29" s="376">
        <v>0</v>
      </c>
      <c r="F29" s="376"/>
      <c r="G29" s="377">
        <f t="shared" ref="G29:G31" si="4">$E$25+E29*20</f>
        <v>40</v>
      </c>
      <c r="H29" s="377"/>
      <c r="I29" s="378"/>
      <c r="K29" s="398"/>
      <c r="L29" s="417"/>
      <c r="M29" s="223" t="s">
        <v>622</v>
      </c>
      <c r="N29" s="421"/>
      <c r="O29" s="343"/>
      <c r="P29" s="343"/>
      <c r="Q29" s="343"/>
      <c r="R29" s="424"/>
      <c r="S29" s="424"/>
      <c r="T29" s="424"/>
      <c r="U29" s="424"/>
      <c r="V29" s="424"/>
      <c r="W29" s="424"/>
      <c r="X29" s="424"/>
      <c r="Y29" s="424"/>
      <c r="Z29" s="424"/>
      <c r="AA29" s="424"/>
      <c r="AB29" s="424"/>
      <c r="AC29" s="424"/>
      <c r="AD29" s="424"/>
      <c r="AE29" s="424"/>
      <c r="AF29" s="424"/>
      <c r="AG29" s="424"/>
      <c r="AH29" s="424"/>
      <c r="AI29" s="424"/>
      <c r="AJ29" s="425"/>
    </row>
    <row r="30" spans="1:44" ht="13.5" customHeight="1" x14ac:dyDescent="0.15">
      <c r="A30" s="374" t="s">
        <v>566</v>
      </c>
      <c r="B30" s="375"/>
      <c r="C30" s="375"/>
      <c r="D30" s="375"/>
      <c r="E30" s="376">
        <v>0</v>
      </c>
      <c r="F30" s="376"/>
      <c r="G30" s="377">
        <f t="shared" si="4"/>
        <v>40</v>
      </c>
      <c r="H30" s="377"/>
      <c r="I30" s="378"/>
      <c r="K30" s="398"/>
      <c r="L30" s="417"/>
      <c r="M30" s="224" t="s">
        <v>623</v>
      </c>
      <c r="N30" s="343"/>
      <c r="O30" s="343"/>
      <c r="P30" s="343"/>
      <c r="Q30" s="343"/>
      <c r="R30" s="429"/>
      <c r="S30" s="429"/>
      <c r="T30" s="429"/>
      <c r="U30" s="429"/>
      <c r="V30" s="429"/>
      <c r="W30" s="429"/>
      <c r="X30" s="429"/>
      <c r="Y30" s="429"/>
      <c r="Z30" s="429"/>
      <c r="AA30" s="429"/>
      <c r="AB30" s="429"/>
      <c r="AC30" s="429"/>
      <c r="AD30" s="429"/>
      <c r="AE30" s="429"/>
      <c r="AF30" s="429"/>
      <c r="AG30" s="429"/>
      <c r="AH30" s="429"/>
      <c r="AI30" s="429"/>
      <c r="AJ30" s="430"/>
    </row>
    <row r="31" spans="1:44" ht="13.5" customHeight="1" thickBot="1" x14ac:dyDescent="0.2">
      <c r="A31" s="393" t="s">
        <v>572</v>
      </c>
      <c r="B31" s="394"/>
      <c r="C31" s="394"/>
      <c r="D31" s="394"/>
      <c r="E31" s="395">
        <v>2</v>
      </c>
      <c r="F31" s="395"/>
      <c r="G31" s="377">
        <f t="shared" si="4"/>
        <v>80</v>
      </c>
      <c r="H31" s="377"/>
      <c r="I31" s="378"/>
      <c r="J31" s="226"/>
      <c r="K31" s="418"/>
      <c r="L31" s="419"/>
      <c r="M31" s="227" t="s">
        <v>622</v>
      </c>
      <c r="N31" s="346"/>
      <c r="O31" s="346"/>
      <c r="P31" s="346"/>
      <c r="Q31" s="346"/>
      <c r="R31" s="431" t="s">
        <v>839</v>
      </c>
      <c r="S31" s="431"/>
      <c r="T31" s="431"/>
      <c r="U31" s="431"/>
      <c r="V31" s="431"/>
      <c r="W31" s="431"/>
      <c r="X31" s="431"/>
      <c r="Y31" s="431"/>
      <c r="Z31" s="431"/>
      <c r="AA31" s="431"/>
      <c r="AB31" s="431"/>
      <c r="AC31" s="431"/>
      <c r="AD31" s="431"/>
      <c r="AE31" s="431"/>
      <c r="AF31" s="431"/>
      <c r="AG31" s="431"/>
      <c r="AH31" s="431"/>
      <c r="AI31" s="431"/>
      <c r="AJ31" s="432"/>
      <c r="AM31" s="228"/>
    </row>
    <row r="32" spans="1:44" ht="13.5" customHeight="1" x14ac:dyDescent="0.15">
      <c r="A32" s="405" t="s">
        <v>574</v>
      </c>
      <c r="B32" s="406"/>
      <c r="C32" s="406"/>
      <c r="D32" s="406"/>
      <c r="E32" s="407">
        <f>AT13</f>
        <v>40</v>
      </c>
      <c r="F32" s="407"/>
      <c r="G32" s="407"/>
      <c r="H32" s="408"/>
      <c r="I32" s="409"/>
      <c r="J32" s="222"/>
      <c r="K32" s="433" t="s">
        <v>618</v>
      </c>
      <c r="L32" s="434"/>
      <c r="M32" s="225" t="s">
        <v>621</v>
      </c>
      <c r="N32" s="435"/>
      <c r="O32" s="436"/>
      <c r="P32" s="436"/>
      <c r="Q32" s="436"/>
      <c r="R32" s="437"/>
      <c r="S32" s="437"/>
      <c r="T32" s="437"/>
      <c r="U32" s="437"/>
      <c r="V32" s="437"/>
      <c r="W32" s="437"/>
      <c r="X32" s="437"/>
      <c r="Y32" s="437"/>
      <c r="Z32" s="437"/>
      <c r="AA32" s="437"/>
      <c r="AB32" s="437"/>
      <c r="AC32" s="437"/>
      <c r="AD32" s="437"/>
      <c r="AE32" s="437"/>
      <c r="AF32" s="437"/>
      <c r="AG32" s="437"/>
      <c r="AH32" s="437"/>
      <c r="AI32" s="437"/>
      <c r="AJ32" s="438"/>
      <c r="AM32" s="228"/>
    </row>
    <row r="33" spans="1:36" ht="13.5" customHeight="1" x14ac:dyDescent="0.15">
      <c r="A33" s="381"/>
      <c r="B33" s="382"/>
      <c r="C33" s="382"/>
      <c r="D33" s="382"/>
      <c r="E33" s="383"/>
      <c r="F33" s="383"/>
      <c r="G33" s="383"/>
      <c r="H33" s="376"/>
      <c r="I33" s="379"/>
      <c r="J33" s="222"/>
      <c r="K33" s="398"/>
      <c r="L33" s="417"/>
      <c r="M33" s="223" t="s">
        <v>622</v>
      </c>
      <c r="N33" s="421"/>
      <c r="O33" s="343"/>
      <c r="P33" s="343"/>
      <c r="Q33" s="343"/>
      <c r="R33" s="426"/>
      <c r="S33" s="426"/>
      <c r="T33" s="426"/>
      <c r="U33" s="426"/>
      <c r="V33" s="426"/>
      <c r="W33" s="426"/>
      <c r="X33" s="426"/>
      <c r="Y33" s="426"/>
      <c r="Z33" s="426"/>
      <c r="AA33" s="426"/>
      <c r="AB33" s="426"/>
      <c r="AC33" s="426"/>
      <c r="AD33" s="426"/>
      <c r="AE33" s="426"/>
      <c r="AF33" s="426"/>
      <c r="AG33" s="426"/>
      <c r="AH33" s="426"/>
      <c r="AI33" s="426"/>
      <c r="AJ33" s="427"/>
    </row>
    <row r="34" spans="1:36" ht="13.5" customHeight="1" x14ac:dyDescent="0.15">
      <c r="A34" s="370" t="s">
        <v>602</v>
      </c>
      <c r="B34" s="371"/>
      <c r="C34" s="371"/>
      <c r="D34" s="371"/>
      <c r="E34" s="279" t="s">
        <v>603</v>
      </c>
      <c r="F34" s="279"/>
      <c r="G34" s="279" t="s">
        <v>604</v>
      </c>
      <c r="H34" s="279"/>
      <c r="I34" s="380"/>
      <c r="K34" s="398"/>
      <c r="L34" s="417"/>
      <c r="M34" s="224" t="s">
        <v>623</v>
      </c>
      <c r="N34" s="343"/>
      <c r="O34" s="343"/>
      <c r="P34" s="343"/>
      <c r="Q34" s="343"/>
      <c r="R34" s="460"/>
      <c r="S34" s="460"/>
      <c r="T34" s="460"/>
      <c r="U34" s="460"/>
      <c r="V34" s="460"/>
      <c r="W34" s="460"/>
      <c r="X34" s="460"/>
      <c r="Y34" s="460"/>
      <c r="Z34" s="460"/>
      <c r="AA34" s="460"/>
      <c r="AB34" s="460"/>
      <c r="AC34" s="460"/>
      <c r="AD34" s="460"/>
      <c r="AE34" s="460"/>
      <c r="AF34" s="460"/>
      <c r="AG34" s="460"/>
      <c r="AH34" s="460"/>
      <c r="AI34" s="460"/>
      <c r="AJ34" s="461"/>
    </row>
    <row r="35" spans="1:36" ht="13.5" customHeight="1" thickBot="1" x14ac:dyDescent="0.2">
      <c r="A35" s="374" t="s">
        <v>575</v>
      </c>
      <c r="B35" s="375"/>
      <c r="C35" s="375"/>
      <c r="D35" s="375"/>
      <c r="E35" s="376">
        <v>0</v>
      </c>
      <c r="F35" s="376"/>
      <c r="G35" s="377">
        <f>$E$32+E35*20</f>
        <v>40</v>
      </c>
      <c r="H35" s="377"/>
      <c r="I35" s="378"/>
      <c r="J35" s="226"/>
      <c r="K35" s="418"/>
      <c r="L35" s="419"/>
      <c r="M35" s="227" t="s">
        <v>622</v>
      </c>
      <c r="N35" s="346"/>
      <c r="O35" s="346"/>
      <c r="P35" s="346"/>
      <c r="Q35" s="346"/>
      <c r="R35" s="431" t="s">
        <v>839</v>
      </c>
      <c r="S35" s="431"/>
      <c r="T35" s="431"/>
      <c r="U35" s="431"/>
      <c r="V35" s="431"/>
      <c r="W35" s="431"/>
      <c r="X35" s="431"/>
      <c r="Y35" s="431"/>
      <c r="Z35" s="431"/>
      <c r="AA35" s="431"/>
      <c r="AB35" s="431"/>
      <c r="AC35" s="431"/>
      <c r="AD35" s="431"/>
      <c r="AE35" s="431"/>
      <c r="AF35" s="431"/>
      <c r="AG35" s="431"/>
      <c r="AH35" s="431"/>
      <c r="AI35" s="431"/>
      <c r="AJ35" s="432"/>
    </row>
    <row r="36" spans="1:36" ht="13.5" customHeight="1" thickBot="1" x14ac:dyDescent="0.2">
      <c r="A36" s="374" t="s">
        <v>577</v>
      </c>
      <c r="B36" s="375"/>
      <c r="C36" s="375"/>
      <c r="D36" s="375"/>
      <c r="E36" s="376">
        <v>0</v>
      </c>
      <c r="F36" s="376"/>
      <c r="G36" s="377">
        <f t="shared" ref="G36:G38" si="5">$E$32+E36*20</f>
        <v>40</v>
      </c>
      <c r="H36" s="377"/>
      <c r="I36" s="378"/>
      <c r="J36" s="226"/>
      <c r="K36" s="229"/>
      <c r="N36" s="230"/>
      <c r="Q36" s="231"/>
      <c r="R36" s="231"/>
      <c r="U36" s="231"/>
      <c r="V36" s="231"/>
      <c r="Y36" s="231"/>
      <c r="Z36" s="231"/>
      <c r="AC36" s="231"/>
      <c r="AD36" s="231"/>
      <c r="AG36" s="231"/>
      <c r="AH36" s="231"/>
      <c r="AJ36" s="230"/>
    </row>
    <row r="37" spans="1:36" ht="13.5" customHeight="1" x14ac:dyDescent="0.15">
      <c r="A37" s="374" t="s">
        <v>576</v>
      </c>
      <c r="B37" s="375"/>
      <c r="C37" s="375"/>
      <c r="D37" s="375"/>
      <c r="E37" s="376">
        <v>1</v>
      </c>
      <c r="F37" s="376"/>
      <c r="G37" s="377">
        <f t="shared" si="5"/>
        <v>60</v>
      </c>
      <c r="H37" s="377"/>
      <c r="I37" s="378"/>
      <c r="J37" s="226"/>
      <c r="K37" s="439" t="s">
        <v>624</v>
      </c>
      <c r="L37" s="440"/>
      <c r="M37" s="440"/>
      <c r="N37" s="440"/>
      <c r="O37" s="440"/>
      <c r="P37" s="440"/>
      <c r="Q37" s="441"/>
      <c r="R37" s="445" t="s">
        <v>630</v>
      </c>
      <c r="S37" s="446"/>
      <c r="T37" s="446"/>
      <c r="U37" s="446"/>
      <c r="V37" s="446"/>
      <c r="W37" s="446"/>
      <c r="X37" s="446"/>
      <c r="Y37" s="446"/>
      <c r="Z37" s="446"/>
      <c r="AA37" s="447"/>
      <c r="AB37" s="448" t="s">
        <v>632</v>
      </c>
      <c r="AC37" s="449"/>
      <c r="AD37" s="449"/>
      <c r="AE37" s="449"/>
      <c r="AF37" s="449"/>
      <c r="AG37" s="449"/>
      <c r="AH37" s="450">
        <f>ROUNDUP((E32+E39)/20,0)+AF38</f>
        <v>4</v>
      </c>
      <c r="AI37" s="450"/>
      <c r="AJ37" s="451"/>
    </row>
    <row r="38" spans="1:36" ht="13.5" customHeight="1" thickBot="1" x14ac:dyDescent="0.2">
      <c r="A38" s="393" t="s">
        <v>578</v>
      </c>
      <c r="B38" s="394"/>
      <c r="C38" s="394"/>
      <c r="D38" s="394"/>
      <c r="E38" s="395">
        <v>0</v>
      </c>
      <c r="F38" s="395"/>
      <c r="G38" s="377">
        <f t="shared" si="5"/>
        <v>40</v>
      </c>
      <c r="H38" s="377"/>
      <c r="I38" s="378"/>
      <c r="J38" s="226"/>
      <c r="K38" s="442"/>
      <c r="L38" s="443"/>
      <c r="M38" s="443"/>
      <c r="N38" s="443"/>
      <c r="O38" s="443"/>
      <c r="P38" s="443"/>
      <c r="Q38" s="444"/>
      <c r="R38" s="454" t="s">
        <v>629</v>
      </c>
      <c r="S38" s="455"/>
      <c r="T38" s="455"/>
      <c r="U38" s="455"/>
      <c r="V38" s="455"/>
      <c r="W38" s="455"/>
      <c r="X38" s="455"/>
      <c r="Y38" s="455"/>
      <c r="Z38" s="455"/>
      <c r="AA38" s="456"/>
      <c r="AB38" s="457" t="s">
        <v>631</v>
      </c>
      <c r="AC38" s="458"/>
      <c r="AD38" s="458"/>
      <c r="AE38" s="458"/>
      <c r="AF38" s="459"/>
      <c r="AG38" s="459"/>
      <c r="AH38" s="452"/>
      <c r="AI38" s="452"/>
      <c r="AJ38" s="453"/>
    </row>
    <row r="39" spans="1:36" ht="13.5" customHeight="1" x14ac:dyDescent="0.15">
      <c r="A39" s="405" t="s">
        <v>579</v>
      </c>
      <c r="B39" s="406"/>
      <c r="C39" s="406"/>
      <c r="D39" s="406"/>
      <c r="E39" s="407">
        <f>AU13</f>
        <v>35</v>
      </c>
      <c r="F39" s="407"/>
      <c r="G39" s="407"/>
      <c r="H39" s="408"/>
      <c r="I39" s="409"/>
      <c r="J39" s="222"/>
      <c r="K39" s="286" t="s">
        <v>625</v>
      </c>
      <c r="L39" s="284"/>
      <c r="M39" s="284"/>
      <c r="N39" s="284" t="s">
        <v>626</v>
      </c>
      <c r="O39" s="284"/>
      <c r="P39" s="284"/>
      <c r="Q39" s="284"/>
      <c r="R39" s="284" t="s">
        <v>627</v>
      </c>
      <c r="S39" s="284"/>
      <c r="T39" s="284"/>
      <c r="U39" s="284"/>
      <c r="V39" s="284"/>
      <c r="W39" s="284"/>
      <c r="X39" s="284"/>
      <c r="Y39" s="284" t="s">
        <v>628</v>
      </c>
      <c r="Z39" s="284"/>
      <c r="AA39" s="284"/>
      <c r="AB39" s="284"/>
      <c r="AC39" s="284"/>
      <c r="AD39" s="284"/>
      <c r="AE39" s="284"/>
      <c r="AF39" s="284"/>
      <c r="AG39" s="284"/>
      <c r="AH39" s="284"/>
      <c r="AI39" s="284"/>
      <c r="AJ39" s="285"/>
    </row>
    <row r="40" spans="1:36" ht="13.5" customHeight="1" x14ac:dyDescent="0.15">
      <c r="A40" s="381"/>
      <c r="B40" s="382"/>
      <c r="C40" s="382"/>
      <c r="D40" s="382"/>
      <c r="E40" s="383"/>
      <c r="F40" s="383"/>
      <c r="G40" s="383"/>
      <c r="H40" s="376"/>
      <c r="I40" s="379"/>
      <c r="J40" s="222"/>
      <c r="K40" s="464" t="s">
        <v>689</v>
      </c>
      <c r="L40" s="465"/>
      <c r="M40" s="465"/>
      <c r="N40" s="465"/>
      <c r="O40" s="465"/>
      <c r="P40" s="465"/>
      <c r="Q40" s="465"/>
      <c r="R40" s="465"/>
      <c r="S40" s="465"/>
      <c r="T40" s="465"/>
      <c r="U40" s="465"/>
      <c r="V40" s="465"/>
      <c r="W40" s="465"/>
      <c r="X40" s="465"/>
      <c r="Y40" s="462"/>
      <c r="Z40" s="462"/>
      <c r="AA40" s="462"/>
      <c r="AB40" s="462"/>
      <c r="AC40" s="462"/>
      <c r="AD40" s="462"/>
      <c r="AE40" s="462"/>
      <c r="AF40" s="462"/>
      <c r="AG40" s="462"/>
      <c r="AH40" s="462"/>
      <c r="AI40" s="462"/>
      <c r="AJ40" s="463"/>
    </row>
    <row r="41" spans="1:36" ht="13.5" customHeight="1" x14ac:dyDescent="0.15">
      <c r="A41" s="370" t="s">
        <v>602</v>
      </c>
      <c r="B41" s="371"/>
      <c r="C41" s="371"/>
      <c r="D41" s="371"/>
      <c r="E41" s="279" t="s">
        <v>603</v>
      </c>
      <c r="F41" s="279"/>
      <c r="G41" s="279" t="s">
        <v>604</v>
      </c>
      <c r="H41" s="279"/>
      <c r="I41" s="380"/>
      <c r="K41" s="464" t="s">
        <v>733</v>
      </c>
      <c r="L41" s="465"/>
      <c r="M41" s="465"/>
      <c r="N41" s="465"/>
      <c r="O41" s="465"/>
      <c r="P41" s="465"/>
      <c r="Q41" s="465"/>
      <c r="R41" s="465"/>
      <c r="S41" s="465"/>
      <c r="T41" s="465"/>
      <c r="U41" s="465"/>
      <c r="V41" s="465"/>
      <c r="W41" s="465"/>
      <c r="X41" s="465"/>
      <c r="Y41" s="462"/>
      <c r="Z41" s="462"/>
      <c r="AA41" s="462"/>
      <c r="AB41" s="462"/>
      <c r="AC41" s="462"/>
      <c r="AD41" s="462"/>
      <c r="AE41" s="462"/>
      <c r="AF41" s="462"/>
      <c r="AG41" s="462"/>
      <c r="AH41" s="462"/>
      <c r="AI41" s="462"/>
      <c r="AJ41" s="463"/>
    </row>
    <row r="42" spans="1:36" ht="13.5" customHeight="1" x14ac:dyDescent="0.15">
      <c r="A42" s="374" t="s">
        <v>580</v>
      </c>
      <c r="B42" s="375"/>
      <c r="C42" s="375"/>
      <c r="D42" s="375"/>
      <c r="E42" s="376">
        <v>0</v>
      </c>
      <c r="F42" s="376"/>
      <c r="G42" s="377">
        <f>$E$39+E42*20</f>
        <v>35</v>
      </c>
      <c r="H42" s="377"/>
      <c r="I42" s="378"/>
      <c r="J42" s="226"/>
      <c r="K42" s="464"/>
      <c r="L42" s="465"/>
      <c r="M42" s="465"/>
      <c r="N42" s="465"/>
      <c r="O42" s="465"/>
      <c r="P42" s="465"/>
      <c r="Q42" s="465"/>
      <c r="R42" s="465"/>
      <c r="S42" s="465"/>
      <c r="T42" s="465"/>
      <c r="U42" s="465"/>
      <c r="V42" s="465"/>
      <c r="W42" s="465"/>
      <c r="X42" s="465"/>
      <c r="Y42" s="462"/>
      <c r="Z42" s="462"/>
      <c r="AA42" s="462"/>
      <c r="AB42" s="462"/>
      <c r="AC42" s="462"/>
      <c r="AD42" s="462"/>
      <c r="AE42" s="462"/>
      <c r="AF42" s="462"/>
      <c r="AG42" s="462"/>
      <c r="AH42" s="462"/>
      <c r="AI42" s="462"/>
      <c r="AJ42" s="463"/>
    </row>
    <row r="43" spans="1:36" ht="13.5" customHeight="1" x14ac:dyDescent="0.15">
      <c r="A43" s="374" t="s">
        <v>581</v>
      </c>
      <c r="B43" s="375"/>
      <c r="C43" s="375"/>
      <c r="D43" s="375"/>
      <c r="E43" s="376">
        <v>0</v>
      </c>
      <c r="F43" s="376"/>
      <c r="G43" s="377">
        <f t="shared" ref="G43:G45" si="6">$E$39+E43*20</f>
        <v>35</v>
      </c>
      <c r="H43" s="377"/>
      <c r="I43" s="378"/>
      <c r="J43" s="226"/>
      <c r="K43" s="464"/>
      <c r="L43" s="465"/>
      <c r="M43" s="465"/>
      <c r="N43" s="465"/>
      <c r="O43" s="465"/>
      <c r="P43" s="465"/>
      <c r="Q43" s="465"/>
      <c r="R43" s="465"/>
      <c r="S43" s="465"/>
      <c r="T43" s="465"/>
      <c r="U43" s="465"/>
      <c r="V43" s="465"/>
      <c r="W43" s="465"/>
      <c r="X43" s="465"/>
      <c r="Y43" s="462"/>
      <c r="Z43" s="462"/>
      <c r="AA43" s="462"/>
      <c r="AB43" s="462"/>
      <c r="AC43" s="462"/>
      <c r="AD43" s="462"/>
      <c r="AE43" s="462"/>
      <c r="AF43" s="462"/>
      <c r="AG43" s="462"/>
      <c r="AH43" s="462"/>
      <c r="AI43" s="462"/>
      <c r="AJ43" s="463"/>
    </row>
    <row r="44" spans="1:36" ht="13.5" customHeight="1" x14ac:dyDescent="0.15">
      <c r="A44" s="374" t="s">
        <v>573</v>
      </c>
      <c r="B44" s="375"/>
      <c r="C44" s="375"/>
      <c r="D44" s="375"/>
      <c r="E44" s="376">
        <v>0</v>
      </c>
      <c r="F44" s="376"/>
      <c r="G44" s="377">
        <f t="shared" si="6"/>
        <v>35</v>
      </c>
      <c r="H44" s="377"/>
      <c r="I44" s="378"/>
      <c r="J44" s="226"/>
      <c r="K44" s="464"/>
      <c r="L44" s="465"/>
      <c r="M44" s="465"/>
      <c r="N44" s="465"/>
      <c r="O44" s="465"/>
      <c r="P44" s="465"/>
      <c r="Q44" s="465"/>
      <c r="R44" s="465"/>
      <c r="S44" s="465"/>
      <c r="T44" s="465"/>
      <c r="U44" s="465"/>
      <c r="V44" s="465"/>
      <c r="W44" s="465"/>
      <c r="X44" s="465"/>
      <c r="Y44" s="462"/>
      <c r="Z44" s="462"/>
      <c r="AA44" s="462"/>
      <c r="AB44" s="462"/>
      <c r="AC44" s="462"/>
      <c r="AD44" s="462"/>
      <c r="AE44" s="462"/>
      <c r="AF44" s="462"/>
      <c r="AG44" s="462"/>
      <c r="AH44" s="462"/>
      <c r="AI44" s="462"/>
      <c r="AJ44" s="463"/>
    </row>
    <row r="45" spans="1:36" ht="13.5" customHeight="1" thickBot="1" x14ac:dyDescent="0.2">
      <c r="A45" s="393" t="s">
        <v>582</v>
      </c>
      <c r="B45" s="394"/>
      <c r="C45" s="394"/>
      <c r="D45" s="394"/>
      <c r="E45" s="395">
        <v>0</v>
      </c>
      <c r="F45" s="395"/>
      <c r="G45" s="377">
        <f t="shared" si="6"/>
        <v>35</v>
      </c>
      <c r="H45" s="377"/>
      <c r="I45" s="378"/>
      <c r="J45" s="226"/>
      <c r="K45" s="479"/>
      <c r="L45" s="480"/>
      <c r="M45" s="480"/>
      <c r="N45" s="480"/>
      <c r="O45" s="480"/>
      <c r="P45" s="480"/>
      <c r="Q45" s="480"/>
      <c r="R45" s="480"/>
      <c r="S45" s="480"/>
      <c r="T45" s="480"/>
      <c r="U45" s="480"/>
      <c r="V45" s="480"/>
      <c r="W45" s="480"/>
      <c r="X45" s="480"/>
      <c r="Y45" s="466"/>
      <c r="Z45" s="466"/>
      <c r="AA45" s="466"/>
      <c r="AB45" s="466"/>
      <c r="AC45" s="466"/>
      <c r="AD45" s="466"/>
      <c r="AE45" s="466"/>
      <c r="AF45" s="466"/>
      <c r="AG45" s="466"/>
      <c r="AH45" s="466"/>
      <c r="AI45" s="466"/>
      <c r="AJ45" s="467"/>
    </row>
    <row r="46" spans="1:36" ht="14.25" customHeight="1" thickBot="1" x14ac:dyDescent="0.2">
      <c r="A46" s="405" t="s">
        <v>583</v>
      </c>
      <c r="B46" s="406"/>
      <c r="C46" s="406"/>
      <c r="D46" s="406"/>
      <c r="E46" s="407">
        <f>AV13</f>
        <v>60</v>
      </c>
      <c r="F46" s="407"/>
      <c r="G46" s="407"/>
      <c r="H46" s="408"/>
      <c r="I46" s="409"/>
      <c r="J46" s="222"/>
    </row>
    <row r="47" spans="1:36" ht="14.25" customHeight="1" thickBot="1" x14ac:dyDescent="0.2">
      <c r="A47" s="468"/>
      <c r="B47" s="469"/>
      <c r="C47" s="469"/>
      <c r="D47" s="469"/>
      <c r="E47" s="470"/>
      <c r="F47" s="470"/>
      <c r="G47" s="470"/>
      <c r="H47" s="471"/>
      <c r="I47" s="472"/>
      <c r="J47" s="222"/>
      <c r="K47" s="473" t="s">
        <v>584</v>
      </c>
      <c r="L47" s="474"/>
      <c r="M47" s="474"/>
      <c r="N47" s="474"/>
      <c r="O47" s="474"/>
      <c r="P47" s="474"/>
      <c r="Q47" s="475"/>
    </row>
    <row r="48" spans="1:36" ht="14.25" customHeight="1" thickBot="1" x14ac:dyDescent="0.2">
      <c r="A48" s="232"/>
      <c r="B48" s="232"/>
      <c r="C48" s="232"/>
      <c r="D48" s="232"/>
      <c r="E48" s="233"/>
      <c r="F48" s="233"/>
      <c r="G48" s="234"/>
      <c r="H48" s="234"/>
      <c r="I48" s="234"/>
      <c r="J48" s="226"/>
      <c r="K48" s="476"/>
      <c r="L48" s="477"/>
      <c r="M48" s="477"/>
      <c r="N48" s="477"/>
      <c r="O48" s="477"/>
      <c r="P48" s="477"/>
      <c r="Q48" s="478"/>
    </row>
    <row r="49" spans="1:70" x14ac:dyDescent="0.15">
      <c r="J49" s="226"/>
      <c r="K49" s="484"/>
      <c r="L49" s="485"/>
      <c r="M49" s="485"/>
      <c r="N49" s="485"/>
      <c r="O49" s="485"/>
      <c r="P49" s="485"/>
      <c r="Q49" s="485"/>
      <c r="R49" s="485"/>
      <c r="S49" s="485"/>
      <c r="T49" s="485"/>
      <c r="U49" s="485"/>
      <c r="V49" s="485"/>
      <c r="W49" s="485"/>
      <c r="X49" s="485"/>
      <c r="Y49" s="485"/>
      <c r="Z49" s="485"/>
      <c r="AA49" s="485"/>
      <c r="AB49" s="485"/>
      <c r="AC49" s="485"/>
      <c r="AD49" s="485"/>
      <c r="AE49" s="485"/>
      <c r="AF49" s="485"/>
      <c r="AG49" s="485"/>
      <c r="AH49" s="485"/>
      <c r="AI49" s="485"/>
      <c r="AJ49" s="486"/>
    </row>
    <row r="50" spans="1:70" ht="14.25" thickBot="1" x14ac:dyDescent="0.2">
      <c r="K50" s="487"/>
      <c r="L50" s="488"/>
      <c r="M50" s="488"/>
      <c r="N50" s="488"/>
      <c r="O50" s="488"/>
      <c r="P50" s="488"/>
      <c r="Q50" s="488"/>
      <c r="R50" s="488"/>
      <c r="S50" s="488"/>
      <c r="T50" s="488"/>
      <c r="U50" s="488"/>
      <c r="V50" s="488"/>
      <c r="W50" s="488"/>
      <c r="X50" s="488"/>
      <c r="Y50" s="488"/>
      <c r="Z50" s="488"/>
      <c r="AA50" s="488"/>
      <c r="AB50" s="488"/>
      <c r="AC50" s="488"/>
      <c r="AD50" s="488"/>
      <c r="AE50" s="488"/>
      <c r="AF50" s="488"/>
      <c r="AG50" s="488"/>
      <c r="AH50" s="488"/>
      <c r="AI50" s="488"/>
      <c r="AJ50" s="489"/>
    </row>
    <row r="51" spans="1:70" ht="13.5" customHeight="1" thickBot="1" x14ac:dyDescent="0.2">
      <c r="A51" s="490" t="s">
        <v>731</v>
      </c>
      <c r="B51" s="491"/>
      <c r="C51" s="491"/>
      <c r="D51" s="491"/>
      <c r="E51" s="491"/>
      <c r="F51" s="491"/>
      <c r="G51" s="492"/>
      <c r="J51" s="233"/>
      <c r="K51" s="233"/>
      <c r="L51" s="233"/>
      <c r="M51" s="233"/>
      <c r="N51" s="233"/>
      <c r="O51" s="233"/>
      <c r="P51" s="233"/>
      <c r="Q51" s="233"/>
      <c r="R51" s="233"/>
      <c r="S51" s="233"/>
      <c r="AL51" s="496"/>
      <c r="AM51" s="496"/>
      <c r="AN51" s="324"/>
      <c r="AO51" s="324"/>
      <c r="AP51" s="324"/>
      <c r="AQ51" s="219"/>
      <c r="AR51" s="219"/>
      <c r="AS51" s="219"/>
      <c r="AT51" s="219"/>
      <c r="AU51" s="497"/>
      <c r="AV51" s="497"/>
      <c r="AW51" s="497"/>
      <c r="AX51" s="497"/>
      <c r="AY51" s="497"/>
      <c r="AZ51" s="497"/>
      <c r="BA51" s="497"/>
      <c r="BB51" s="497"/>
      <c r="BC51" s="497"/>
      <c r="BD51" s="497"/>
      <c r="BE51" s="219"/>
      <c r="BF51" s="219"/>
      <c r="BG51" s="219"/>
      <c r="BH51" s="219"/>
      <c r="BI51" s="219"/>
      <c r="BJ51" s="219"/>
      <c r="BK51" s="219"/>
      <c r="BL51" s="219"/>
      <c r="BM51" s="219"/>
      <c r="BN51" s="219"/>
      <c r="BO51" s="219"/>
      <c r="BP51" s="219"/>
    </row>
    <row r="52" spans="1:70" ht="13.5" customHeight="1" thickBot="1" x14ac:dyDescent="0.2">
      <c r="A52" s="493"/>
      <c r="B52" s="494"/>
      <c r="C52" s="494"/>
      <c r="D52" s="494"/>
      <c r="E52" s="494"/>
      <c r="F52" s="494"/>
      <c r="G52" s="495"/>
      <c r="K52" s="286" t="s">
        <v>704</v>
      </c>
      <c r="L52" s="284"/>
      <c r="M52" s="284"/>
      <c r="N52" s="284"/>
      <c r="O52" s="284"/>
      <c r="P52" s="284"/>
      <c r="Q52" s="284"/>
      <c r="R52" s="284"/>
      <c r="S52" s="284"/>
      <c r="T52" s="285"/>
      <c r="AL52" s="496"/>
      <c r="AM52" s="496"/>
      <c r="AN52" s="497"/>
      <c r="AO52" s="497"/>
      <c r="AP52" s="497"/>
      <c r="AQ52" s="497"/>
      <c r="AR52" s="497"/>
      <c r="AS52" s="324"/>
      <c r="AT52" s="324"/>
      <c r="AU52" s="324"/>
      <c r="AV52" s="324"/>
      <c r="AW52" s="324"/>
      <c r="AX52" s="324"/>
      <c r="AY52" s="324"/>
      <c r="AZ52" s="324"/>
      <c r="BA52" s="324"/>
      <c r="BB52" s="324"/>
      <c r="BC52" s="324"/>
      <c r="BD52" s="324"/>
      <c r="BE52" s="324"/>
      <c r="BF52" s="324"/>
      <c r="BG52" s="324"/>
      <c r="BH52" s="324"/>
      <c r="BI52" s="324"/>
      <c r="BJ52" s="324"/>
      <c r="BK52" s="324"/>
      <c r="BL52" s="324"/>
      <c r="BM52" s="324"/>
      <c r="BN52" s="324"/>
      <c r="BO52" s="324"/>
      <c r="BP52" s="324"/>
      <c r="BQ52" s="324"/>
      <c r="BR52" s="324"/>
    </row>
    <row r="53" spans="1:70" ht="13.5" customHeight="1" x14ac:dyDescent="0.15">
      <c r="A53" s="481" t="s">
        <v>748</v>
      </c>
      <c r="B53" s="482"/>
      <c r="C53" s="482"/>
      <c r="D53" s="482"/>
      <c r="E53" s="482"/>
      <c r="F53" s="482"/>
      <c r="G53" s="482" t="s">
        <v>752</v>
      </c>
      <c r="H53" s="482"/>
      <c r="I53" s="482" t="s">
        <v>703</v>
      </c>
      <c r="J53" s="482"/>
      <c r="K53" s="483" t="s">
        <v>705</v>
      </c>
      <c r="L53" s="483"/>
      <c r="M53" s="483" t="s">
        <v>706</v>
      </c>
      <c r="N53" s="483"/>
      <c r="O53" s="483" t="s">
        <v>707</v>
      </c>
      <c r="P53" s="483"/>
      <c r="Q53" s="483" t="s">
        <v>745</v>
      </c>
      <c r="R53" s="483"/>
      <c r="S53" s="506" t="s">
        <v>708</v>
      </c>
      <c r="T53" s="506"/>
      <c r="U53" s="482" t="s">
        <v>709</v>
      </c>
      <c r="V53" s="482"/>
      <c r="W53" s="482" t="s">
        <v>746</v>
      </c>
      <c r="X53" s="482"/>
      <c r="Y53" s="482" t="s">
        <v>747</v>
      </c>
      <c r="Z53" s="482"/>
      <c r="AA53" s="482" t="s">
        <v>740</v>
      </c>
      <c r="AB53" s="482"/>
      <c r="AC53" s="482" t="s">
        <v>742</v>
      </c>
      <c r="AD53" s="482"/>
      <c r="AE53" s="482" t="s">
        <v>743</v>
      </c>
      <c r="AF53" s="482"/>
      <c r="AG53" s="482" t="s">
        <v>744</v>
      </c>
      <c r="AH53" s="482"/>
      <c r="AI53" s="482" t="s">
        <v>751</v>
      </c>
      <c r="AJ53" s="482"/>
      <c r="AK53" s="504"/>
      <c r="AO53" s="218" t="s">
        <v>744</v>
      </c>
      <c r="AP53" s="235"/>
      <c r="AQ53" s="235"/>
      <c r="AR53" s="235"/>
      <c r="AS53" s="235"/>
      <c r="AT53" s="235"/>
      <c r="AU53" s="235"/>
      <c r="AV53" s="235"/>
      <c r="AW53" s="235"/>
      <c r="AX53" s="235"/>
      <c r="AY53" s="235"/>
      <c r="AZ53" s="235"/>
      <c r="BA53" s="235"/>
      <c r="BB53" s="235"/>
      <c r="BC53" s="235"/>
      <c r="BD53" s="235"/>
      <c r="BE53" s="235"/>
      <c r="BF53" s="235"/>
      <c r="BG53" s="235"/>
      <c r="BH53" s="235"/>
      <c r="BI53" s="235"/>
      <c r="BJ53" s="235"/>
      <c r="BK53" s="235"/>
      <c r="BL53" s="235"/>
      <c r="BM53" s="235"/>
      <c r="BN53" s="235"/>
      <c r="BO53" s="235"/>
      <c r="BP53" s="235"/>
      <c r="BQ53" s="235"/>
      <c r="BR53" s="235"/>
    </row>
    <row r="54" spans="1:70" x14ac:dyDescent="0.15">
      <c r="A54" s="505" t="s">
        <v>3627</v>
      </c>
      <c r="B54" s="311"/>
      <c r="C54" s="311"/>
      <c r="D54" s="311"/>
      <c r="E54" s="311"/>
      <c r="F54" s="311"/>
      <c r="G54" s="311" t="s">
        <v>700</v>
      </c>
      <c r="H54" s="311"/>
      <c r="I54" s="311" t="s">
        <v>712</v>
      </c>
      <c r="J54" s="311"/>
      <c r="K54" s="311" t="s">
        <v>652</v>
      </c>
      <c r="L54" s="311"/>
      <c r="M54" s="311" t="s">
        <v>652</v>
      </c>
      <c r="N54" s="311"/>
      <c r="O54" s="311">
        <v>0</v>
      </c>
      <c r="P54" s="311"/>
      <c r="Q54" s="311" t="s">
        <v>652</v>
      </c>
      <c r="R54" s="503"/>
      <c r="S54" s="311" t="s">
        <v>652</v>
      </c>
      <c r="T54" s="311"/>
      <c r="U54" s="310" t="s">
        <v>652</v>
      </c>
      <c r="V54" s="311"/>
      <c r="W54" s="311">
        <v>6</v>
      </c>
      <c r="X54" s="311"/>
      <c r="Y54" s="311">
        <v>4</v>
      </c>
      <c r="Z54" s="311"/>
      <c r="AA54" s="311" t="s">
        <v>755</v>
      </c>
      <c r="AB54" s="311"/>
      <c r="AC54" s="311" t="s">
        <v>519</v>
      </c>
      <c r="AD54" s="311"/>
      <c r="AE54" s="311" t="s">
        <v>1070</v>
      </c>
      <c r="AF54" s="311"/>
      <c r="AG54" s="311">
        <v>5</v>
      </c>
      <c r="AH54" s="311"/>
      <c r="AI54" s="311">
        <v>0</v>
      </c>
      <c r="AJ54" s="311"/>
      <c r="AK54" s="319"/>
      <c r="AL54" s="236"/>
      <c r="AM54" s="236"/>
      <c r="AN54" s="236"/>
      <c r="AO54" s="236"/>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233"/>
      <c r="BQ54" s="233"/>
      <c r="BR54" s="233"/>
    </row>
    <row r="55" spans="1:70" ht="13.5" customHeight="1" x14ac:dyDescent="0.15">
      <c r="A55" s="498" t="s">
        <v>749</v>
      </c>
      <c r="B55" s="499"/>
      <c r="C55" s="499"/>
      <c r="D55" s="500" t="s">
        <v>3628</v>
      </c>
      <c r="E55" s="500"/>
      <c r="F55" s="500"/>
      <c r="G55" s="500"/>
      <c r="H55" s="500"/>
      <c r="I55" s="500"/>
      <c r="J55" s="500"/>
      <c r="K55" s="500"/>
      <c r="L55" s="500"/>
      <c r="M55" s="500"/>
      <c r="N55" s="500"/>
      <c r="O55" s="500"/>
      <c r="P55" s="500"/>
      <c r="Q55" s="500"/>
      <c r="R55" s="500"/>
      <c r="S55" s="501"/>
      <c r="T55" s="501"/>
      <c r="U55" s="500"/>
      <c r="V55" s="500"/>
      <c r="W55" s="500"/>
      <c r="X55" s="500"/>
      <c r="Y55" s="500"/>
      <c r="Z55" s="500"/>
      <c r="AA55" s="500"/>
      <c r="AB55" s="500"/>
      <c r="AC55" s="500"/>
      <c r="AD55" s="500"/>
      <c r="AE55" s="500"/>
      <c r="AF55" s="500"/>
      <c r="AG55" s="500"/>
      <c r="AH55" s="500"/>
      <c r="AI55" s="500"/>
      <c r="AJ55" s="500"/>
      <c r="AK55" s="502"/>
      <c r="AL55" s="507" t="b">
        <v>1</v>
      </c>
      <c r="AM55" s="508"/>
      <c r="AN55" s="508"/>
      <c r="AO55" s="236">
        <f>IF(AL55=TRUE,AG54,0)</f>
        <v>5</v>
      </c>
      <c r="AP55" s="235"/>
      <c r="AQ55" s="235"/>
      <c r="AR55" s="235"/>
      <c r="AS55" s="235"/>
      <c r="AT55" s="235"/>
      <c r="AU55" s="235"/>
      <c r="AV55" s="235"/>
      <c r="AW55" s="235"/>
      <c r="AX55" s="235"/>
      <c r="AY55" s="235"/>
      <c r="AZ55" s="235"/>
      <c r="BA55" s="235"/>
      <c r="BB55" s="235"/>
      <c r="BC55" s="235"/>
      <c r="BD55" s="235"/>
      <c r="BE55" s="235"/>
      <c r="BF55" s="235"/>
      <c r="BG55" s="235"/>
      <c r="BH55" s="235"/>
      <c r="BI55" s="235"/>
      <c r="BJ55" s="235"/>
      <c r="BK55" s="235"/>
      <c r="BL55" s="235"/>
      <c r="BM55" s="235"/>
      <c r="BN55" s="235"/>
      <c r="BO55" s="235"/>
      <c r="BP55" s="235"/>
      <c r="BQ55" s="235"/>
      <c r="BR55" s="235"/>
    </row>
    <row r="56" spans="1:70" ht="14.25" thickBot="1" x14ac:dyDescent="0.2">
      <c r="A56" s="509" t="s">
        <v>750</v>
      </c>
      <c r="B56" s="510"/>
      <c r="C56" s="510"/>
      <c r="D56" s="511"/>
      <c r="E56" s="511"/>
      <c r="F56" s="511"/>
      <c r="G56" s="511"/>
      <c r="H56" s="511"/>
      <c r="I56" s="511"/>
      <c r="J56" s="511"/>
      <c r="K56" s="511"/>
      <c r="L56" s="511"/>
      <c r="M56" s="511"/>
      <c r="N56" s="511"/>
      <c r="O56" s="511"/>
      <c r="P56" s="511"/>
      <c r="Q56" s="511"/>
      <c r="R56" s="511"/>
      <c r="S56" s="511"/>
      <c r="T56" s="511"/>
      <c r="U56" s="511"/>
      <c r="V56" s="511"/>
      <c r="W56" s="511"/>
      <c r="X56" s="511"/>
      <c r="Y56" s="511"/>
      <c r="Z56" s="511"/>
      <c r="AA56" s="511"/>
      <c r="AB56" s="511"/>
      <c r="AC56" s="511"/>
      <c r="AD56" s="511"/>
      <c r="AE56" s="511"/>
      <c r="AF56" s="511"/>
      <c r="AG56" s="511"/>
      <c r="AH56" s="511"/>
      <c r="AI56" s="511"/>
      <c r="AJ56" s="511"/>
      <c r="AK56" s="512"/>
      <c r="AL56" s="230"/>
      <c r="AM56" s="233"/>
      <c r="AN56" s="233"/>
      <c r="AO56" s="233"/>
      <c r="AP56" s="233"/>
      <c r="AQ56" s="233"/>
      <c r="AR56" s="233"/>
      <c r="AS56" s="233"/>
      <c r="AT56" s="233"/>
      <c r="AU56" s="233"/>
      <c r="AV56" s="233"/>
      <c r="AW56" s="233"/>
      <c r="AX56" s="233"/>
      <c r="AY56" s="233"/>
      <c r="AZ56" s="233"/>
      <c r="BA56" s="233"/>
      <c r="BB56" s="233"/>
      <c r="BC56" s="233"/>
      <c r="BD56" s="233"/>
      <c r="BE56" s="233"/>
      <c r="BF56" s="233"/>
      <c r="BG56" s="233"/>
      <c r="BH56" s="233"/>
      <c r="BI56" s="233"/>
      <c r="BJ56" s="233"/>
      <c r="BK56" s="233"/>
      <c r="BL56" s="233"/>
      <c r="BM56" s="233"/>
      <c r="BN56" s="233"/>
      <c r="BO56" s="233"/>
      <c r="BP56" s="233"/>
      <c r="BQ56" s="233"/>
      <c r="BR56" s="233"/>
    </row>
    <row r="57" spans="1:70" x14ac:dyDescent="0.15">
      <c r="A57" s="481" t="s">
        <v>748</v>
      </c>
      <c r="B57" s="482"/>
      <c r="C57" s="482"/>
      <c r="D57" s="482"/>
      <c r="E57" s="482"/>
      <c r="F57" s="482"/>
      <c r="G57" s="482" t="s">
        <v>752</v>
      </c>
      <c r="H57" s="482"/>
      <c r="I57" s="482" t="s">
        <v>703</v>
      </c>
      <c r="J57" s="482"/>
      <c r="K57" s="482" t="s">
        <v>705</v>
      </c>
      <c r="L57" s="482"/>
      <c r="M57" s="482" t="s">
        <v>706</v>
      </c>
      <c r="N57" s="482"/>
      <c r="O57" s="482" t="s">
        <v>707</v>
      </c>
      <c r="P57" s="482"/>
      <c r="Q57" s="482" t="s">
        <v>745</v>
      </c>
      <c r="R57" s="482"/>
      <c r="S57" s="482" t="s">
        <v>708</v>
      </c>
      <c r="T57" s="482"/>
      <c r="U57" s="482" t="s">
        <v>709</v>
      </c>
      <c r="V57" s="482"/>
      <c r="W57" s="482" t="s">
        <v>746</v>
      </c>
      <c r="X57" s="482"/>
      <c r="Y57" s="482" t="s">
        <v>747</v>
      </c>
      <c r="Z57" s="482"/>
      <c r="AA57" s="482" t="s">
        <v>740</v>
      </c>
      <c r="AB57" s="482"/>
      <c r="AC57" s="482" t="s">
        <v>742</v>
      </c>
      <c r="AD57" s="482"/>
      <c r="AE57" s="482" t="s">
        <v>743</v>
      </c>
      <c r="AF57" s="482"/>
      <c r="AG57" s="482" t="s">
        <v>744</v>
      </c>
      <c r="AH57" s="482"/>
      <c r="AI57" s="482" t="s">
        <v>751</v>
      </c>
      <c r="AJ57" s="482"/>
      <c r="AK57" s="504"/>
    </row>
    <row r="58" spans="1:70" ht="13.5" customHeight="1" x14ac:dyDescent="0.15">
      <c r="A58" s="505"/>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311"/>
      <c r="AE58" s="311"/>
      <c r="AF58" s="311"/>
      <c r="AG58" s="311"/>
      <c r="AH58" s="311"/>
      <c r="AI58" s="311"/>
      <c r="AJ58" s="311"/>
      <c r="AK58" s="319"/>
      <c r="AL58" s="236"/>
      <c r="AM58" s="236"/>
      <c r="AN58" s="236"/>
      <c r="AO58" s="236"/>
    </row>
    <row r="59" spans="1:70" ht="13.5" customHeight="1" x14ac:dyDescent="0.15">
      <c r="A59" s="498" t="s">
        <v>749</v>
      </c>
      <c r="B59" s="499"/>
      <c r="C59" s="499"/>
      <c r="D59" s="500"/>
      <c r="E59" s="500"/>
      <c r="F59" s="500"/>
      <c r="G59" s="500"/>
      <c r="H59" s="500"/>
      <c r="I59" s="500"/>
      <c r="J59" s="500"/>
      <c r="K59" s="500"/>
      <c r="L59" s="500"/>
      <c r="M59" s="500"/>
      <c r="N59" s="500"/>
      <c r="O59" s="500"/>
      <c r="P59" s="500"/>
      <c r="Q59" s="500"/>
      <c r="R59" s="500"/>
      <c r="S59" s="500"/>
      <c r="T59" s="500"/>
      <c r="U59" s="500"/>
      <c r="V59" s="500"/>
      <c r="W59" s="500"/>
      <c r="X59" s="500"/>
      <c r="Y59" s="500"/>
      <c r="Z59" s="500"/>
      <c r="AA59" s="500"/>
      <c r="AB59" s="500"/>
      <c r="AC59" s="500"/>
      <c r="AD59" s="500"/>
      <c r="AE59" s="500"/>
      <c r="AF59" s="500"/>
      <c r="AG59" s="500"/>
      <c r="AH59" s="500"/>
      <c r="AI59" s="500"/>
      <c r="AJ59" s="500"/>
      <c r="AK59" s="502"/>
      <c r="AL59" s="507" t="b">
        <v>0</v>
      </c>
      <c r="AM59" s="508"/>
      <c r="AN59" s="508"/>
      <c r="AO59" s="236">
        <f>IF(AL59=TRUE,AG58,0)</f>
        <v>0</v>
      </c>
    </row>
    <row r="60" spans="1:70" ht="14.25" thickBot="1" x14ac:dyDescent="0.2">
      <c r="A60" s="509" t="s">
        <v>750</v>
      </c>
      <c r="B60" s="510"/>
      <c r="C60" s="510"/>
      <c r="D60" s="511"/>
      <c r="E60" s="511"/>
      <c r="F60" s="511"/>
      <c r="G60" s="511"/>
      <c r="H60" s="511"/>
      <c r="I60" s="511"/>
      <c r="J60" s="511"/>
      <c r="K60" s="511"/>
      <c r="L60" s="511"/>
      <c r="M60" s="511"/>
      <c r="N60" s="511"/>
      <c r="O60" s="511"/>
      <c r="P60" s="511"/>
      <c r="Q60" s="511"/>
      <c r="R60" s="511"/>
      <c r="S60" s="511"/>
      <c r="T60" s="511"/>
      <c r="U60" s="511"/>
      <c r="V60" s="511"/>
      <c r="W60" s="511"/>
      <c r="X60" s="511"/>
      <c r="Y60" s="511"/>
      <c r="Z60" s="511"/>
      <c r="AA60" s="511"/>
      <c r="AB60" s="511"/>
      <c r="AC60" s="511"/>
      <c r="AD60" s="511"/>
      <c r="AE60" s="511"/>
      <c r="AF60" s="511"/>
      <c r="AG60" s="511"/>
      <c r="AH60" s="511"/>
      <c r="AI60" s="511"/>
      <c r="AJ60" s="511"/>
      <c r="AK60" s="512"/>
    </row>
    <row r="61" spans="1:70" ht="14.25" thickBot="1" x14ac:dyDescent="0.2">
      <c r="N61" s="237"/>
      <c r="O61" s="237"/>
      <c r="AF61" s="513" t="s">
        <v>1741</v>
      </c>
      <c r="AG61" s="514"/>
      <c r="AH61" s="514"/>
      <c r="AI61" s="515"/>
      <c r="AJ61" s="516">
        <f>SUM(AO55,AO59)</f>
        <v>5</v>
      </c>
      <c r="AK61" s="517"/>
    </row>
    <row r="62" spans="1:70" x14ac:dyDescent="0.15">
      <c r="A62" s="439" t="s">
        <v>754</v>
      </c>
      <c r="B62" s="440"/>
      <c r="C62" s="440"/>
      <c r="D62" s="440"/>
      <c r="E62" s="440"/>
      <c r="F62" s="440"/>
      <c r="G62" s="518"/>
      <c r="N62" s="237"/>
      <c r="O62" s="237"/>
    </row>
    <row r="63" spans="1:70" ht="14.25" thickBot="1" x14ac:dyDescent="0.2">
      <c r="A63" s="442"/>
      <c r="B63" s="443"/>
      <c r="C63" s="443"/>
      <c r="D63" s="443"/>
      <c r="E63" s="443"/>
      <c r="F63" s="443"/>
      <c r="G63" s="519"/>
    </row>
    <row r="64" spans="1:70" ht="14.25" thickBot="1" x14ac:dyDescent="0.2">
      <c r="A64" s="520" t="s">
        <v>764</v>
      </c>
      <c r="B64" s="521"/>
      <c r="C64" s="521"/>
      <c r="D64" s="521"/>
      <c r="E64" s="521"/>
      <c r="F64" s="521"/>
      <c r="G64" s="521"/>
      <c r="H64" s="521"/>
      <c r="I64" s="521"/>
      <c r="J64" s="522" t="s">
        <v>752</v>
      </c>
      <c r="K64" s="522"/>
      <c r="L64" s="522"/>
      <c r="M64" s="522"/>
      <c r="N64" s="522"/>
      <c r="O64" s="522"/>
      <c r="P64" s="522" t="s">
        <v>703</v>
      </c>
      <c r="Q64" s="522"/>
      <c r="R64" s="522"/>
      <c r="S64" s="522"/>
      <c r="T64" s="521" t="s">
        <v>704</v>
      </c>
      <c r="U64" s="521"/>
      <c r="V64" s="522" t="s">
        <v>709</v>
      </c>
      <c r="W64" s="522"/>
      <c r="X64" s="522" t="s">
        <v>746</v>
      </c>
      <c r="Y64" s="522"/>
      <c r="Z64" s="522" t="s">
        <v>747</v>
      </c>
      <c r="AA64" s="522"/>
      <c r="AB64" s="522" t="s">
        <v>742</v>
      </c>
      <c r="AC64" s="522"/>
      <c r="AD64" s="522"/>
      <c r="AE64" s="522"/>
      <c r="AF64" s="522" t="s">
        <v>743</v>
      </c>
      <c r="AG64" s="522"/>
      <c r="AH64" s="522" t="s">
        <v>744</v>
      </c>
      <c r="AI64" s="522"/>
      <c r="AJ64" s="534" t="s">
        <v>911</v>
      </c>
      <c r="AK64" s="535"/>
      <c r="AO64" s="218" t="s">
        <v>744</v>
      </c>
    </row>
    <row r="65" spans="1:69" x14ac:dyDescent="0.15">
      <c r="A65" s="531" t="s">
        <v>887</v>
      </c>
      <c r="B65" s="532"/>
      <c r="C65" s="532"/>
      <c r="D65" s="532"/>
      <c r="E65" s="532"/>
      <c r="F65" s="532"/>
      <c r="G65" s="532"/>
      <c r="H65" s="532"/>
      <c r="I65" s="532"/>
      <c r="J65" s="523" t="str">
        <f>IF(A65="","",INDEX(通常武器!$C:$C,MATCH(誇り高き騎士!A65,通常武器!$B:$B,0)))</f>
        <v>剣</v>
      </c>
      <c r="K65" s="523"/>
      <c r="L65" s="523"/>
      <c r="M65" s="523"/>
      <c r="N65" s="523"/>
      <c r="O65" s="523"/>
      <c r="P65" s="523" t="str">
        <f>IF(A65="","",INDEX(通常武器!$D:$D,MATCH(誇り高き騎士!A65,通常武器!$B:$B,0)))</f>
        <v>〔白〕</v>
      </c>
      <c r="Q65" s="523"/>
      <c r="R65" s="523"/>
      <c r="S65" s="523"/>
      <c r="T65" s="533" t="str">
        <f>IF(A65="","",INDEX(通常武器!$E:$E,MATCH(誇り高き騎士!A65,通常武器!$B:$B,0)))</f>
        <v>斬+6</v>
      </c>
      <c r="U65" s="533"/>
      <c r="V65" s="523" t="str">
        <f>IF(A65="","",INDEX(通常武器!$F:$F,MATCH(誇り高き騎士!A65,通常武器!$B:$B,0)))</f>
        <v>-</v>
      </c>
      <c r="W65" s="523"/>
      <c r="X65" s="523">
        <f>IF(A65="","",INDEX(通常武器!$G:$G,MATCH(誇り高き騎士!A65,通常武器!$B:$B,0)))</f>
        <v>3</v>
      </c>
      <c r="Y65" s="523"/>
      <c r="Z65" s="523" t="str">
        <f>IF(A65="","",INDEX(通常武器!$H:$H,MATCH(誇り高き騎士!A65,通常武器!$B:$B,0)))</f>
        <v>-</v>
      </c>
      <c r="AA65" s="523"/>
      <c r="AB65" s="523" t="str">
        <f>IF(A65="","",INDEX(通常武器!$I:$I,MATCH(誇り高き騎士!A65,通常武器!$B:$B,0)))</f>
        <v>至近</v>
      </c>
      <c r="AC65" s="523"/>
      <c r="AD65" s="523"/>
      <c r="AE65" s="523"/>
      <c r="AF65" s="523" t="str">
        <f>IF(A65="","",INDEX(通常武器!$J:$J,MATCH(誇り高き騎士!A65,通常武器!$B:$B,0)))</f>
        <v>片手</v>
      </c>
      <c r="AG65" s="523"/>
      <c r="AH65" s="523">
        <f>IF(A65="","",INDEX(通常武器!$K:$K,MATCH(誇り高き騎士!A65,通常武器!$B:$B,0)))</f>
        <v>2</v>
      </c>
      <c r="AI65" s="523"/>
      <c r="AJ65" s="524">
        <f>IF(A65="","",INDEX(通常武器!$L:$L,MATCH(誇り高き騎士!A65,通常武器!$B:$B,0)))</f>
        <v>150</v>
      </c>
      <c r="AK65" s="525"/>
      <c r="AL65" s="236"/>
      <c r="AM65" s="236"/>
      <c r="AN65" s="236"/>
      <c r="AO65" s="236"/>
      <c r="AP65" s="236"/>
      <c r="AQ65" s="236"/>
    </row>
    <row r="66" spans="1:69" ht="14.25" thickBot="1" x14ac:dyDescent="0.2">
      <c r="A66" s="526" t="s">
        <v>717</v>
      </c>
      <c r="B66" s="527"/>
      <c r="C66" s="527"/>
      <c r="D66" s="528">
        <f>IF(A65="","",INDEX(通常武器!$M:$M,MATCH(誇り高き騎士!A65,通常武器!$B:$B,0)))</f>
        <v>0</v>
      </c>
      <c r="E66" s="529"/>
      <c r="F66" s="529"/>
      <c r="G66" s="529"/>
      <c r="H66" s="529"/>
      <c r="I66" s="529"/>
      <c r="J66" s="529"/>
      <c r="K66" s="529"/>
      <c r="L66" s="529"/>
      <c r="M66" s="529"/>
      <c r="N66" s="529"/>
      <c r="O66" s="529"/>
      <c r="P66" s="529"/>
      <c r="Q66" s="529"/>
      <c r="R66" s="529"/>
      <c r="S66" s="529"/>
      <c r="T66" s="529"/>
      <c r="U66" s="529"/>
      <c r="V66" s="529"/>
      <c r="W66" s="529"/>
      <c r="X66" s="529"/>
      <c r="Y66" s="529"/>
      <c r="Z66" s="529"/>
      <c r="AA66" s="529"/>
      <c r="AB66" s="529"/>
      <c r="AC66" s="529"/>
      <c r="AD66" s="529"/>
      <c r="AE66" s="529"/>
      <c r="AF66" s="529"/>
      <c r="AG66" s="529"/>
      <c r="AH66" s="529"/>
      <c r="AI66" s="529"/>
      <c r="AJ66" s="529"/>
      <c r="AK66" s="530"/>
      <c r="AL66" s="507" t="b">
        <v>1</v>
      </c>
      <c r="AM66" s="508"/>
      <c r="AN66" s="508"/>
      <c r="AO66" s="236">
        <f>IF(AL66=TRUE,AH65,0)</f>
        <v>2</v>
      </c>
      <c r="AP66" s="236"/>
      <c r="AQ66" s="236"/>
    </row>
    <row r="67" spans="1:69" x14ac:dyDescent="0.15">
      <c r="A67" s="531" t="s">
        <v>895</v>
      </c>
      <c r="B67" s="532"/>
      <c r="C67" s="532"/>
      <c r="D67" s="532"/>
      <c r="E67" s="532"/>
      <c r="F67" s="532"/>
      <c r="G67" s="532"/>
      <c r="H67" s="532"/>
      <c r="I67" s="532"/>
      <c r="J67" s="523" t="str">
        <f>IF(A67="","",INDEX(通常武器!$C:$C,MATCH(誇り高き騎士!A67,通常武器!$B:$B,0)))</f>
        <v>盾</v>
      </c>
      <c r="K67" s="523"/>
      <c r="L67" s="523"/>
      <c r="M67" s="523"/>
      <c r="N67" s="523"/>
      <c r="O67" s="523"/>
      <c r="P67" s="523" t="str">
        <f>IF(A67="","",INDEX(通常武器!$D:$D,MATCH(誇り高き騎士!A67,通常武器!$B:$B,0)))</f>
        <v>〔白〕</v>
      </c>
      <c r="Q67" s="523"/>
      <c r="R67" s="523"/>
      <c r="S67" s="523"/>
      <c r="T67" s="533" t="str">
        <f>IF(A67="","",INDEX(通常武器!$E:$E,MATCH(誇り高き騎士!A67,通常武器!$B:$B,0)))</f>
        <v>殴+0</v>
      </c>
      <c r="U67" s="533"/>
      <c r="V67" s="523" t="str">
        <f>IF(A67="","",INDEX(通常武器!$F:$F,MATCH(誇り高き騎士!A67,通常武器!$B:$B,0)))</f>
        <v>-</v>
      </c>
      <c r="W67" s="523"/>
      <c r="X67" s="523">
        <f>IF(A67="","",INDEX(通常武器!$G:$G,MATCH(誇り高き騎士!A67,通常武器!$B:$B,0)))</f>
        <v>4</v>
      </c>
      <c r="Y67" s="523"/>
      <c r="Z67" s="523" t="str">
        <f>IF(A67="","",INDEX(通常武器!$H:$H,MATCH(誇り高き騎士!A67,通常武器!$B:$B,0)))</f>
        <v>-</v>
      </c>
      <c r="AA67" s="523"/>
      <c r="AB67" s="523" t="str">
        <f>IF(A67="","",INDEX(通常武器!$I:$I,MATCH(誇り高き騎士!A67,通常武器!$B:$B,0)))</f>
        <v>至近</v>
      </c>
      <c r="AC67" s="523"/>
      <c r="AD67" s="523"/>
      <c r="AE67" s="523"/>
      <c r="AF67" s="523" t="str">
        <f>IF(A67="","",INDEX(通常武器!$J:$J,MATCH(誇り高き騎士!A67,通常武器!$B:$B,0)))</f>
        <v>なし</v>
      </c>
      <c r="AG67" s="523"/>
      <c r="AH67" s="523">
        <f>IF(A67="","",INDEX(通常武器!$K:$K,MATCH(誇り高き騎士!A67,通常武器!$B:$B,0)))</f>
        <v>1</v>
      </c>
      <c r="AI67" s="523"/>
      <c r="AJ67" s="524">
        <f>IF(A67="","",INDEX(通常武器!$L:$L,MATCH(誇り高き騎士!A67,通常武器!$B:$B,0)))</f>
        <v>100</v>
      </c>
      <c r="AK67" s="525"/>
      <c r="AL67" s="236"/>
      <c r="AM67" s="236"/>
      <c r="AN67" s="236"/>
      <c r="AO67" s="236"/>
      <c r="AP67" s="236"/>
      <c r="AQ67" s="236"/>
    </row>
    <row r="68" spans="1:69" ht="14.25" customHeight="1" thickBot="1" x14ac:dyDescent="0.2">
      <c r="A68" s="526" t="s">
        <v>717</v>
      </c>
      <c r="B68" s="527"/>
      <c r="C68" s="527"/>
      <c r="D68" s="528" t="str">
        <f>IF(A67="","",INDEX(通常武器!$M:$M,MATCH(誇り高き騎士!A67,通常武器!$B:$B,0)))</f>
        <v>[常時]この武器は1つだけ準備できる。</v>
      </c>
      <c r="E68" s="529"/>
      <c r="F68" s="529"/>
      <c r="G68" s="529"/>
      <c r="H68" s="529"/>
      <c r="I68" s="529"/>
      <c r="J68" s="529"/>
      <c r="K68" s="529"/>
      <c r="L68" s="529"/>
      <c r="M68" s="529"/>
      <c r="N68" s="529"/>
      <c r="O68" s="529"/>
      <c r="P68" s="529"/>
      <c r="Q68" s="529"/>
      <c r="R68" s="529"/>
      <c r="S68" s="529"/>
      <c r="T68" s="529"/>
      <c r="U68" s="529"/>
      <c r="V68" s="529"/>
      <c r="W68" s="529"/>
      <c r="X68" s="529"/>
      <c r="Y68" s="529"/>
      <c r="Z68" s="529"/>
      <c r="AA68" s="529"/>
      <c r="AB68" s="529"/>
      <c r="AC68" s="529"/>
      <c r="AD68" s="529"/>
      <c r="AE68" s="529"/>
      <c r="AF68" s="529"/>
      <c r="AG68" s="529"/>
      <c r="AH68" s="529"/>
      <c r="AI68" s="529"/>
      <c r="AJ68" s="529"/>
      <c r="AK68" s="530"/>
      <c r="AL68" s="507" t="b">
        <v>1</v>
      </c>
      <c r="AM68" s="508"/>
      <c r="AN68" s="508"/>
      <c r="AO68" s="236">
        <f>IF(AL68=TRUE,AH67,0)</f>
        <v>1</v>
      </c>
      <c r="AP68" s="236"/>
      <c r="AQ68" s="236"/>
    </row>
    <row r="69" spans="1:69" x14ac:dyDescent="0.15">
      <c r="A69" s="531"/>
      <c r="B69" s="532"/>
      <c r="C69" s="532"/>
      <c r="D69" s="532"/>
      <c r="E69" s="532"/>
      <c r="F69" s="532"/>
      <c r="G69" s="532"/>
      <c r="H69" s="532"/>
      <c r="I69" s="532"/>
      <c r="J69" s="523" t="str">
        <f>IF(A69="","",INDEX(通常武器!$C:$C,MATCH(誇り高き騎士!A69,通常武器!$B:$B,0)))</f>
        <v/>
      </c>
      <c r="K69" s="523"/>
      <c r="L69" s="523"/>
      <c r="M69" s="523"/>
      <c r="N69" s="523"/>
      <c r="O69" s="523"/>
      <c r="P69" s="523" t="str">
        <f>IF(A69="","",INDEX(通常武器!$D:$D,MATCH(誇り高き騎士!A69,通常武器!$B:$B,0)))</f>
        <v/>
      </c>
      <c r="Q69" s="523"/>
      <c r="R69" s="523"/>
      <c r="S69" s="523"/>
      <c r="T69" s="533" t="str">
        <f>IF(A69="","",INDEX(通常武器!$E:$E,MATCH(誇り高き騎士!A69,通常武器!$B:$B,0)))</f>
        <v/>
      </c>
      <c r="U69" s="533"/>
      <c r="V69" s="523" t="str">
        <f>IF(A69="","",INDEX(通常武器!$F:$F,MATCH(誇り高き騎士!A69,通常武器!$B:$B,0)))</f>
        <v/>
      </c>
      <c r="W69" s="523"/>
      <c r="X69" s="523" t="str">
        <f>IF(A69="","",INDEX(通常武器!$G:$G,MATCH(誇り高き騎士!A69,通常武器!$B:$B,0)))</f>
        <v/>
      </c>
      <c r="Y69" s="523"/>
      <c r="Z69" s="523" t="str">
        <f>IF(A69="","",INDEX(通常武器!$H:$H,MATCH(誇り高き騎士!A69,通常武器!$B:$B,0)))</f>
        <v/>
      </c>
      <c r="AA69" s="523"/>
      <c r="AB69" s="523" t="str">
        <f>IF(A69="","",INDEX(通常武器!$I:$I,MATCH(誇り高き騎士!A69,通常武器!$B:$B,0)))</f>
        <v/>
      </c>
      <c r="AC69" s="523"/>
      <c r="AD69" s="523"/>
      <c r="AE69" s="523"/>
      <c r="AF69" s="523" t="str">
        <f>IF(A69="","",INDEX(通常武器!$J:$J,MATCH(誇り高き騎士!A69,通常武器!$B:$B,0)))</f>
        <v/>
      </c>
      <c r="AG69" s="523"/>
      <c r="AH69" s="523" t="str">
        <f>IF(A69="","",INDEX(通常武器!$K:$K,MATCH(誇り高き騎士!A69,通常武器!$B:$B,0)))</f>
        <v/>
      </c>
      <c r="AI69" s="523"/>
      <c r="AJ69" s="524" t="str">
        <f>IF(A69="","",INDEX(通常武器!$L:$L,MATCH(誇り高き騎士!A69,通常武器!$B:$B,0)))</f>
        <v/>
      </c>
      <c r="AK69" s="525"/>
      <c r="AL69" s="236"/>
      <c r="AM69" s="236"/>
      <c r="AN69" s="236"/>
      <c r="AO69" s="236"/>
      <c r="AP69" s="236"/>
      <c r="AQ69" s="236"/>
    </row>
    <row r="70" spans="1:69" ht="14.25" customHeight="1" thickBot="1" x14ac:dyDescent="0.2">
      <c r="A70" s="526" t="s">
        <v>717</v>
      </c>
      <c r="B70" s="527"/>
      <c r="C70" s="527"/>
      <c r="D70" s="528" t="str">
        <f>IF(A69="","",INDEX(通常武器!$M:$M,MATCH(誇り高き騎士!A69,通常武器!$B:$B,0)))</f>
        <v/>
      </c>
      <c r="E70" s="529"/>
      <c r="F70" s="529"/>
      <c r="G70" s="529"/>
      <c r="H70" s="529"/>
      <c r="I70" s="529"/>
      <c r="J70" s="529"/>
      <c r="K70" s="529"/>
      <c r="L70" s="529"/>
      <c r="M70" s="529"/>
      <c r="N70" s="529"/>
      <c r="O70" s="529"/>
      <c r="P70" s="529"/>
      <c r="Q70" s="529"/>
      <c r="R70" s="529"/>
      <c r="S70" s="529"/>
      <c r="T70" s="529"/>
      <c r="U70" s="529"/>
      <c r="V70" s="529"/>
      <c r="W70" s="529"/>
      <c r="X70" s="529"/>
      <c r="Y70" s="529"/>
      <c r="Z70" s="529"/>
      <c r="AA70" s="529"/>
      <c r="AB70" s="529"/>
      <c r="AC70" s="529"/>
      <c r="AD70" s="529"/>
      <c r="AE70" s="529"/>
      <c r="AF70" s="529"/>
      <c r="AG70" s="529"/>
      <c r="AH70" s="529"/>
      <c r="AI70" s="529"/>
      <c r="AJ70" s="529"/>
      <c r="AK70" s="530"/>
      <c r="AL70" s="507" t="b">
        <v>0</v>
      </c>
      <c r="AM70" s="508"/>
      <c r="AN70" s="508"/>
      <c r="AO70" s="236">
        <f>IF(AL70=TRUE,AH69,0)</f>
        <v>0</v>
      </c>
      <c r="AP70" s="236"/>
      <c r="AQ70" s="236"/>
    </row>
    <row r="71" spans="1:69" ht="14.25" thickBot="1" x14ac:dyDescent="0.2">
      <c r="A71" s="238"/>
      <c r="B71" s="238"/>
      <c r="C71" s="238"/>
      <c r="D71" s="238"/>
      <c r="E71" s="238"/>
      <c r="F71" s="238"/>
      <c r="G71" s="238"/>
      <c r="H71" s="238"/>
      <c r="I71" s="238"/>
      <c r="T71" s="238"/>
      <c r="U71" s="238"/>
      <c r="AF71" s="513" t="s">
        <v>604</v>
      </c>
      <c r="AG71" s="515"/>
      <c r="AH71" s="548">
        <f>SUM(AO66,AO68,AO70)</f>
        <v>3</v>
      </c>
      <c r="AI71" s="549"/>
      <c r="AJ71" s="550">
        <f>IF(A65="","",SUM(AJ65,AJ67,AJ69))</f>
        <v>250</v>
      </c>
      <c r="AK71" s="551"/>
      <c r="AL71" s="236"/>
      <c r="AM71" s="236"/>
      <c r="AN71" s="236"/>
      <c r="AO71" s="236"/>
      <c r="AP71" s="236"/>
      <c r="AQ71" s="236"/>
    </row>
    <row r="72" spans="1:69" ht="14.25" thickBot="1" x14ac:dyDescent="0.2">
      <c r="A72" s="473" t="s">
        <v>1635</v>
      </c>
      <c r="B72" s="474"/>
      <c r="C72" s="474"/>
      <c r="D72" s="474"/>
      <c r="E72" s="474"/>
      <c r="F72" s="474"/>
      <c r="G72" s="475"/>
      <c r="H72" s="218"/>
      <c r="I72" s="218"/>
      <c r="J72" s="218"/>
      <c r="K72" s="218"/>
      <c r="L72" s="218"/>
      <c r="M72" s="218"/>
      <c r="N72" s="239"/>
      <c r="O72" s="239"/>
      <c r="P72" s="240"/>
      <c r="Q72" s="240"/>
      <c r="R72" s="240"/>
      <c r="S72" s="240"/>
      <c r="T72" s="240"/>
      <c r="U72" s="240"/>
      <c r="V72" s="240"/>
      <c r="W72" s="240"/>
      <c r="AB72" s="240"/>
      <c r="AC72" s="240"/>
      <c r="AD72" s="240"/>
      <c r="AE72" s="240"/>
      <c r="AH72" s="240"/>
      <c r="AI72" s="240"/>
      <c r="AJ72" s="240"/>
      <c r="AK72" s="240"/>
      <c r="AO72" s="236"/>
      <c r="AP72" s="236"/>
      <c r="AQ72" s="236"/>
    </row>
    <row r="73" spans="1:69" ht="14.25" thickBot="1" x14ac:dyDescent="0.2">
      <c r="A73" s="536"/>
      <c r="B73" s="537"/>
      <c r="C73" s="537"/>
      <c r="D73" s="537"/>
      <c r="E73" s="537"/>
      <c r="F73" s="537"/>
      <c r="G73" s="538"/>
      <c r="T73" s="539" t="s">
        <v>1636</v>
      </c>
      <c r="U73" s="540"/>
      <c r="V73" s="540"/>
      <c r="W73" s="540"/>
      <c r="X73" s="540"/>
      <c r="Y73" s="540"/>
      <c r="Z73" s="540"/>
      <c r="AA73" s="540"/>
      <c r="AB73" s="540"/>
      <c r="AC73" s="540"/>
      <c r="AD73" s="540"/>
      <c r="AE73" s="541"/>
      <c r="AJ73" s="241"/>
      <c r="AK73" s="241"/>
      <c r="AL73" s="236"/>
      <c r="AM73" s="236"/>
      <c r="AN73" s="236"/>
      <c r="AO73" s="236"/>
      <c r="AP73" s="236"/>
      <c r="AQ73" s="236"/>
    </row>
    <row r="74" spans="1:69" ht="14.25" thickBot="1" x14ac:dyDescent="0.2">
      <c r="A74" s="542" t="s">
        <v>327</v>
      </c>
      <c r="B74" s="543"/>
      <c r="C74" s="543"/>
      <c r="D74" s="543"/>
      <c r="E74" s="543"/>
      <c r="F74" s="543"/>
      <c r="G74" s="543"/>
      <c r="H74" s="543"/>
      <c r="I74" s="543"/>
      <c r="J74" s="543" t="s">
        <v>328</v>
      </c>
      <c r="K74" s="543"/>
      <c r="L74" s="543"/>
      <c r="M74" s="543"/>
      <c r="N74" s="543"/>
      <c r="O74" s="543"/>
      <c r="P74" s="544" t="s">
        <v>743</v>
      </c>
      <c r="Q74" s="544"/>
      <c r="R74" s="544"/>
      <c r="S74" s="545"/>
      <c r="T74" s="546" t="s">
        <v>705</v>
      </c>
      <c r="U74" s="546"/>
      <c r="V74" s="546"/>
      <c r="W74" s="546" t="s">
        <v>706</v>
      </c>
      <c r="X74" s="546"/>
      <c r="Y74" s="546"/>
      <c r="Z74" s="546" t="s">
        <v>707</v>
      </c>
      <c r="AA74" s="546"/>
      <c r="AB74" s="546"/>
      <c r="AC74" s="546" t="s">
        <v>708</v>
      </c>
      <c r="AD74" s="546"/>
      <c r="AE74" s="547"/>
      <c r="AF74" s="544" t="s">
        <v>744</v>
      </c>
      <c r="AG74" s="544"/>
      <c r="AH74" s="544"/>
      <c r="AI74" s="562" t="s">
        <v>911</v>
      </c>
      <c r="AJ74" s="562"/>
      <c r="AK74" s="563"/>
      <c r="AO74" s="236" t="s">
        <v>1636</v>
      </c>
      <c r="AP74" s="236"/>
      <c r="AQ74" s="236"/>
      <c r="AS74" s="218" t="s">
        <v>744</v>
      </c>
    </row>
    <row r="75" spans="1:69" x14ac:dyDescent="0.15">
      <c r="A75" s="558" t="s">
        <v>942</v>
      </c>
      <c r="B75" s="559"/>
      <c r="C75" s="559"/>
      <c r="D75" s="559"/>
      <c r="E75" s="559"/>
      <c r="F75" s="559"/>
      <c r="G75" s="559"/>
      <c r="H75" s="559"/>
      <c r="I75" s="559"/>
      <c r="J75" s="560" t="str">
        <f>IF(A75="","",INDEX(防具!$C:$C,MATCH(誇り高き騎士!A75,防具!$B:$B,0)))</f>
        <v>金属</v>
      </c>
      <c r="K75" s="560"/>
      <c r="L75" s="560"/>
      <c r="M75" s="560"/>
      <c r="N75" s="560"/>
      <c r="O75" s="560"/>
      <c r="P75" s="561" t="str">
        <f>IF(A75="","",INDEX(防具!$D:$D,MATCH(誇り高き騎士!A75,防具!$B:$B,0)))</f>
        <v>頭</v>
      </c>
      <c r="Q75" s="561"/>
      <c r="R75" s="561"/>
      <c r="S75" s="561"/>
      <c r="T75" s="561">
        <f>IF(A75="","",INDEX(防具!$E:$E,MATCH(誇り高き騎士!A75,防具!$B:$B,0)))</f>
        <v>2</v>
      </c>
      <c r="U75" s="561"/>
      <c r="V75" s="561"/>
      <c r="W75" s="561">
        <f>IF(A75="","",INDEX(防具!$F:$F,MATCH(誇り高き騎士!A75,防具!$B:$B,0)))</f>
        <v>0</v>
      </c>
      <c r="X75" s="561"/>
      <c r="Y75" s="561"/>
      <c r="Z75" s="561">
        <f>IF(A75="","",INDEX(防具!$G:$G,MATCH(誇り高き騎士!A75,防具!$B:$B,0)))</f>
        <v>1</v>
      </c>
      <c r="AA75" s="561"/>
      <c r="AB75" s="561"/>
      <c r="AC75" s="561">
        <f>IF(A75="","",INDEX(防具!$H:$H,MATCH(誇り高き騎士!A75,防具!$B:$B,0)))</f>
        <v>1</v>
      </c>
      <c r="AD75" s="561"/>
      <c r="AE75" s="561"/>
      <c r="AF75" s="561">
        <f>IF(A75="","",INDEX(防具!$I:$I,MATCH(誇り高き騎士!A75,防具!$B:$B,0)))</f>
        <v>1</v>
      </c>
      <c r="AG75" s="561"/>
      <c r="AH75" s="561"/>
      <c r="AI75" s="552">
        <f>IF(A75="","",INDEX(防具!$J:$J,MATCH(誇り高き騎士!A75,防具!$B:$B,0)))</f>
        <v>100</v>
      </c>
      <c r="AJ75" s="552"/>
      <c r="AK75" s="553"/>
      <c r="AO75" s="219" t="s">
        <v>705</v>
      </c>
      <c r="AP75" s="219" t="s">
        <v>706</v>
      </c>
      <c r="AQ75" s="219" t="s">
        <v>707</v>
      </c>
      <c r="AR75" s="219" t="s">
        <v>1638</v>
      </c>
      <c r="AS75" s="219"/>
    </row>
    <row r="76" spans="1:69" ht="14.25" thickBot="1" x14ac:dyDescent="0.2">
      <c r="A76" s="554" t="s">
        <v>717</v>
      </c>
      <c r="B76" s="555"/>
      <c r="C76" s="555"/>
      <c r="D76" s="556">
        <f>IF(A75="","",INDEX(防具!$K:$K,MATCH(誇り高き騎士!A75,防具!$B:$B,0)))</f>
        <v>0</v>
      </c>
      <c r="E76" s="556"/>
      <c r="F76" s="556"/>
      <c r="G76" s="556"/>
      <c r="H76" s="556"/>
      <c r="I76" s="556"/>
      <c r="J76" s="556"/>
      <c r="K76" s="556"/>
      <c r="L76" s="556"/>
      <c r="M76" s="556"/>
      <c r="N76" s="556"/>
      <c r="O76" s="556"/>
      <c r="P76" s="556"/>
      <c r="Q76" s="556"/>
      <c r="R76" s="556"/>
      <c r="S76" s="556"/>
      <c r="T76" s="556"/>
      <c r="U76" s="556"/>
      <c r="V76" s="556"/>
      <c r="W76" s="556"/>
      <c r="X76" s="556"/>
      <c r="Y76" s="556"/>
      <c r="Z76" s="556"/>
      <c r="AA76" s="556"/>
      <c r="AB76" s="556"/>
      <c r="AC76" s="556"/>
      <c r="AD76" s="556"/>
      <c r="AE76" s="556"/>
      <c r="AF76" s="556"/>
      <c r="AG76" s="556"/>
      <c r="AH76" s="556"/>
      <c r="AI76" s="556"/>
      <c r="AJ76" s="556"/>
      <c r="AK76" s="557"/>
      <c r="AL76" s="508" t="b">
        <v>1</v>
      </c>
      <c r="AM76" s="508"/>
      <c r="AN76" s="508"/>
      <c r="AO76" s="219">
        <f>IF(AL76=TRUE,T75,0)</f>
        <v>2</v>
      </c>
      <c r="AP76" s="219">
        <f>IF(AL76=TRUE,W75,0)</f>
        <v>0</v>
      </c>
      <c r="AQ76" s="219">
        <f>IF(AL76=TRUE,Z75,0)</f>
        <v>1</v>
      </c>
      <c r="AR76" s="242">
        <f>IF(AL76=TRUE,AC75,0)</f>
        <v>1</v>
      </c>
      <c r="AS76" s="219">
        <f>IF(AL76=TRUE,AF75,0)</f>
        <v>1</v>
      </c>
    </row>
    <row r="77" spans="1:69" x14ac:dyDescent="0.15">
      <c r="A77" s="558" t="s">
        <v>3629</v>
      </c>
      <c r="B77" s="559"/>
      <c r="C77" s="559"/>
      <c r="D77" s="559"/>
      <c r="E77" s="559"/>
      <c r="F77" s="559"/>
      <c r="G77" s="559"/>
      <c r="H77" s="559"/>
      <c r="I77" s="559"/>
      <c r="J77" s="560" t="str">
        <f>IF(A77="","",INDEX(防具!$C:$C,MATCH(誇り高き騎士!A77,防具!$B:$B,0)))</f>
        <v>金属</v>
      </c>
      <c r="K77" s="560"/>
      <c r="L77" s="560"/>
      <c r="M77" s="560"/>
      <c r="N77" s="560"/>
      <c r="O77" s="560"/>
      <c r="P77" s="561" t="str">
        <f>IF(A77="","",INDEX(防具!$D:$D,MATCH(誇り高き騎士!A77,防具!$B:$B,0)))</f>
        <v>胴</v>
      </c>
      <c r="Q77" s="561"/>
      <c r="R77" s="561"/>
      <c r="S77" s="561"/>
      <c r="T77" s="561">
        <f>IF(A77="","",INDEX(防具!$E:$E,MATCH(誇り高き騎士!A77,防具!$B:$B,0)))</f>
        <v>4</v>
      </c>
      <c r="U77" s="561"/>
      <c r="V77" s="561"/>
      <c r="W77" s="561">
        <f>IF(A77="","",INDEX(防具!$F:$F,MATCH(誇り高き騎士!A77,防具!$B:$B,0)))</f>
        <v>3</v>
      </c>
      <c r="X77" s="561"/>
      <c r="Y77" s="561"/>
      <c r="Z77" s="561">
        <f>IF(A77="","",INDEX(防具!$G:$G,MATCH(誇り高き騎士!A77,防具!$B:$B,0)))</f>
        <v>2</v>
      </c>
      <c r="AA77" s="561"/>
      <c r="AB77" s="561"/>
      <c r="AC77" s="561">
        <f>IF(A77="","",INDEX(防具!$H:$H,MATCH(誇り高き騎士!A77,防具!$B:$B,0)))</f>
        <v>2</v>
      </c>
      <c r="AD77" s="561"/>
      <c r="AE77" s="561"/>
      <c r="AF77" s="561">
        <f>IF(A77="","",INDEX(防具!$I:$I,MATCH(誇り高き騎士!A77,防具!$B:$B,0)))</f>
        <v>2</v>
      </c>
      <c r="AG77" s="561"/>
      <c r="AH77" s="561"/>
      <c r="AI77" s="552">
        <f>IF(A77="","",INDEX(防具!$J:$J,MATCH(誇り高き騎士!A77,防具!$B:$B,0)))</f>
        <v>450</v>
      </c>
      <c r="AJ77" s="552"/>
      <c r="AK77" s="553"/>
      <c r="AO77" s="219" t="s">
        <v>705</v>
      </c>
      <c r="AP77" s="219" t="s">
        <v>706</v>
      </c>
      <c r="AQ77" s="219" t="s">
        <v>707</v>
      </c>
      <c r="AR77" s="219" t="s">
        <v>1638</v>
      </c>
      <c r="AS77" s="219"/>
    </row>
    <row r="78" spans="1:69" ht="13.5" customHeight="1" thickBot="1" x14ac:dyDescent="0.2">
      <c r="A78" s="526" t="s">
        <v>717</v>
      </c>
      <c r="B78" s="527"/>
      <c r="C78" s="527"/>
      <c r="D78" s="564">
        <f>IF(A77="","",INDEX(防具!$K:$K,MATCH(誇り高き騎士!A77,防具!$B:$B,0)))</f>
        <v>0</v>
      </c>
      <c r="E78" s="564"/>
      <c r="F78" s="564"/>
      <c r="G78" s="564"/>
      <c r="H78" s="564"/>
      <c r="I78" s="564"/>
      <c r="J78" s="564"/>
      <c r="K78" s="564"/>
      <c r="L78" s="564"/>
      <c r="M78" s="564"/>
      <c r="N78" s="564"/>
      <c r="O78" s="564"/>
      <c r="P78" s="564"/>
      <c r="Q78" s="564"/>
      <c r="R78" s="564"/>
      <c r="S78" s="564"/>
      <c r="T78" s="564"/>
      <c r="U78" s="564"/>
      <c r="V78" s="564"/>
      <c r="W78" s="564"/>
      <c r="X78" s="564"/>
      <c r="Y78" s="564"/>
      <c r="Z78" s="564"/>
      <c r="AA78" s="564"/>
      <c r="AB78" s="564"/>
      <c r="AC78" s="564"/>
      <c r="AD78" s="564"/>
      <c r="AE78" s="564"/>
      <c r="AF78" s="564"/>
      <c r="AG78" s="564"/>
      <c r="AH78" s="564"/>
      <c r="AI78" s="564"/>
      <c r="AJ78" s="564"/>
      <c r="AK78" s="565"/>
      <c r="AL78" s="508" t="b">
        <v>1</v>
      </c>
      <c r="AM78" s="508"/>
      <c r="AN78" s="508"/>
      <c r="AO78" s="219">
        <f>IF(AL78=TRUE,T77,0)</f>
        <v>4</v>
      </c>
      <c r="AP78" s="219">
        <f>IF(AL78=TRUE,W77,0)</f>
        <v>3</v>
      </c>
      <c r="AQ78" s="219">
        <f>IF(AL78=TRUE,Z77,0)</f>
        <v>2</v>
      </c>
      <c r="AR78" s="242">
        <f>IF(AL78=TRUE,AC77,0)</f>
        <v>2</v>
      </c>
      <c r="AS78" s="219">
        <f>IF(AL78=TRUE,AF77,0)</f>
        <v>2</v>
      </c>
    </row>
    <row r="79" spans="1:69" ht="14.25" customHeight="1" x14ac:dyDescent="0.15">
      <c r="A79" s="531" t="s">
        <v>3630</v>
      </c>
      <c r="B79" s="532"/>
      <c r="C79" s="532"/>
      <c r="D79" s="532"/>
      <c r="E79" s="532"/>
      <c r="F79" s="532"/>
      <c r="G79" s="532"/>
      <c r="H79" s="532"/>
      <c r="I79" s="532"/>
      <c r="J79" s="533" t="str">
        <f>IF(A79="","",INDEX(防具!$C:$C,MATCH(誇り高き騎士!A79,防具!$B:$B,0)))</f>
        <v>鱗</v>
      </c>
      <c r="K79" s="533"/>
      <c r="L79" s="533"/>
      <c r="M79" s="533"/>
      <c r="N79" s="533"/>
      <c r="O79" s="533"/>
      <c r="P79" s="523" t="str">
        <f>IF(A79="","",INDEX(防具!$D:$D,MATCH(誇り高き騎士!A79,防具!$B:$B,0)))</f>
        <v>籠手</v>
      </c>
      <c r="Q79" s="523"/>
      <c r="R79" s="523"/>
      <c r="S79" s="523"/>
      <c r="T79" s="523">
        <f>IF(A79="","",INDEX(防具!$E:$E,MATCH(誇り高き騎士!A79,防具!$B:$B,0)))</f>
        <v>1</v>
      </c>
      <c r="U79" s="523"/>
      <c r="V79" s="523"/>
      <c r="W79" s="523">
        <f>IF(A79="","",INDEX(防具!$F:$F,MATCH(誇り高き騎士!A79,防具!$B:$B,0)))</f>
        <v>0</v>
      </c>
      <c r="X79" s="523"/>
      <c r="Y79" s="523"/>
      <c r="Z79" s="523">
        <f>IF(A79="","",INDEX(防具!$G:$G,MATCH(誇り高き騎士!A79,防具!$B:$B,0)))</f>
        <v>1</v>
      </c>
      <c r="AA79" s="523"/>
      <c r="AB79" s="523"/>
      <c r="AC79" s="523">
        <f>IF(A79="","",INDEX(防具!$H:$H,MATCH(誇り高き騎士!A79,防具!$B:$B,0)))</f>
        <v>0</v>
      </c>
      <c r="AD79" s="523"/>
      <c r="AE79" s="523"/>
      <c r="AF79" s="523">
        <f>IF(A79="","",INDEX(防具!$I:$I,MATCH(誇り高き騎士!A79,防具!$B:$B,0)))</f>
        <v>0</v>
      </c>
      <c r="AG79" s="523"/>
      <c r="AH79" s="523"/>
      <c r="AI79" s="524">
        <f>IF(A79="","",INDEX(防具!$J:$J,MATCH(誇り高き騎士!A79,防具!$B:$B,0)))</f>
        <v>100</v>
      </c>
      <c r="AJ79" s="524"/>
      <c r="AK79" s="525"/>
      <c r="AO79" s="219" t="s">
        <v>705</v>
      </c>
      <c r="AP79" s="219" t="s">
        <v>706</v>
      </c>
      <c r="AQ79" s="219" t="s">
        <v>707</v>
      </c>
      <c r="AR79" s="219" t="s">
        <v>1638</v>
      </c>
      <c r="AS79" s="219"/>
    </row>
    <row r="80" spans="1:69" ht="14.25" customHeight="1" thickBot="1" x14ac:dyDescent="0.2">
      <c r="A80" s="554" t="s">
        <v>717</v>
      </c>
      <c r="B80" s="555"/>
      <c r="C80" s="555"/>
      <c r="D80" s="556" t="str">
        <f>IF(A79="","",INDEX(防具!$K:$K,MATCH(誇り高き騎士!A79,防具!$B:$B,0)))</f>
        <v>[常時]「徒手空拳」の威力に+2、防御値に+1にする。</v>
      </c>
      <c r="E80" s="556"/>
      <c r="F80" s="556"/>
      <c r="G80" s="556"/>
      <c r="H80" s="556"/>
      <c r="I80" s="556"/>
      <c r="J80" s="556"/>
      <c r="K80" s="556"/>
      <c r="L80" s="556"/>
      <c r="M80" s="556"/>
      <c r="N80" s="556"/>
      <c r="O80" s="556"/>
      <c r="P80" s="556"/>
      <c r="Q80" s="556"/>
      <c r="R80" s="556"/>
      <c r="S80" s="556"/>
      <c r="T80" s="556"/>
      <c r="U80" s="556"/>
      <c r="V80" s="556"/>
      <c r="W80" s="556"/>
      <c r="X80" s="556"/>
      <c r="Y80" s="556"/>
      <c r="Z80" s="556"/>
      <c r="AA80" s="556"/>
      <c r="AB80" s="556"/>
      <c r="AC80" s="556"/>
      <c r="AD80" s="556"/>
      <c r="AE80" s="556"/>
      <c r="AF80" s="556"/>
      <c r="AG80" s="556"/>
      <c r="AH80" s="556"/>
      <c r="AI80" s="556"/>
      <c r="AJ80" s="556"/>
      <c r="AK80" s="557"/>
      <c r="AL80" s="508" t="b">
        <v>1</v>
      </c>
      <c r="AM80" s="508"/>
      <c r="AN80" s="508"/>
      <c r="AO80" s="219">
        <f>IF(AL80=TRUE,T79,0)</f>
        <v>1</v>
      </c>
      <c r="AP80" s="219">
        <f>IF(AL80=TRUE,W79,0)</f>
        <v>0</v>
      </c>
      <c r="AQ80" s="219">
        <f>IF(AL80=TRUE,Z79,0)</f>
        <v>1</v>
      </c>
      <c r="AR80" s="242">
        <f>IF(AL80=TRUE,AC79,0)</f>
        <v>0</v>
      </c>
      <c r="AS80" s="219">
        <f>IF(AL80=TRUE,AF79,0)</f>
        <v>0</v>
      </c>
      <c r="BQ80" s="233"/>
    </row>
    <row r="81" spans="1:45" x14ac:dyDescent="0.15">
      <c r="A81" s="558" t="s">
        <v>3631</v>
      </c>
      <c r="B81" s="559"/>
      <c r="C81" s="559"/>
      <c r="D81" s="559"/>
      <c r="E81" s="559"/>
      <c r="F81" s="559"/>
      <c r="G81" s="559"/>
      <c r="H81" s="559"/>
      <c r="I81" s="559"/>
      <c r="J81" s="560" t="str">
        <f>IF(A81="","",INDEX(防具!$C:$C,MATCH(誇り高き騎士!A81,防具!$B:$B,0)))</f>
        <v>金属</v>
      </c>
      <c r="K81" s="560"/>
      <c r="L81" s="560"/>
      <c r="M81" s="560"/>
      <c r="N81" s="560"/>
      <c r="O81" s="560"/>
      <c r="P81" s="561" t="str">
        <f>IF(A81="","",INDEX(防具!$D:$D,MATCH(誇り高き騎士!A81,防具!$B:$B,0)))</f>
        <v>靴</v>
      </c>
      <c r="Q81" s="561"/>
      <c r="R81" s="561"/>
      <c r="S81" s="561"/>
      <c r="T81" s="561">
        <f>IF(A81="","",INDEX(防具!$E:$E,MATCH(誇り高き騎士!A81,防具!$B:$B,0)))</f>
        <v>2</v>
      </c>
      <c r="U81" s="561"/>
      <c r="V81" s="561"/>
      <c r="W81" s="561">
        <f>IF(A81="","",INDEX(防具!$F:$F,MATCH(誇り高き騎士!A81,防具!$B:$B,0)))</f>
        <v>1</v>
      </c>
      <c r="X81" s="561"/>
      <c r="Y81" s="561"/>
      <c r="Z81" s="561">
        <f>IF(A81="","",INDEX(防具!$G:$G,MATCH(誇り高き騎士!A81,防具!$B:$B,0)))</f>
        <v>1</v>
      </c>
      <c r="AA81" s="561"/>
      <c r="AB81" s="561"/>
      <c r="AC81" s="561">
        <f>IF(A81="","",INDEX(防具!$H:$H,MATCH(誇り高き騎士!A81,防具!$B:$B,0)))</f>
        <v>2</v>
      </c>
      <c r="AD81" s="561"/>
      <c r="AE81" s="561"/>
      <c r="AF81" s="561">
        <f>IF(A81="","",INDEX(防具!$I:$I,MATCH(誇り高き騎士!A81,防具!$B:$B,0)))</f>
        <v>1</v>
      </c>
      <c r="AG81" s="561"/>
      <c r="AH81" s="561"/>
      <c r="AI81" s="552">
        <f>IF(A81="","",INDEX(防具!$J:$J,MATCH(誇り高き騎士!A81,防具!$B:$B,0)))</f>
        <v>100</v>
      </c>
      <c r="AJ81" s="552"/>
      <c r="AK81" s="553"/>
      <c r="AO81" s="219" t="s">
        <v>705</v>
      </c>
      <c r="AP81" s="219" t="s">
        <v>706</v>
      </c>
      <c r="AQ81" s="219" t="s">
        <v>707</v>
      </c>
      <c r="AR81" s="219" t="s">
        <v>1638</v>
      </c>
      <c r="AS81" s="219"/>
    </row>
    <row r="82" spans="1:45" ht="13.5" customHeight="1" thickBot="1" x14ac:dyDescent="0.2">
      <c r="A82" s="526" t="s">
        <v>717</v>
      </c>
      <c r="B82" s="527"/>
      <c r="C82" s="527"/>
      <c r="D82" s="564">
        <f>IF(A81="","",INDEX(防具!$K:$K,MATCH(誇り高き騎士!A81,防具!$B:$B,0)))</f>
        <v>0</v>
      </c>
      <c r="E82" s="564"/>
      <c r="F82" s="564"/>
      <c r="G82" s="564"/>
      <c r="H82" s="564"/>
      <c r="I82" s="564"/>
      <c r="J82" s="564"/>
      <c r="K82" s="564"/>
      <c r="L82" s="564"/>
      <c r="M82" s="564"/>
      <c r="N82" s="564"/>
      <c r="O82" s="564"/>
      <c r="P82" s="564"/>
      <c r="Q82" s="564"/>
      <c r="R82" s="564"/>
      <c r="S82" s="564"/>
      <c r="T82" s="564"/>
      <c r="U82" s="564"/>
      <c r="V82" s="564"/>
      <c r="W82" s="564"/>
      <c r="X82" s="564"/>
      <c r="Y82" s="564"/>
      <c r="Z82" s="564"/>
      <c r="AA82" s="564"/>
      <c r="AB82" s="564"/>
      <c r="AC82" s="564"/>
      <c r="AD82" s="564"/>
      <c r="AE82" s="564"/>
      <c r="AF82" s="564"/>
      <c r="AG82" s="564"/>
      <c r="AH82" s="564"/>
      <c r="AI82" s="564"/>
      <c r="AJ82" s="564"/>
      <c r="AK82" s="565"/>
      <c r="AL82" s="508" t="b">
        <v>1</v>
      </c>
      <c r="AM82" s="508"/>
      <c r="AN82" s="508"/>
      <c r="AO82" s="219">
        <f>IF(AL82=TRUE,T81,0)</f>
        <v>2</v>
      </c>
      <c r="AP82" s="219">
        <f>IF(AL82=TRUE,W81,0)</f>
        <v>1</v>
      </c>
      <c r="AQ82" s="219">
        <f>IF(AL82=TRUE,Z81,0)</f>
        <v>1</v>
      </c>
      <c r="AR82" s="242">
        <f>IF(AL82=TRUE,AC81,0)</f>
        <v>2</v>
      </c>
      <c r="AS82" s="219">
        <f>IF(AL82=TRUE,AF81,0)</f>
        <v>1</v>
      </c>
    </row>
    <row r="83" spans="1:45" x14ac:dyDescent="0.15">
      <c r="A83" s="531"/>
      <c r="B83" s="532"/>
      <c r="C83" s="532"/>
      <c r="D83" s="532"/>
      <c r="E83" s="532"/>
      <c r="F83" s="532"/>
      <c r="G83" s="532"/>
      <c r="H83" s="532"/>
      <c r="I83" s="532"/>
      <c r="J83" s="533" t="str">
        <f>IF(A83="","",INDEX(防具!$C:$C,MATCH(誇り高き騎士!A83,防具!$B:$B,0)))</f>
        <v/>
      </c>
      <c r="K83" s="533"/>
      <c r="L83" s="533"/>
      <c r="M83" s="533"/>
      <c r="N83" s="533"/>
      <c r="O83" s="533"/>
      <c r="P83" s="523" t="str">
        <f>IF(A83="","",INDEX(防具!$D:$D,MATCH(誇り高き騎士!A83,防具!$B:$B,0)))</f>
        <v/>
      </c>
      <c r="Q83" s="523"/>
      <c r="R83" s="523"/>
      <c r="S83" s="523"/>
      <c r="T83" s="523" t="str">
        <f>IF(A83="","",INDEX(防具!$E:$E,MATCH(誇り高き騎士!A83,防具!$B:$B,0)))</f>
        <v/>
      </c>
      <c r="U83" s="523"/>
      <c r="V83" s="523"/>
      <c r="W83" s="523" t="str">
        <f>IF(A83="","",INDEX(防具!$F:$F,MATCH(誇り高き騎士!A83,防具!$B:$B,0)))</f>
        <v/>
      </c>
      <c r="X83" s="523"/>
      <c r="Y83" s="523"/>
      <c r="Z83" s="523" t="str">
        <f>IF(A83="","",INDEX(防具!$G:$G,MATCH(誇り高き騎士!A83,防具!$B:$B,0)))</f>
        <v/>
      </c>
      <c r="AA83" s="523"/>
      <c r="AB83" s="523"/>
      <c r="AC83" s="523" t="str">
        <f>IF(A83="","",INDEX(防具!$H:$H,MATCH(誇り高き騎士!A83,防具!$B:$B,0)))</f>
        <v/>
      </c>
      <c r="AD83" s="523"/>
      <c r="AE83" s="523"/>
      <c r="AF83" s="523" t="str">
        <f>IF(A83="","",INDEX(防具!$I:$I,MATCH(誇り高き騎士!A83,防具!$B:$B,0)))</f>
        <v/>
      </c>
      <c r="AG83" s="523"/>
      <c r="AH83" s="523"/>
      <c r="AI83" s="524" t="str">
        <f>IF(A83="","",INDEX(防具!$J:$J,MATCH(誇り高き騎士!A83,防具!$B:$B,0)))</f>
        <v/>
      </c>
      <c r="AJ83" s="524"/>
      <c r="AK83" s="525"/>
      <c r="AO83" s="219" t="s">
        <v>705</v>
      </c>
      <c r="AP83" s="219" t="s">
        <v>706</v>
      </c>
      <c r="AQ83" s="219" t="s">
        <v>707</v>
      </c>
      <c r="AR83" s="219" t="s">
        <v>1638</v>
      </c>
      <c r="AS83" s="219"/>
    </row>
    <row r="84" spans="1:45" ht="14.25" customHeight="1" thickBot="1" x14ac:dyDescent="0.2">
      <c r="A84" s="526" t="s">
        <v>717</v>
      </c>
      <c r="B84" s="527"/>
      <c r="C84" s="527"/>
      <c r="D84" s="564" t="str">
        <f>IF(A83="","",INDEX(防具!$K:$K,MATCH(誇り高き騎士!A83,防具!$B:$B,0)))</f>
        <v/>
      </c>
      <c r="E84" s="564"/>
      <c r="F84" s="564"/>
      <c r="G84" s="564"/>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4"/>
      <c r="AJ84" s="564"/>
      <c r="AK84" s="565"/>
      <c r="AL84" s="508" t="b">
        <v>1</v>
      </c>
      <c r="AM84" s="508"/>
      <c r="AN84" s="508"/>
      <c r="AO84" s="219" t="str">
        <f>IF(AL84=TRUE,T83,0)</f>
        <v/>
      </c>
      <c r="AP84" s="219" t="str">
        <f>IF(AL84=TRUE,W83,0)</f>
        <v/>
      </c>
      <c r="AQ84" s="219" t="str">
        <f>IF(AL84=TRUE,Z83,0)</f>
        <v/>
      </c>
      <c r="AR84" s="242" t="str">
        <f>IF(AL84=TRUE,AC83,0)</f>
        <v/>
      </c>
      <c r="AS84" s="219" t="str">
        <f>IF(AL84=TRUE,AF83,0)</f>
        <v/>
      </c>
    </row>
    <row r="85" spans="1:45" ht="14.25" thickBot="1" x14ac:dyDescent="0.2">
      <c r="R85" s="577" t="s">
        <v>604</v>
      </c>
      <c r="S85" s="578"/>
      <c r="T85" s="579">
        <f>SUM(AO76,AO78,AO80,AO82,AO84)</f>
        <v>9</v>
      </c>
      <c r="U85" s="579"/>
      <c r="V85" s="579"/>
      <c r="W85" s="579">
        <f>SUM(AP76,AP78,AP80,AP82,AP84)</f>
        <v>4</v>
      </c>
      <c r="X85" s="579"/>
      <c r="Y85" s="579"/>
      <c r="Z85" s="579">
        <f>SUM(AQ76,AQ78,AQ80,AQ82,AQ84)</f>
        <v>5</v>
      </c>
      <c r="AA85" s="579"/>
      <c r="AB85" s="579"/>
      <c r="AC85" s="579">
        <f>SUM(AR76,AR78,AR80,AR82,AR84)</f>
        <v>5</v>
      </c>
      <c r="AD85" s="579"/>
      <c r="AE85" s="579"/>
      <c r="AF85" s="579">
        <f>SUM(AS76,AS78,AS80,AS82,AS84)</f>
        <v>4</v>
      </c>
      <c r="AG85" s="579"/>
      <c r="AH85" s="579"/>
      <c r="AI85" s="566">
        <f>IF(A75="","",SUM(AI75,AI77,AI79,AI81,AI83))</f>
        <v>750</v>
      </c>
      <c r="AJ85" s="567"/>
      <c r="AK85" s="568"/>
      <c r="AO85" s="219"/>
      <c r="AP85" s="219"/>
      <c r="AQ85" s="219"/>
      <c r="AR85" s="219"/>
      <c r="AS85" s="219"/>
    </row>
    <row r="86" spans="1:45" x14ac:dyDescent="0.15">
      <c r="A86" s="490" t="s">
        <v>1637</v>
      </c>
      <c r="B86" s="491"/>
      <c r="C86" s="491"/>
      <c r="D86" s="491"/>
      <c r="E86" s="491"/>
      <c r="F86" s="491"/>
      <c r="G86" s="492"/>
      <c r="K86" s="226"/>
      <c r="L86" s="226"/>
      <c r="M86" s="226"/>
      <c r="N86" s="226"/>
      <c r="O86" s="226"/>
      <c r="P86" s="226"/>
      <c r="Q86" s="226"/>
      <c r="R86" s="226"/>
      <c r="S86" s="226"/>
      <c r="T86" s="226"/>
      <c r="U86" s="226"/>
      <c r="V86" s="226"/>
      <c r="AF86" s="243"/>
      <c r="AG86" s="243"/>
    </row>
    <row r="87" spans="1:45" ht="14.25" thickBot="1" x14ac:dyDescent="0.2">
      <c r="A87" s="493"/>
      <c r="B87" s="494"/>
      <c r="C87" s="494"/>
      <c r="D87" s="494"/>
      <c r="E87" s="494"/>
      <c r="F87" s="494"/>
      <c r="G87" s="495"/>
    </row>
    <row r="88" spans="1:45" ht="13.5" customHeight="1" thickBot="1" x14ac:dyDescent="0.2">
      <c r="A88" s="569" t="s">
        <v>327</v>
      </c>
      <c r="B88" s="570"/>
      <c r="C88" s="570"/>
      <c r="D88" s="570"/>
      <c r="E88" s="570"/>
      <c r="F88" s="570"/>
      <c r="G88" s="570"/>
      <c r="H88" s="570"/>
      <c r="I88" s="570"/>
      <c r="J88" s="571" t="s">
        <v>1639</v>
      </c>
      <c r="K88" s="571"/>
      <c r="L88" s="571"/>
      <c r="M88" s="571"/>
      <c r="N88" s="570" t="s">
        <v>752</v>
      </c>
      <c r="O88" s="570"/>
      <c r="P88" s="570"/>
      <c r="Q88" s="570"/>
      <c r="R88" s="570"/>
      <c r="S88" s="570" t="s">
        <v>136</v>
      </c>
      <c r="T88" s="570"/>
      <c r="U88" s="570"/>
      <c r="V88" s="570"/>
      <c r="W88" s="570"/>
      <c r="X88" s="570" t="s">
        <v>112</v>
      </c>
      <c r="Y88" s="570"/>
      <c r="Z88" s="570"/>
      <c r="AA88" s="570"/>
      <c r="AB88" s="570"/>
      <c r="AC88" s="572" t="s">
        <v>111</v>
      </c>
      <c r="AD88" s="573"/>
      <c r="AE88" s="573"/>
      <c r="AF88" s="573"/>
      <c r="AG88" s="574"/>
      <c r="AH88" s="575" t="s">
        <v>330</v>
      </c>
      <c r="AI88" s="575"/>
      <c r="AJ88" s="575"/>
      <c r="AK88" s="576"/>
      <c r="AL88" s="218" t="s">
        <v>911</v>
      </c>
    </row>
    <row r="89" spans="1:45" ht="13.5" customHeight="1" x14ac:dyDescent="0.15">
      <c r="A89" s="586" t="s">
        <v>3632</v>
      </c>
      <c r="B89" s="587"/>
      <c r="C89" s="587"/>
      <c r="D89" s="587"/>
      <c r="E89" s="587"/>
      <c r="F89" s="587"/>
      <c r="G89" s="587"/>
      <c r="H89" s="587"/>
      <c r="I89" s="587"/>
      <c r="J89" s="588">
        <v>1</v>
      </c>
      <c r="K89" s="588"/>
      <c r="L89" s="588"/>
      <c r="M89" s="588"/>
      <c r="N89" s="589" t="str">
        <f>IF(A89="","",INDEX(道具!$C:$C,MATCH(誇り高き騎士!A89,道具!$B:$B,0)))</f>
        <v>-</v>
      </c>
      <c r="O89" s="589"/>
      <c r="P89" s="589"/>
      <c r="Q89" s="589"/>
      <c r="R89" s="589"/>
      <c r="S89" s="589" t="str">
        <f>IF(A89="","",INDEX(道具!$D:$D,MATCH(誇り高き騎士!A89,道具!$B:$B,0)))</f>
        <v>プレダメージ</v>
      </c>
      <c r="T89" s="589"/>
      <c r="U89" s="589"/>
      <c r="V89" s="589"/>
      <c r="W89" s="589"/>
      <c r="X89" s="589" t="str">
        <f>IF(A89="","",INDEX(道具!$E:$E,MATCH(誇り高き騎士!A89,道具!$B:$B,0)))</f>
        <v>自身</v>
      </c>
      <c r="Y89" s="589"/>
      <c r="Z89" s="589"/>
      <c r="AA89" s="589"/>
      <c r="AB89" s="589"/>
      <c r="AC89" s="589" t="str">
        <f>IF(A89="","",INDEX(道具!$F:$F,MATCH(誇り高き騎士!A89,道具!$B:$B,0)))</f>
        <v>-</v>
      </c>
      <c r="AD89" s="589"/>
      <c r="AE89" s="589"/>
      <c r="AF89" s="589"/>
      <c r="AG89" s="589"/>
      <c r="AH89" s="580">
        <f>IF(A89="","",INDEX(道具!$G:$G,MATCH(誇り高き騎士!A89,道具!$B:$B,0)))</f>
        <v>200</v>
      </c>
      <c r="AI89" s="580"/>
      <c r="AJ89" s="580"/>
      <c r="AK89" s="581"/>
      <c r="AL89" s="508">
        <f>IF(A89="","0",IF(AH89="不可",0,AH89*J89))</f>
        <v>200</v>
      </c>
      <c r="AM89" s="508"/>
      <c r="AN89" s="508"/>
    </row>
    <row r="90" spans="1:45" ht="14.25" thickBot="1" x14ac:dyDescent="0.2">
      <c r="A90" s="554" t="s">
        <v>717</v>
      </c>
      <c r="B90" s="555"/>
      <c r="C90" s="555"/>
      <c r="D90" s="556" t="str">
        <f>IF(A89="","",INDEX(道具!$H:$H,MATCH(誇り高き騎士!A89,道具!$B:$B,0)))</f>
        <v>受けるダメージを1D10点軽減する。このアイテムは「タイミング：プレダメージ」のダメージを軽減するアーツと特別に同時に使用できる。その場合、そのアーツで軽減するダメージに+1Ｄ10点する。</v>
      </c>
      <c r="E90" s="556"/>
      <c r="F90" s="556"/>
      <c r="G90" s="556"/>
      <c r="H90" s="556"/>
      <c r="I90" s="556"/>
      <c r="J90" s="556"/>
      <c r="K90" s="556"/>
      <c r="L90" s="556"/>
      <c r="M90" s="556"/>
      <c r="N90" s="556"/>
      <c r="O90" s="556"/>
      <c r="P90" s="556"/>
      <c r="Q90" s="556"/>
      <c r="R90" s="556"/>
      <c r="S90" s="556"/>
      <c r="T90" s="556"/>
      <c r="U90" s="556"/>
      <c r="V90" s="556"/>
      <c r="W90" s="556"/>
      <c r="X90" s="556"/>
      <c r="Y90" s="556"/>
      <c r="Z90" s="556"/>
      <c r="AA90" s="556"/>
      <c r="AB90" s="556"/>
      <c r="AC90" s="556"/>
      <c r="AD90" s="556"/>
      <c r="AE90" s="556"/>
      <c r="AF90" s="556"/>
      <c r="AG90" s="556"/>
      <c r="AH90" s="556"/>
      <c r="AI90" s="556"/>
      <c r="AJ90" s="556"/>
      <c r="AK90" s="557"/>
    </row>
    <row r="91" spans="1:45" x14ac:dyDescent="0.15">
      <c r="A91" s="586" t="s">
        <v>3633</v>
      </c>
      <c r="B91" s="587"/>
      <c r="C91" s="587"/>
      <c r="D91" s="587"/>
      <c r="E91" s="587"/>
      <c r="F91" s="587"/>
      <c r="G91" s="587"/>
      <c r="H91" s="587"/>
      <c r="I91" s="587"/>
      <c r="J91" s="588">
        <v>1</v>
      </c>
      <c r="K91" s="588"/>
      <c r="L91" s="588"/>
      <c r="M91" s="588"/>
      <c r="N91" s="589" t="str">
        <f>IF(A91="","",INDEX(道具!$C:$C,MATCH(誇り高き騎士!A91,道具!$B:$B,0)))</f>
        <v>-</v>
      </c>
      <c r="O91" s="589"/>
      <c r="P91" s="589"/>
      <c r="Q91" s="589"/>
      <c r="R91" s="589"/>
      <c r="S91" s="589" t="str">
        <f>IF(A91="","",INDEX(道具!$D:$D,MATCH(誇り高き騎士!A91,道具!$B:$B,0)))</f>
        <v>ムーブかマイナー</v>
      </c>
      <c r="T91" s="589"/>
      <c r="U91" s="589"/>
      <c r="V91" s="589"/>
      <c r="W91" s="589"/>
      <c r="X91" s="589" t="str">
        <f>IF(A91="","",INDEX(道具!$E:$E,MATCH(誇り高き騎士!A91,道具!$B:$B,0)))</f>
        <v>武器</v>
      </c>
      <c r="Y91" s="589"/>
      <c r="Z91" s="589"/>
      <c r="AA91" s="589"/>
      <c r="AB91" s="589"/>
      <c r="AC91" s="589" t="str">
        <f>IF(A91="","",INDEX(道具!$F:$F,MATCH(誇り高き騎士!A91,道具!$B:$B,0)))</f>
        <v>-</v>
      </c>
      <c r="AD91" s="589"/>
      <c r="AE91" s="589"/>
      <c r="AF91" s="589"/>
      <c r="AG91" s="589"/>
      <c r="AH91" s="580">
        <f>IF(A91="","",INDEX(道具!$G:$G,MATCH(誇り高き騎士!A91,道具!$B:$B,0)))</f>
        <v>200</v>
      </c>
      <c r="AI91" s="580"/>
      <c r="AJ91" s="580"/>
      <c r="AK91" s="581"/>
      <c r="AL91" s="508">
        <f>IF(A91="","0",IF(AH91="不可",0,AH91*J91))</f>
        <v>200</v>
      </c>
      <c r="AM91" s="508"/>
      <c r="AN91" s="508"/>
    </row>
    <row r="92" spans="1:45" ht="14.25" customHeight="1" thickBot="1" x14ac:dyDescent="0.2">
      <c r="A92" s="526" t="s">
        <v>717</v>
      </c>
      <c r="B92" s="527"/>
      <c r="C92" s="527"/>
      <c r="D92" s="564" t="str">
        <f>IF(A91="","",INDEX(道具!$H:$H,MATCH(誇り高き騎士!A91,道具!$B:$B,0)))</f>
        <v>戦闘中、自身の武器(レリック含む)1つの防御値と抵抗値を+2する。</v>
      </c>
      <c r="E92" s="564"/>
      <c r="F92" s="564"/>
      <c r="G92" s="564"/>
      <c r="H92" s="564"/>
      <c r="I92" s="564"/>
      <c r="J92" s="564"/>
      <c r="K92" s="564"/>
      <c r="L92" s="564"/>
      <c r="M92" s="564"/>
      <c r="N92" s="564"/>
      <c r="O92" s="564"/>
      <c r="P92" s="564"/>
      <c r="Q92" s="564"/>
      <c r="R92" s="564"/>
      <c r="S92" s="564"/>
      <c r="T92" s="564"/>
      <c r="U92" s="564"/>
      <c r="V92" s="564"/>
      <c r="W92" s="564"/>
      <c r="X92" s="564"/>
      <c r="Y92" s="564"/>
      <c r="Z92" s="564"/>
      <c r="AA92" s="564"/>
      <c r="AB92" s="564"/>
      <c r="AC92" s="564"/>
      <c r="AD92" s="564"/>
      <c r="AE92" s="564"/>
      <c r="AF92" s="564"/>
      <c r="AG92" s="564"/>
      <c r="AH92" s="564"/>
      <c r="AI92" s="564"/>
      <c r="AJ92" s="564"/>
      <c r="AK92" s="565"/>
    </row>
    <row r="93" spans="1:45" x14ac:dyDescent="0.15">
      <c r="A93" s="582" t="s">
        <v>3634</v>
      </c>
      <c r="B93" s="583"/>
      <c r="C93" s="583"/>
      <c r="D93" s="583"/>
      <c r="E93" s="583"/>
      <c r="F93" s="583"/>
      <c r="G93" s="583"/>
      <c r="H93" s="583"/>
      <c r="I93" s="583"/>
      <c r="J93" s="584">
        <v>2</v>
      </c>
      <c r="K93" s="584"/>
      <c r="L93" s="584"/>
      <c r="M93" s="584"/>
      <c r="N93" s="585" t="str">
        <f>IF(A93="","",INDEX(道具!$C:$C,MATCH(誇り高き騎士!A93,道具!$B:$B,0)))</f>
        <v>-</v>
      </c>
      <c r="O93" s="585"/>
      <c r="P93" s="585"/>
      <c r="Q93" s="585"/>
      <c r="R93" s="585"/>
      <c r="S93" s="585" t="str">
        <f>IF(A93="","",INDEX(道具!$D:$D,MATCH(誇り高き騎士!A93,道具!$B:$B,0)))</f>
        <v>オート</v>
      </c>
      <c r="T93" s="585"/>
      <c r="U93" s="585"/>
      <c r="V93" s="585"/>
      <c r="W93" s="585"/>
      <c r="X93" s="585" t="str">
        <f>IF(A93="","",INDEX(道具!$E:$E,MATCH(誇り高き騎士!A93,道具!$B:$B,0)))</f>
        <v>武器</v>
      </c>
      <c r="Y93" s="585"/>
      <c r="Z93" s="585"/>
      <c r="AA93" s="585"/>
      <c r="AB93" s="585"/>
      <c r="AC93" s="585" t="str">
        <f>IF(A93="","",INDEX(道具!$F:$F,MATCH(誇り高き騎士!A93,道具!$B:$B,0)))</f>
        <v>-</v>
      </c>
      <c r="AD93" s="585"/>
      <c r="AE93" s="585"/>
      <c r="AF93" s="585"/>
      <c r="AG93" s="585"/>
      <c r="AH93" s="593">
        <f>IF(A93="","",INDEX(道具!$G:$G,MATCH(誇り高き騎士!A93,道具!$B:$B,0)))</f>
        <v>50</v>
      </c>
      <c r="AI93" s="593"/>
      <c r="AJ93" s="593"/>
      <c r="AK93" s="594"/>
      <c r="AL93" s="508">
        <f>IF(A93="","0",IF(AH93="不可",0,AH93*J93))</f>
        <v>100</v>
      </c>
      <c r="AM93" s="508"/>
      <c r="AN93" s="508"/>
    </row>
    <row r="94" spans="1:45" ht="14.25" customHeight="1" thickBot="1" x14ac:dyDescent="0.2">
      <c r="A94" s="554" t="s">
        <v>717</v>
      </c>
      <c r="B94" s="555"/>
      <c r="C94" s="555"/>
      <c r="D94" s="556" t="str">
        <f>IF(A93="","",INDEX(道具!$H:$H,MATCH(誇り高き騎士!A93,道具!$B:$B,0)))</f>
        <v>装着した武器(レリック含む)を準備する。武器1つに対して1つ必要。消耗しない。</v>
      </c>
      <c r="E94" s="556"/>
      <c r="F94" s="556"/>
      <c r="G94" s="556"/>
      <c r="H94" s="556"/>
      <c r="I94" s="556"/>
      <c r="J94" s="556"/>
      <c r="K94" s="556"/>
      <c r="L94" s="556"/>
      <c r="M94" s="556"/>
      <c r="N94" s="556"/>
      <c r="O94" s="556"/>
      <c r="P94" s="556"/>
      <c r="Q94" s="556"/>
      <c r="R94" s="556"/>
      <c r="S94" s="556"/>
      <c r="T94" s="556"/>
      <c r="U94" s="556"/>
      <c r="V94" s="556"/>
      <c r="W94" s="556"/>
      <c r="X94" s="556"/>
      <c r="Y94" s="556"/>
      <c r="Z94" s="556"/>
      <c r="AA94" s="556"/>
      <c r="AB94" s="556"/>
      <c r="AC94" s="556"/>
      <c r="AD94" s="556"/>
      <c r="AE94" s="556"/>
      <c r="AF94" s="556"/>
      <c r="AG94" s="556"/>
      <c r="AH94" s="556"/>
      <c r="AI94" s="556"/>
      <c r="AJ94" s="556"/>
      <c r="AK94" s="557"/>
    </row>
    <row r="95" spans="1:45" x14ac:dyDescent="0.15">
      <c r="A95" s="586"/>
      <c r="B95" s="587"/>
      <c r="C95" s="587"/>
      <c r="D95" s="587"/>
      <c r="E95" s="587"/>
      <c r="F95" s="587"/>
      <c r="G95" s="587"/>
      <c r="H95" s="587"/>
      <c r="I95" s="587"/>
      <c r="J95" s="588"/>
      <c r="K95" s="588"/>
      <c r="L95" s="588"/>
      <c r="M95" s="588"/>
      <c r="N95" s="589" t="str">
        <f>IF(A95="","",INDEX(道具!$C:$C,MATCH(誇り高き騎士!A95,道具!$B:$B,0)))</f>
        <v/>
      </c>
      <c r="O95" s="589"/>
      <c r="P95" s="589"/>
      <c r="Q95" s="589"/>
      <c r="R95" s="589"/>
      <c r="S95" s="589" t="str">
        <f>IF(A95="","",INDEX(道具!$D:$D,MATCH(誇り高き騎士!A95,道具!$B:$B,0)))</f>
        <v/>
      </c>
      <c r="T95" s="589"/>
      <c r="U95" s="589"/>
      <c r="V95" s="589"/>
      <c r="W95" s="589"/>
      <c r="X95" s="589" t="str">
        <f>IF(A95="","",INDEX(道具!$E:$E,MATCH(誇り高き騎士!A95,道具!$B:$B,0)))</f>
        <v/>
      </c>
      <c r="Y95" s="589"/>
      <c r="Z95" s="589"/>
      <c r="AA95" s="589"/>
      <c r="AB95" s="589"/>
      <c r="AC95" s="589" t="str">
        <f>IF(A95="","",INDEX(道具!$F:$F,MATCH(誇り高き騎士!A95,道具!$B:$B,0)))</f>
        <v/>
      </c>
      <c r="AD95" s="589"/>
      <c r="AE95" s="589"/>
      <c r="AF95" s="589"/>
      <c r="AG95" s="589"/>
      <c r="AH95" s="580" t="str">
        <f>IF(A95="","",INDEX(道具!$G:$G,MATCH(誇り高き騎士!A95,道具!$B:$B,0)))</f>
        <v/>
      </c>
      <c r="AI95" s="580"/>
      <c r="AJ95" s="580"/>
      <c r="AK95" s="581"/>
      <c r="AL95" s="508" t="str">
        <f>IF(A95="","0",IF(AH95="不可",0,AH95*J95))</f>
        <v>0</v>
      </c>
      <c r="AM95" s="508"/>
      <c r="AN95" s="508"/>
    </row>
    <row r="96" spans="1:45" ht="13.5" customHeight="1" thickBot="1" x14ac:dyDescent="0.2">
      <c r="A96" s="526" t="s">
        <v>717</v>
      </c>
      <c r="B96" s="527"/>
      <c r="C96" s="527"/>
      <c r="D96" s="564" t="str">
        <f>IF(A95="","",INDEX(道具!$H:$H,MATCH(誇り高き騎士!A95,道具!$B:$B,0)))</f>
        <v/>
      </c>
      <c r="E96" s="564"/>
      <c r="F96" s="564"/>
      <c r="G96" s="564"/>
      <c r="H96" s="564"/>
      <c r="I96" s="564"/>
      <c r="J96" s="564"/>
      <c r="K96" s="564"/>
      <c r="L96" s="564"/>
      <c r="M96" s="564"/>
      <c r="N96" s="564"/>
      <c r="O96" s="564"/>
      <c r="P96" s="564"/>
      <c r="Q96" s="564"/>
      <c r="R96" s="564"/>
      <c r="S96" s="564"/>
      <c r="T96" s="564"/>
      <c r="U96" s="564"/>
      <c r="V96" s="564"/>
      <c r="W96" s="564"/>
      <c r="X96" s="564"/>
      <c r="Y96" s="564"/>
      <c r="Z96" s="564"/>
      <c r="AA96" s="564"/>
      <c r="AB96" s="564"/>
      <c r="AC96" s="564"/>
      <c r="AD96" s="564"/>
      <c r="AE96" s="564"/>
      <c r="AF96" s="564"/>
      <c r="AG96" s="564"/>
      <c r="AH96" s="564"/>
      <c r="AI96" s="564"/>
      <c r="AJ96" s="564"/>
      <c r="AK96" s="565"/>
    </row>
    <row r="97" spans="1:40" ht="13.5" customHeight="1" x14ac:dyDescent="0.15">
      <c r="A97" s="582"/>
      <c r="B97" s="583"/>
      <c r="C97" s="583"/>
      <c r="D97" s="583"/>
      <c r="E97" s="583"/>
      <c r="F97" s="583"/>
      <c r="G97" s="583"/>
      <c r="H97" s="583"/>
      <c r="I97" s="583"/>
      <c r="J97" s="584"/>
      <c r="K97" s="584"/>
      <c r="L97" s="584"/>
      <c r="M97" s="584"/>
      <c r="N97" s="585" t="str">
        <f>IF(A97="","",INDEX(道具!$C:$C,MATCH(誇り高き騎士!A97,道具!$B:$B,0)))</f>
        <v/>
      </c>
      <c r="O97" s="585"/>
      <c r="P97" s="585"/>
      <c r="Q97" s="585"/>
      <c r="R97" s="585"/>
      <c r="S97" s="585" t="str">
        <f>IF(A97="","",INDEX(道具!$D:$D,MATCH(誇り高き騎士!A97,道具!$B:$B,0)))</f>
        <v/>
      </c>
      <c r="T97" s="585"/>
      <c r="U97" s="585"/>
      <c r="V97" s="585"/>
      <c r="W97" s="585"/>
      <c r="X97" s="585" t="str">
        <f>IF(A97="","",INDEX(道具!$E:$E,MATCH(誇り高き騎士!A97,道具!$B:$B,0)))</f>
        <v/>
      </c>
      <c r="Y97" s="585"/>
      <c r="Z97" s="585"/>
      <c r="AA97" s="585"/>
      <c r="AB97" s="585"/>
      <c r="AC97" s="585" t="str">
        <f>IF(A97="","",INDEX(道具!$F:$F,MATCH(誇り高き騎士!A97,道具!$B:$B,0)))</f>
        <v/>
      </c>
      <c r="AD97" s="585"/>
      <c r="AE97" s="585"/>
      <c r="AF97" s="585"/>
      <c r="AG97" s="585"/>
      <c r="AH97" s="593" t="str">
        <f>IF(A97="","",INDEX(道具!$G:$G,MATCH(誇り高き騎士!A97,道具!$B:$B,0)))</f>
        <v/>
      </c>
      <c r="AI97" s="593"/>
      <c r="AJ97" s="593"/>
      <c r="AK97" s="594"/>
      <c r="AL97" s="508" t="str">
        <f>IF(A97="","0",IF(AH97="不可",0,AH97*J97))</f>
        <v>0</v>
      </c>
      <c r="AM97" s="508"/>
      <c r="AN97" s="508"/>
    </row>
    <row r="98" spans="1:40" ht="14.25" customHeight="1" thickBot="1" x14ac:dyDescent="0.2">
      <c r="A98" s="526" t="s">
        <v>717</v>
      </c>
      <c r="B98" s="527"/>
      <c r="C98" s="527"/>
      <c r="D98" s="564" t="str">
        <f>IF(A97="","",INDEX(道具!$H:$H,MATCH(誇り高き騎士!A97,道具!$B:$B,0)))</f>
        <v/>
      </c>
      <c r="E98" s="564"/>
      <c r="F98" s="564"/>
      <c r="G98" s="564"/>
      <c r="H98" s="564"/>
      <c r="I98" s="564"/>
      <c r="J98" s="564"/>
      <c r="K98" s="564"/>
      <c r="L98" s="564"/>
      <c r="M98" s="564"/>
      <c r="N98" s="564"/>
      <c r="O98" s="564"/>
      <c r="P98" s="564"/>
      <c r="Q98" s="564"/>
      <c r="R98" s="564"/>
      <c r="S98" s="564"/>
      <c r="T98" s="564"/>
      <c r="U98" s="564"/>
      <c r="V98" s="564"/>
      <c r="W98" s="564"/>
      <c r="X98" s="564"/>
      <c r="Y98" s="564"/>
      <c r="Z98" s="564"/>
      <c r="AA98" s="564"/>
      <c r="AB98" s="564"/>
      <c r="AC98" s="564"/>
      <c r="AD98" s="564"/>
      <c r="AE98" s="564"/>
      <c r="AF98" s="564"/>
      <c r="AG98" s="564"/>
      <c r="AH98" s="564"/>
      <c r="AI98" s="564"/>
      <c r="AJ98" s="564"/>
      <c r="AK98" s="565"/>
    </row>
    <row r="99" spans="1:40" ht="14.25" thickBot="1" x14ac:dyDescent="0.2">
      <c r="AF99" s="590" t="s">
        <v>604</v>
      </c>
      <c r="AG99" s="591"/>
      <c r="AH99" s="592">
        <f>IF(A89="","",SUM(AL89,AL91,AL93,AL95,AL97))</f>
        <v>500</v>
      </c>
      <c r="AI99" s="592"/>
      <c r="AJ99" s="592"/>
      <c r="AK99" s="551"/>
    </row>
    <row r="100" spans="1:40" x14ac:dyDescent="0.15">
      <c r="A100" s="490" t="s">
        <v>637</v>
      </c>
      <c r="B100" s="491"/>
      <c r="C100" s="491"/>
      <c r="D100" s="491"/>
      <c r="E100" s="491"/>
      <c r="F100" s="491"/>
      <c r="G100" s="492"/>
      <c r="X100" s="244"/>
      <c r="Y100" s="244"/>
    </row>
    <row r="101" spans="1:40" ht="14.25" thickBot="1" x14ac:dyDescent="0.2">
      <c r="A101" s="493"/>
      <c r="B101" s="494"/>
      <c r="C101" s="494"/>
      <c r="D101" s="494"/>
      <c r="E101" s="494"/>
      <c r="F101" s="494"/>
      <c r="G101" s="495"/>
      <c r="X101" s="244"/>
      <c r="Y101" s="244"/>
    </row>
    <row r="102" spans="1:40" x14ac:dyDescent="0.15">
      <c r="A102" s="603" t="s">
        <v>764</v>
      </c>
      <c r="B102" s="604"/>
      <c r="C102" s="604"/>
      <c r="D102" s="604"/>
      <c r="E102" s="604"/>
      <c r="F102" s="604"/>
      <c r="G102" s="605"/>
      <c r="H102" s="281" t="s">
        <v>1435</v>
      </c>
      <c r="I102" s="281"/>
      <c r="J102" s="596" t="s">
        <v>759</v>
      </c>
      <c r="K102" s="596"/>
      <c r="L102" s="596"/>
      <c r="M102" s="596"/>
      <c r="N102" s="596" t="s">
        <v>766</v>
      </c>
      <c r="O102" s="596"/>
      <c r="P102" s="596"/>
      <c r="Q102" s="596"/>
      <c r="R102" s="596" t="s">
        <v>762</v>
      </c>
      <c r="S102" s="596"/>
      <c r="T102" s="596"/>
      <c r="U102" s="596"/>
      <c r="V102" s="595" t="s">
        <v>760</v>
      </c>
      <c r="W102" s="595"/>
      <c r="X102" s="596" t="s">
        <v>761</v>
      </c>
      <c r="Y102" s="596"/>
      <c r="Z102" s="596"/>
      <c r="AA102" s="596"/>
      <c r="AB102" s="596" t="s">
        <v>739</v>
      </c>
      <c r="AC102" s="596"/>
      <c r="AD102" s="596"/>
      <c r="AE102" s="596"/>
      <c r="AF102" s="596" t="s">
        <v>741</v>
      </c>
      <c r="AG102" s="596"/>
      <c r="AH102" s="596"/>
      <c r="AI102" s="596"/>
      <c r="AJ102" s="596" t="s">
        <v>767</v>
      </c>
      <c r="AK102" s="597"/>
    </row>
    <row r="103" spans="1:40" x14ac:dyDescent="0.15">
      <c r="A103" s="598" t="s">
        <v>3635</v>
      </c>
      <c r="B103" s="599"/>
      <c r="C103" s="599"/>
      <c r="D103" s="599"/>
      <c r="E103" s="599"/>
      <c r="F103" s="599"/>
      <c r="G103" s="600"/>
      <c r="H103" s="601">
        <v>1</v>
      </c>
      <c r="I103" s="601"/>
      <c r="J103" s="602" t="str">
        <f>IF(A103="","",INDEX(アーツ!$D:$D,MATCH(誇り高き騎士!A103,アーツ!$C:$C,0)))</f>
        <v>なし</v>
      </c>
      <c r="K103" s="602"/>
      <c r="L103" s="602"/>
      <c r="M103" s="602"/>
      <c r="N103" s="602" t="str">
        <f>IF(A103="","",INDEX(アーツ!$E:$E,MATCH(誇り高き騎士!A103,アーツ!$C:$C,0)))</f>
        <v>なし</v>
      </c>
      <c r="O103" s="602"/>
      <c r="P103" s="602"/>
      <c r="Q103" s="602"/>
      <c r="R103" s="602" t="str">
        <f>IF(A103="","",INDEX(アーツ!$F:$F,MATCH(誇り高き騎士!A103,アーツ!$C:$C,0)))</f>
        <v>効果参照</v>
      </c>
      <c r="S103" s="602"/>
      <c r="T103" s="602"/>
      <c r="U103" s="602"/>
      <c r="V103" s="621" t="str">
        <f>IF(A103="","",INDEX(アーツ!$G:$G,MATCH(誇り高き騎士!A103,アーツ!$C:$C,0)))</f>
        <v>-</v>
      </c>
      <c r="W103" s="621"/>
      <c r="X103" s="622" t="str">
        <f>IF(A103="","",INDEX(アーツ!$H:$H,MATCH(誇り高き騎士!A103,アーツ!$C:$C,0)))</f>
        <v>H</v>
      </c>
      <c r="Y103" s="622"/>
      <c r="Z103" s="622"/>
      <c r="AA103" s="623"/>
      <c r="AB103" s="602" t="str">
        <f>IF(A103="","",INDEX(アーツ!$I:$I,MATCH(誇り高き騎士!A103,アーツ!$C:$C,0)))</f>
        <v>自身</v>
      </c>
      <c r="AC103" s="602"/>
      <c r="AD103" s="602"/>
      <c r="AE103" s="602"/>
      <c r="AF103" s="602" t="str">
        <f>IF(A103="","",INDEX(アーツ!$J:$J,MATCH(誇り高き騎士!A103,アーツ!$C:$C,0)))</f>
        <v>-</v>
      </c>
      <c r="AG103" s="602"/>
      <c r="AH103" s="602"/>
      <c r="AI103" s="602"/>
      <c r="AJ103" s="624" t="str">
        <f>IF(A103="","",INDEX(アーツ!$K:$K,MATCH(誇り高き騎士!A103,アーツ!$C:$C,0)))</f>
        <v>なし</v>
      </c>
      <c r="AK103" s="625"/>
    </row>
    <row r="104" spans="1:40" ht="13.5" customHeight="1" x14ac:dyDescent="0.15">
      <c r="A104" s="245" t="s">
        <v>1640</v>
      </c>
      <c r="B104" s="610" t="str">
        <f>IF(A103="","",INDEX(アーツ!$L:$L,MATCH(誇り高き騎士!A103,アーツ!$C:$C,0)))</f>
        <v>カバーリングと同時に使用する。そのカバーリングでは「行動済」にならず、「行動済」でもカバーリングできる。「傀儡」状態である間、あらゆる効果によって受けるダメージを-3する。</v>
      </c>
      <c r="C104" s="610"/>
      <c r="D104" s="610"/>
      <c r="E104" s="610"/>
      <c r="F104" s="610"/>
      <c r="G104" s="610"/>
      <c r="H104" s="610"/>
      <c r="I104" s="610"/>
      <c r="J104" s="610"/>
      <c r="K104" s="610"/>
      <c r="L104" s="610"/>
      <c r="M104" s="610"/>
      <c r="N104" s="610"/>
      <c r="O104" s="610"/>
      <c r="P104" s="610"/>
      <c r="Q104" s="610"/>
      <c r="R104" s="610"/>
      <c r="S104" s="610"/>
      <c r="T104" s="610"/>
      <c r="U104" s="610"/>
      <c r="V104" s="610"/>
      <c r="W104" s="610"/>
      <c r="X104" s="610"/>
      <c r="Y104" s="610"/>
      <c r="Z104" s="610"/>
      <c r="AA104" s="610"/>
      <c r="AB104" s="610"/>
      <c r="AC104" s="610"/>
      <c r="AD104" s="610"/>
      <c r="AE104" s="610"/>
      <c r="AF104" s="610"/>
      <c r="AG104" s="610"/>
      <c r="AH104" s="610"/>
      <c r="AI104" s="610"/>
      <c r="AJ104" s="610"/>
      <c r="AK104" s="611"/>
    </row>
    <row r="105" spans="1:40" ht="13.5" customHeight="1" thickBot="1" x14ac:dyDescent="0.2">
      <c r="A105" s="246" t="s">
        <v>1641</v>
      </c>
      <c r="B105" s="626"/>
      <c r="C105" s="626"/>
      <c r="D105" s="626"/>
      <c r="E105" s="626"/>
      <c r="F105" s="626"/>
      <c r="G105" s="626"/>
      <c r="H105" s="626"/>
      <c r="I105" s="626"/>
      <c r="J105" s="626"/>
      <c r="K105" s="626"/>
      <c r="L105" s="626"/>
      <c r="M105" s="626"/>
      <c r="N105" s="626"/>
      <c r="O105" s="626"/>
      <c r="P105" s="626"/>
      <c r="Q105" s="626"/>
      <c r="R105" s="626"/>
      <c r="S105" s="626"/>
      <c r="T105" s="626"/>
      <c r="U105" s="626"/>
      <c r="V105" s="626"/>
      <c r="W105" s="626"/>
      <c r="X105" s="626"/>
      <c r="Y105" s="626"/>
      <c r="Z105" s="626"/>
      <c r="AA105" s="626"/>
      <c r="AB105" s="626"/>
      <c r="AC105" s="626"/>
      <c r="AD105" s="626"/>
      <c r="AE105" s="626"/>
      <c r="AF105" s="626"/>
      <c r="AG105" s="626"/>
      <c r="AH105" s="626"/>
      <c r="AI105" s="626"/>
      <c r="AJ105" s="626"/>
      <c r="AK105" s="627"/>
    </row>
    <row r="106" spans="1:40" x14ac:dyDescent="0.15">
      <c r="A106" s="617" t="s">
        <v>1333</v>
      </c>
      <c r="B106" s="618"/>
      <c r="C106" s="618"/>
      <c r="D106" s="618"/>
      <c r="E106" s="618"/>
      <c r="F106" s="618"/>
      <c r="G106" s="619"/>
      <c r="H106" s="588">
        <v>1</v>
      </c>
      <c r="I106" s="588"/>
      <c r="J106" s="560" t="str">
        <f>IF(A106="","",INDEX(アーツ!$D:$D,MATCH(誇り高き騎士!A106,アーツ!$C:$C,0)))</f>
        <v>なし</v>
      </c>
      <c r="K106" s="560"/>
      <c r="L106" s="560"/>
      <c r="M106" s="560"/>
      <c r="N106" s="560" t="str">
        <f>IF(A106="","",INDEX(アーツ!$E:$E,MATCH(誇り高き騎士!A106,アーツ!$C:$C,0)))</f>
        <v>なし</v>
      </c>
      <c r="O106" s="560"/>
      <c r="P106" s="560"/>
      <c r="Q106" s="560"/>
      <c r="R106" s="560" t="str">
        <f>IF(A106="","",INDEX(アーツ!$F:$F,MATCH(誇り高き騎士!A106,アーツ!$C:$C,0)))</f>
        <v>セットアップ</v>
      </c>
      <c r="S106" s="560"/>
      <c r="T106" s="560"/>
      <c r="U106" s="560"/>
      <c r="V106" s="620" t="str">
        <f>IF(A106="","",INDEX(アーツ!$G:$G,MATCH(誇り高き騎士!A106,アーツ!$C:$C,0)))</f>
        <v>-</v>
      </c>
      <c r="W106" s="620"/>
      <c r="X106" s="606" t="str">
        <f>IF(A106="","",INDEX(アーツ!$H:$H,MATCH(誇り高き騎士!A106,アーツ!$C:$C,0)))</f>
        <v>S2</v>
      </c>
      <c r="Y106" s="606"/>
      <c r="Z106" s="606"/>
      <c r="AA106" s="607"/>
      <c r="AB106" s="560" t="str">
        <f>IF(A106="","",INDEX(アーツ!$I:$I,MATCH(誇り高き騎士!A106,アーツ!$C:$C,0)))</f>
        <v>範囲(選択)</v>
      </c>
      <c r="AC106" s="560"/>
      <c r="AD106" s="560"/>
      <c r="AE106" s="560"/>
      <c r="AF106" s="560" t="str">
        <f>IF(A106="","",INDEX(アーツ!$J:$J,MATCH(誇り高き騎士!A106,アーツ!$C:$C,0)))</f>
        <v>至近</v>
      </c>
      <c r="AG106" s="560"/>
      <c r="AH106" s="560"/>
      <c r="AI106" s="560"/>
      <c r="AJ106" s="608" t="str">
        <f>IF(A106="","",INDEX(アーツ!$K:$K,MATCH(誇り高き騎士!A106,アーツ!$C:$C,0)))</f>
        <v>なし</v>
      </c>
      <c r="AK106" s="609"/>
    </row>
    <row r="107" spans="1:40" x14ac:dyDescent="0.15">
      <c r="A107" s="245" t="s">
        <v>1640</v>
      </c>
      <c r="B107" s="610" t="str">
        <f>IF(A106="","",INDEX(アーツ!$L:$L,MATCH(誇り高き騎士!A106,アーツ!$C:$C,0)))</f>
        <v>対象が次に行う攻撃で与えるダメージに+1D10点する。</v>
      </c>
      <c r="C107" s="610"/>
      <c r="D107" s="610"/>
      <c r="E107" s="610"/>
      <c r="F107" s="610"/>
      <c r="G107" s="610"/>
      <c r="H107" s="610"/>
      <c r="I107" s="610"/>
      <c r="J107" s="610"/>
      <c r="K107" s="610"/>
      <c r="L107" s="610"/>
      <c r="M107" s="610"/>
      <c r="N107" s="610"/>
      <c r="O107" s="610"/>
      <c r="P107" s="610"/>
      <c r="Q107" s="610"/>
      <c r="R107" s="610"/>
      <c r="S107" s="610"/>
      <c r="T107" s="610"/>
      <c r="U107" s="610"/>
      <c r="V107" s="610"/>
      <c r="W107" s="610"/>
      <c r="X107" s="610"/>
      <c r="Y107" s="610"/>
      <c r="Z107" s="610"/>
      <c r="AA107" s="610"/>
      <c r="AB107" s="610"/>
      <c r="AC107" s="610"/>
      <c r="AD107" s="610"/>
      <c r="AE107" s="610"/>
      <c r="AF107" s="610"/>
      <c r="AG107" s="610"/>
      <c r="AH107" s="610"/>
      <c r="AI107" s="610"/>
      <c r="AJ107" s="610"/>
      <c r="AK107" s="611"/>
    </row>
    <row r="108" spans="1:40" ht="14.25" thickBot="1" x14ac:dyDescent="0.2">
      <c r="A108" s="247" t="s">
        <v>1641</v>
      </c>
      <c r="B108" s="612"/>
      <c r="C108" s="612"/>
      <c r="D108" s="612"/>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613"/>
    </row>
    <row r="109" spans="1:40" x14ac:dyDescent="0.15">
      <c r="A109" s="614" t="s">
        <v>3636</v>
      </c>
      <c r="B109" s="615"/>
      <c r="C109" s="615"/>
      <c r="D109" s="615"/>
      <c r="E109" s="615"/>
      <c r="F109" s="615"/>
      <c r="G109" s="616"/>
      <c r="H109" s="584">
        <v>1</v>
      </c>
      <c r="I109" s="584"/>
      <c r="J109" s="533" t="str">
        <f>IF(A109="","",INDEX(アーツ!$D:$D,MATCH(誇り高き騎士!A109,アーツ!$C:$C,0)))</f>
        <v>なし</v>
      </c>
      <c r="K109" s="533"/>
      <c r="L109" s="533"/>
      <c r="M109" s="533"/>
      <c r="N109" s="533" t="str">
        <f>IF(A109="","",INDEX(アーツ!$E:$E,MATCH(誇り高き騎士!A109,アーツ!$C:$C,0)))</f>
        <v>〔白〕</v>
      </c>
      <c r="O109" s="533"/>
      <c r="P109" s="533"/>
      <c r="Q109" s="533"/>
      <c r="R109" s="533" t="str">
        <f>IF(A109="","",INDEX(アーツ!$F:$F,MATCH(誇り高き騎士!A109,アーツ!$C:$C,0)))</f>
        <v>リアクション</v>
      </c>
      <c r="S109" s="533"/>
      <c r="T109" s="533"/>
      <c r="U109" s="533"/>
      <c r="V109" s="628">
        <f>IF(A109="","",INDEX(アーツ!$G:$G,MATCH(誇り高き騎士!A109,アーツ!$C:$C,0)))</f>
        <v>-0.2</v>
      </c>
      <c r="W109" s="628"/>
      <c r="X109" s="629" t="str">
        <f>IF(A109="","",INDEX(アーツ!$H:$H,MATCH(誇り高き騎士!A109,アーツ!$C:$C,0)))</f>
        <v>H2</v>
      </c>
      <c r="Y109" s="629"/>
      <c r="Z109" s="629"/>
      <c r="AA109" s="630"/>
      <c r="AB109" s="533" t="str">
        <f>IF(A109="","",INDEX(アーツ!$I:$I,MATCH(誇り高き騎士!A109,アーツ!$C:$C,0)))</f>
        <v>自身</v>
      </c>
      <c r="AC109" s="533"/>
      <c r="AD109" s="533"/>
      <c r="AE109" s="533"/>
      <c r="AF109" s="533" t="str">
        <f>IF(A109="","",INDEX(アーツ!$J:$J,MATCH(誇り高き騎士!A109,アーツ!$C:$C,0)))</f>
        <v>-</v>
      </c>
      <c r="AG109" s="533"/>
      <c r="AH109" s="533"/>
      <c r="AI109" s="533"/>
      <c r="AJ109" s="624" t="str">
        <f>IF(A109="","",INDEX(アーツ!$K:$K,MATCH(誇り高き騎士!A109,アーツ!$C:$C,0)))</f>
        <v>なし</v>
      </c>
      <c r="AK109" s="625"/>
    </row>
    <row r="110" spans="1:40" x14ac:dyDescent="0.15">
      <c r="A110" s="245" t="s">
        <v>1640</v>
      </c>
      <c r="B110" s="610" t="str">
        <f>IF(A109="","",INDEX(アーツ!$L:$L,MATCH(誇り高き騎士!A109,アーツ!$C:$C,0)))</f>
        <v>このアーツを組み合わせたガード判定では、防御値に+[ガードに使用しているレリック1つの防御値]してダメージ計算する。</v>
      </c>
      <c r="C110" s="610"/>
      <c r="D110" s="610"/>
      <c r="E110" s="610"/>
      <c r="F110" s="610"/>
      <c r="G110" s="610"/>
      <c r="H110" s="610"/>
      <c r="I110" s="610"/>
      <c r="J110" s="610"/>
      <c r="K110" s="610"/>
      <c r="L110" s="610"/>
      <c r="M110" s="610"/>
      <c r="N110" s="610"/>
      <c r="O110" s="610"/>
      <c r="P110" s="610"/>
      <c r="Q110" s="610"/>
      <c r="R110" s="610"/>
      <c r="S110" s="610"/>
      <c r="T110" s="610"/>
      <c r="U110" s="610"/>
      <c r="V110" s="610"/>
      <c r="W110" s="610"/>
      <c r="X110" s="610"/>
      <c r="Y110" s="610"/>
      <c r="Z110" s="610"/>
      <c r="AA110" s="610"/>
      <c r="AB110" s="610"/>
      <c r="AC110" s="610"/>
      <c r="AD110" s="610"/>
      <c r="AE110" s="610"/>
      <c r="AF110" s="610"/>
      <c r="AG110" s="610"/>
      <c r="AH110" s="610"/>
      <c r="AI110" s="610"/>
      <c r="AJ110" s="610"/>
      <c r="AK110" s="611"/>
    </row>
    <row r="111" spans="1:40" ht="14.25" thickBot="1" x14ac:dyDescent="0.2">
      <c r="A111" s="246" t="s">
        <v>1641</v>
      </c>
      <c r="B111" s="626"/>
      <c r="C111" s="626"/>
      <c r="D111" s="626"/>
      <c r="E111" s="626"/>
      <c r="F111" s="626"/>
      <c r="G111" s="626"/>
      <c r="H111" s="626"/>
      <c r="I111" s="626"/>
      <c r="J111" s="626"/>
      <c r="K111" s="626"/>
      <c r="L111" s="626"/>
      <c r="M111" s="626"/>
      <c r="N111" s="626"/>
      <c r="O111" s="626"/>
      <c r="P111" s="626"/>
      <c r="Q111" s="626"/>
      <c r="R111" s="626"/>
      <c r="S111" s="626"/>
      <c r="T111" s="626"/>
      <c r="U111" s="626"/>
      <c r="V111" s="626"/>
      <c r="W111" s="626"/>
      <c r="X111" s="626"/>
      <c r="Y111" s="626"/>
      <c r="Z111" s="626"/>
      <c r="AA111" s="626"/>
      <c r="AB111" s="626"/>
      <c r="AC111" s="626"/>
      <c r="AD111" s="626"/>
      <c r="AE111" s="626"/>
      <c r="AF111" s="626"/>
      <c r="AG111" s="626"/>
      <c r="AH111" s="626"/>
      <c r="AI111" s="626"/>
      <c r="AJ111" s="626"/>
      <c r="AK111" s="627"/>
    </row>
    <row r="112" spans="1:40" x14ac:dyDescent="0.15">
      <c r="A112" s="617" t="s">
        <v>3637</v>
      </c>
      <c r="B112" s="618"/>
      <c r="C112" s="618"/>
      <c r="D112" s="618"/>
      <c r="E112" s="618"/>
      <c r="F112" s="618"/>
      <c r="G112" s="619"/>
      <c r="H112" s="588">
        <v>1</v>
      </c>
      <c r="I112" s="588"/>
      <c r="J112" s="560" t="str">
        <f>IF(A112="","",INDEX(アーツ!$D:$D,MATCH(誇り高き騎士!A112,アーツ!$C:$C,0)))</f>
        <v>なし</v>
      </c>
      <c r="K112" s="560"/>
      <c r="L112" s="560"/>
      <c r="M112" s="560"/>
      <c r="N112" s="560" t="str">
        <f>IF(A112="","",INDEX(アーツ!$E:$E,MATCH(誇り高き騎士!A112,アーツ!$C:$C,0)))</f>
        <v>〔白〕</v>
      </c>
      <c r="O112" s="560"/>
      <c r="P112" s="560"/>
      <c r="Q112" s="560"/>
      <c r="R112" s="560" t="str">
        <f>IF(A112="","",INDEX(アーツ!$F:$F,MATCH(誇り高き騎士!A112,アーツ!$C:$C,0)))</f>
        <v>リアクション</v>
      </c>
      <c r="S112" s="560"/>
      <c r="T112" s="560"/>
      <c r="U112" s="560"/>
      <c r="V112" s="620">
        <f>IF(A112="","",INDEX(アーツ!$G:$G,MATCH(誇り高き騎士!A112,アーツ!$C:$C,0)))</f>
        <v>-0.1</v>
      </c>
      <c r="W112" s="620"/>
      <c r="X112" s="606" t="str">
        <f>IF(A112="","",INDEX(アーツ!$H:$H,MATCH(誇り高き騎士!A112,アーツ!$C:$C,0)))</f>
        <v>R2</v>
      </c>
      <c r="Y112" s="606"/>
      <c r="Z112" s="606"/>
      <c r="AA112" s="607"/>
      <c r="AB112" s="560" t="str">
        <f>IF(A112="","",INDEX(アーツ!$I:$I,MATCH(誇り高き騎士!A112,アーツ!$C:$C,0)))</f>
        <v>自身</v>
      </c>
      <c r="AC112" s="560"/>
      <c r="AD112" s="560"/>
      <c r="AE112" s="560"/>
      <c r="AF112" s="560" t="str">
        <f>IF(A112="","",INDEX(アーツ!$J:$J,MATCH(誇り高き騎士!A112,アーツ!$C:$C,0)))</f>
        <v>-</v>
      </c>
      <c r="AG112" s="560"/>
      <c r="AH112" s="560"/>
      <c r="AI112" s="560"/>
      <c r="AJ112" s="608" t="str">
        <f>IF(A112="","",INDEX(アーツ!$K:$K,MATCH(誇り高き騎士!A112,アーツ!$C:$C,0)))</f>
        <v>なし</v>
      </c>
      <c r="AK112" s="609"/>
    </row>
    <row r="113" spans="1:37" x14ac:dyDescent="0.15">
      <c r="A113" s="245" t="s">
        <v>1640</v>
      </c>
      <c r="B113" s="610" t="str">
        <f>IF(A112="","",INDEX(アーツ!$L:$L,MATCH(誇り高き騎士!A112,アーツ!$C:$C,0)))</f>
        <v>このアーツを組み合わせたリアクションでは、魔法攻撃に対してガード判定を行える(防御値を使用する)。</v>
      </c>
      <c r="C113" s="610"/>
      <c r="D113" s="610"/>
      <c r="E113" s="610"/>
      <c r="F113" s="610"/>
      <c r="G113" s="610"/>
      <c r="H113" s="610"/>
      <c r="I113" s="610"/>
      <c r="J113" s="610"/>
      <c r="K113" s="610"/>
      <c r="L113" s="610"/>
      <c r="M113" s="610"/>
      <c r="N113" s="610"/>
      <c r="O113" s="610"/>
      <c r="P113" s="610"/>
      <c r="Q113" s="610"/>
      <c r="R113" s="610"/>
      <c r="S113" s="610"/>
      <c r="T113" s="610"/>
      <c r="U113" s="610"/>
      <c r="V113" s="610"/>
      <c r="W113" s="610"/>
      <c r="X113" s="610"/>
      <c r="Y113" s="610"/>
      <c r="Z113" s="610"/>
      <c r="AA113" s="610"/>
      <c r="AB113" s="610"/>
      <c r="AC113" s="610"/>
      <c r="AD113" s="610"/>
      <c r="AE113" s="610"/>
      <c r="AF113" s="610"/>
      <c r="AG113" s="610"/>
      <c r="AH113" s="610"/>
      <c r="AI113" s="610"/>
      <c r="AJ113" s="610"/>
      <c r="AK113" s="611"/>
    </row>
    <row r="114" spans="1:37" ht="14.25" thickBot="1" x14ac:dyDescent="0.2">
      <c r="A114" s="247" t="s">
        <v>1641</v>
      </c>
      <c r="B114" s="612"/>
      <c r="C114" s="612"/>
      <c r="D114" s="612"/>
      <c r="E114" s="612"/>
      <c r="F114" s="612"/>
      <c r="G114" s="612"/>
      <c r="H114" s="612"/>
      <c r="I114" s="612"/>
      <c r="J114" s="612"/>
      <c r="K114" s="612"/>
      <c r="L114" s="612"/>
      <c r="M114" s="612"/>
      <c r="N114" s="612"/>
      <c r="O114" s="612"/>
      <c r="P114" s="612"/>
      <c r="Q114" s="612"/>
      <c r="R114" s="612"/>
      <c r="S114" s="612"/>
      <c r="T114" s="612"/>
      <c r="U114" s="612"/>
      <c r="V114" s="612"/>
      <c r="W114" s="612"/>
      <c r="X114" s="612"/>
      <c r="Y114" s="612"/>
      <c r="Z114" s="612"/>
      <c r="AA114" s="612"/>
      <c r="AB114" s="612"/>
      <c r="AC114" s="612"/>
      <c r="AD114" s="612"/>
      <c r="AE114" s="612"/>
      <c r="AF114" s="612"/>
      <c r="AG114" s="612"/>
      <c r="AH114" s="612"/>
      <c r="AI114" s="612"/>
      <c r="AJ114" s="612"/>
      <c r="AK114" s="613"/>
    </row>
    <row r="115" spans="1:37" x14ac:dyDescent="0.15">
      <c r="A115" s="614" t="s">
        <v>3638</v>
      </c>
      <c r="B115" s="615"/>
      <c r="C115" s="615"/>
      <c r="D115" s="615"/>
      <c r="E115" s="615"/>
      <c r="F115" s="615"/>
      <c r="G115" s="616"/>
      <c r="H115" s="584">
        <v>1</v>
      </c>
      <c r="I115" s="584"/>
      <c r="J115" s="533" t="str">
        <f>IF(A115="","",INDEX(アーツ!$D:$D,MATCH(誇り高き騎士!A115,アーツ!$C:$C,0)))</f>
        <v>なし</v>
      </c>
      <c r="K115" s="533"/>
      <c r="L115" s="533"/>
      <c r="M115" s="533"/>
      <c r="N115" s="533" t="str">
        <f>IF(A115="","",INDEX(アーツ!$E:$E,MATCH(誇り高き騎士!A115,アーツ!$C:$C,0)))</f>
        <v>なし</v>
      </c>
      <c r="O115" s="533"/>
      <c r="P115" s="533"/>
      <c r="Q115" s="533"/>
      <c r="R115" s="533" t="str">
        <f>IF(A115="","",INDEX(アーツ!$F:$F,MATCH(誇り高き騎士!A115,アーツ!$C:$C,0)))</f>
        <v>プレダメージ</v>
      </c>
      <c r="S115" s="533"/>
      <c r="T115" s="533"/>
      <c r="U115" s="533"/>
      <c r="V115" s="628" t="str">
        <f>IF(A115="","",INDEX(アーツ!$G:$G,MATCH(誇り高き騎士!A115,アーツ!$C:$C,0)))</f>
        <v>-</v>
      </c>
      <c r="W115" s="628"/>
      <c r="X115" s="629" t="str">
        <f>IF(A115="","",INDEX(アーツ!$H:$H,MATCH(誇り高き騎士!A115,アーツ!$C:$C,0)))</f>
        <v>S3</v>
      </c>
      <c r="Y115" s="629"/>
      <c r="Z115" s="629"/>
      <c r="AA115" s="630"/>
      <c r="AB115" s="533" t="str">
        <f>IF(A115="","",INDEX(アーツ!$I:$I,MATCH(誇り高き騎士!A115,アーツ!$C:$C,0)))</f>
        <v>自身</v>
      </c>
      <c r="AC115" s="533"/>
      <c r="AD115" s="533"/>
      <c r="AE115" s="533"/>
      <c r="AF115" s="533" t="str">
        <f>IF(A115="","",INDEX(アーツ!$J:$J,MATCH(誇り高き騎士!A115,アーツ!$C:$C,0)))</f>
        <v>-</v>
      </c>
      <c r="AG115" s="533"/>
      <c r="AH115" s="533"/>
      <c r="AI115" s="533"/>
      <c r="AJ115" s="624" t="str">
        <f>IF(A115="","",INDEX(アーツ!$K:$K,MATCH(誇り高き騎士!A115,アーツ!$C:$C,0)))</f>
        <v>R1</v>
      </c>
      <c r="AK115" s="625"/>
    </row>
    <row r="116" spans="1:37" x14ac:dyDescent="0.15">
      <c r="A116" s="245" t="s">
        <v>1640</v>
      </c>
      <c r="B116" s="610" t="str">
        <f>IF(A115="","",INDEX(アーツ!$L:$L,MATCH(誇り高き騎士!A115,アーツ!$C:$C,0)))</f>
        <v>攻撃によって自身が受けるダメージを2D10点減少させる。</v>
      </c>
      <c r="C116" s="610"/>
      <c r="D116" s="610"/>
      <c r="E116" s="610"/>
      <c r="F116" s="610"/>
      <c r="G116" s="610"/>
      <c r="H116" s="610"/>
      <c r="I116" s="610"/>
      <c r="J116" s="610"/>
      <c r="K116" s="610"/>
      <c r="L116" s="610"/>
      <c r="M116" s="610"/>
      <c r="N116" s="610"/>
      <c r="O116" s="610"/>
      <c r="P116" s="610"/>
      <c r="Q116" s="610"/>
      <c r="R116" s="610"/>
      <c r="S116" s="610"/>
      <c r="T116" s="610"/>
      <c r="U116" s="610"/>
      <c r="V116" s="610"/>
      <c r="W116" s="610"/>
      <c r="X116" s="610"/>
      <c r="Y116" s="610"/>
      <c r="Z116" s="610"/>
      <c r="AA116" s="610"/>
      <c r="AB116" s="610"/>
      <c r="AC116" s="610"/>
      <c r="AD116" s="610"/>
      <c r="AE116" s="610"/>
      <c r="AF116" s="610"/>
      <c r="AG116" s="610"/>
      <c r="AH116" s="610"/>
      <c r="AI116" s="610"/>
      <c r="AJ116" s="610"/>
      <c r="AK116" s="611"/>
    </row>
    <row r="117" spans="1:37" ht="14.25" thickBot="1" x14ac:dyDescent="0.2">
      <c r="A117" s="246" t="s">
        <v>1641</v>
      </c>
      <c r="B117" s="626"/>
      <c r="C117" s="626"/>
      <c r="D117" s="626"/>
      <c r="E117" s="626"/>
      <c r="F117" s="626"/>
      <c r="G117" s="626"/>
      <c r="H117" s="626"/>
      <c r="I117" s="626"/>
      <c r="J117" s="626"/>
      <c r="K117" s="626"/>
      <c r="L117" s="626"/>
      <c r="M117" s="626"/>
      <c r="N117" s="626"/>
      <c r="O117" s="626"/>
      <c r="P117" s="626"/>
      <c r="Q117" s="626"/>
      <c r="R117" s="626"/>
      <c r="S117" s="626"/>
      <c r="T117" s="626"/>
      <c r="U117" s="626"/>
      <c r="V117" s="626"/>
      <c r="W117" s="626"/>
      <c r="X117" s="626"/>
      <c r="Y117" s="626"/>
      <c r="Z117" s="626"/>
      <c r="AA117" s="626"/>
      <c r="AB117" s="626"/>
      <c r="AC117" s="626"/>
      <c r="AD117" s="626"/>
      <c r="AE117" s="626"/>
      <c r="AF117" s="626"/>
      <c r="AG117" s="626"/>
      <c r="AH117" s="626"/>
      <c r="AI117" s="626"/>
      <c r="AJ117" s="626"/>
      <c r="AK117" s="627"/>
    </row>
    <row r="118" spans="1:37" x14ac:dyDescent="0.15">
      <c r="A118" s="617"/>
      <c r="B118" s="618"/>
      <c r="C118" s="618"/>
      <c r="D118" s="618"/>
      <c r="E118" s="618"/>
      <c r="F118" s="618"/>
      <c r="G118" s="619"/>
      <c r="H118" s="588"/>
      <c r="I118" s="588"/>
      <c r="J118" s="560" t="str">
        <f>IF(A118="","",INDEX(アーツ!$D:$D,MATCH(誇り高き騎士!A118,アーツ!$C:$C,0)))</f>
        <v/>
      </c>
      <c r="K118" s="560"/>
      <c r="L118" s="560"/>
      <c r="M118" s="560"/>
      <c r="N118" s="560" t="str">
        <f>IF(A118="","",INDEX(アーツ!$E:$E,MATCH(誇り高き騎士!A118,アーツ!$C:$C,0)))</f>
        <v/>
      </c>
      <c r="O118" s="560"/>
      <c r="P118" s="560"/>
      <c r="Q118" s="560"/>
      <c r="R118" s="560" t="str">
        <f>IF(A118="","",INDEX(アーツ!$F:$F,MATCH(誇り高き騎士!A118,アーツ!$C:$C,0)))</f>
        <v/>
      </c>
      <c r="S118" s="560"/>
      <c r="T118" s="560"/>
      <c r="U118" s="560"/>
      <c r="V118" s="620" t="str">
        <f>IF(A118="","",INDEX(アーツ!$G:$G,MATCH(誇り高き騎士!A118,アーツ!$C:$C,0)))</f>
        <v/>
      </c>
      <c r="W118" s="620"/>
      <c r="X118" s="606" t="str">
        <f>IF(A118="","",INDEX(アーツ!$H:$H,MATCH(誇り高き騎士!A118,アーツ!$C:$C,0)))</f>
        <v/>
      </c>
      <c r="Y118" s="606"/>
      <c r="Z118" s="606"/>
      <c r="AA118" s="607"/>
      <c r="AB118" s="560" t="str">
        <f>IF(A118="","",INDEX(アーツ!$I:$I,MATCH(誇り高き騎士!A118,アーツ!$C:$C,0)))</f>
        <v/>
      </c>
      <c r="AC118" s="560"/>
      <c r="AD118" s="560"/>
      <c r="AE118" s="560"/>
      <c r="AF118" s="560" t="str">
        <f>IF(A118="","",INDEX(アーツ!$J:$J,MATCH(誇り高き騎士!A118,アーツ!$C:$C,0)))</f>
        <v/>
      </c>
      <c r="AG118" s="560"/>
      <c r="AH118" s="560"/>
      <c r="AI118" s="560"/>
      <c r="AJ118" s="608" t="str">
        <f>IF(A118="","",INDEX(アーツ!$K:$K,MATCH(誇り高き騎士!A118,アーツ!$C:$C,0)))</f>
        <v/>
      </c>
      <c r="AK118" s="609"/>
    </row>
    <row r="119" spans="1:37" x14ac:dyDescent="0.15">
      <c r="A119" s="245" t="s">
        <v>1640</v>
      </c>
      <c r="B119" s="610" t="str">
        <f>IF(A118="","",INDEX(アーツ!$L:$L,MATCH(誇り高き騎士!A118,アーツ!$C:$C,0)))</f>
        <v/>
      </c>
      <c r="C119" s="610"/>
      <c r="D119" s="610"/>
      <c r="E119" s="610"/>
      <c r="F119" s="610"/>
      <c r="G119" s="610"/>
      <c r="H119" s="610"/>
      <c r="I119" s="610"/>
      <c r="J119" s="610"/>
      <c r="K119" s="610"/>
      <c r="L119" s="610"/>
      <c r="M119" s="610"/>
      <c r="N119" s="610"/>
      <c r="O119" s="610"/>
      <c r="P119" s="610"/>
      <c r="Q119" s="610"/>
      <c r="R119" s="610"/>
      <c r="S119" s="610"/>
      <c r="T119" s="610"/>
      <c r="U119" s="610"/>
      <c r="V119" s="610"/>
      <c r="W119" s="610"/>
      <c r="X119" s="610"/>
      <c r="Y119" s="610"/>
      <c r="Z119" s="610"/>
      <c r="AA119" s="610"/>
      <c r="AB119" s="610"/>
      <c r="AC119" s="610"/>
      <c r="AD119" s="610"/>
      <c r="AE119" s="610"/>
      <c r="AF119" s="610"/>
      <c r="AG119" s="610"/>
      <c r="AH119" s="610"/>
      <c r="AI119" s="610"/>
      <c r="AJ119" s="610"/>
      <c r="AK119" s="611"/>
    </row>
    <row r="120" spans="1:37" ht="14.25" thickBot="1" x14ac:dyDescent="0.2">
      <c r="A120" s="247" t="s">
        <v>1641</v>
      </c>
      <c r="B120" s="612"/>
      <c r="C120" s="612"/>
      <c r="D120" s="612"/>
      <c r="E120" s="612"/>
      <c r="F120" s="612"/>
      <c r="G120" s="612"/>
      <c r="H120" s="612"/>
      <c r="I120" s="612"/>
      <c r="J120" s="612"/>
      <c r="K120" s="612"/>
      <c r="L120" s="612"/>
      <c r="M120" s="612"/>
      <c r="N120" s="612"/>
      <c r="O120" s="612"/>
      <c r="P120" s="612"/>
      <c r="Q120" s="612"/>
      <c r="R120" s="612"/>
      <c r="S120" s="612"/>
      <c r="T120" s="612"/>
      <c r="U120" s="612"/>
      <c r="V120" s="612"/>
      <c r="W120" s="612"/>
      <c r="X120" s="612"/>
      <c r="Y120" s="612"/>
      <c r="Z120" s="612"/>
      <c r="AA120" s="612"/>
      <c r="AB120" s="612"/>
      <c r="AC120" s="612"/>
      <c r="AD120" s="612"/>
      <c r="AE120" s="612"/>
      <c r="AF120" s="612"/>
      <c r="AG120" s="612"/>
      <c r="AH120" s="612"/>
      <c r="AI120" s="612"/>
      <c r="AJ120" s="612"/>
      <c r="AK120" s="613"/>
    </row>
    <row r="121" spans="1:37" x14ac:dyDescent="0.15">
      <c r="A121" s="617"/>
      <c r="B121" s="618"/>
      <c r="C121" s="618"/>
      <c r="D121" s="618"/>
      <c r="E121" s="618"/>
      <c r="F121" s="618"/>
      <c r="G121" s="619"/>
      <c r="H121" s="588"/>
      <c r="I121" s="588"/>
      <c r="J121" s="560" t="str">
        <f>IF(A121="","",INDEX(アーツ!$D:$D,MATCH(誇り高き騎士!A121,アーツ!$C:$C,0)))</f>
        <v/>
      </c>
      <c r="K121" s="560"/>
      <c r="L121" s="560"/>
      <c r="M121" s="560"/>
      <c r="N121" s="560" t="str">
        <f>IF(A121="","",INDEX(アーツ!$E:$E,MATCH(誇り高き騎士!A121,アーツ!$C:$C,0)))</f>
        <v/>
      </c>
      <c r="O121" s="560"/>
      <c r="P121" s="560"/>
      <c r="Q121" s="560"/>
      <c r="R121" s="560" t="str">
        <f>IF(A121="","",INDEX(アーツ!$F:$F,MATCH(誇り高き騎士!A121,アーツ!$C:$C,0)))</f>
        <v/>
      </c>
      <c r="S121" s="560"/>
      <c r="T121" s="560"/>
      <c r="U121" s="560"/>
      <c r="V121" s="620" t="str">
        <f>IF(A121="","",INDEX(アーツ!$G:$G,MATCH(誇り高き騎士!A121,アーツ!$C:$C,0)))</f>
        <v/>
      </c>
      <c r="W121" s="620"/>
      <c r="X121" s="606" t="str">
        <f>IF(A121="","",INDEX(アーツ!$H:$H,MATCH(誇り高き騎士!A121,アーツ!$C:$C,0)))</f>
        <v/>
      </c>
      <c r="Y121" s="606"/>
      <c r="Z121" s="606"/>
      <c r="AA121" s="607"/>
      <c r="AB121" s="560" t="str">
        <f>IF(A121="","",INDEX(アーツ!$I:$I,MATCH(誇り高き騎士!A121,アーツ!$C:$C,0)))</f>
        <v/>
      </c>
      <c r="AC121" s="560"/>
      <c r="AD121" s="560"/>
      <c r="AE121" s="560"/>
      <c r="AF121" s="560" t="str">
        <f>IF(A121="","",INDEX(アーツ!$J:$J,MATCH(誇り高き騎士!A121,アーツ!$C:$C,0)))</f>
        <v/>
      </c>
      <c r="AG121" s="560"/>
      <c r="AH121" s="560"/>
      <c r="AI121" s="560"/>
      <c r="AJ121" s="608" t="str">
        <f>IF(A121="","",INDEX(アーツ!$K:$K,MATCH(誇り高き騎士!A121,アーツ!$C:$C,0)))</f>
        <v/>
      </c>
      <c r="AK121" s="609"/>
    </row>
    <row r="122" spans="1:37" x14ac:dyDescent="0.15">
      <c r="A122" s="245" t="s">
        <v>1640</v>
      </c>
      <c r="B122" s="610" t="str">
        <f>IF(A121="","",INDEX(アーツ!$L:$L,MATCH(誇り高き騎士!A121,アーツ!$C:$C,0)))</f>
        <v/>
      </c>
      <c r="C122" s="610"/>
      <c r="D122" s="610"/>
      <c r="E122" s="610"/>
      <c r="F122" s="610"/>
      <c r="G122" s="610"/>
      <c r="H122" s="610"/>
      <c r="I122" s="610"/>
      <c r="J122" s="610"/>
      <c r="K122" s="610"/>
      <c r="L122" s="610"/>
      <c r="M122" s="610"/>
      <c r="N122" s="610"/>
      <c r="O122" s="610"/>
      <c r="P122" s="610"/>
      <c r="Q122" s="610"/>
      <c r="R122" s="610"/>
      <c r="S122" s="610"/>
      <c r="T122" s="610"/>
      <c r="U122" s="610"/>
      <c r="V122" s="610"/>
      <c r="W122" s="610"/>
      <c r="X122" s="610"/>
      <c r="Y122" s="610"/>
      <c r="Z122" s="610"/>
      <c r="AA122" s="610"/>
      <c r="AB122" s="610"/>
      <c r="AC122" s="610"/>
      <c r="AD122" s="610"/>
      <c r="AE122" s="610"/>
      <c r="AF122" s="610"/>
      <c r="AG122" s="610"/>
      <c r="AH122" s="610"/>
      <c r="AI122" s="610"/>
      <c r="AJ122" s="610"/>
      <c r="AK122" s="611"/>
    </row>
    <row r="123" spans="1:37" ht="14.25" thickBot="1" x14ac:dyDescent="0.2">
      <c r="A123" s="247" t="s">
        <v>1641</v>
      </c>
      <c r="B123" s="612"/>
      <c r="C123" s="612"/>
      <c r="D123" s="612"/>
      <c r="E123" s="612"/>
      <c r="F123" s="612"/>
      <c r="G123" s="612"/>
      <c r="H123" s="612"/>
      <c r="I123" s="612"/>
      <c r="J123" s="612"/>
      <c r="K123" s="612"/>
      <c r="L123" s="612"/>
      <c r="M123" s="612"/>
      <c r="N123" s="612"/>
      <c r="O123" s="612"/>
      <c r="P123" s="612"/>
      <c r="Q123" s="612"/>
      <c r="R123" s="612"/>
      <c r="S123" s="612"/>
      <c r="T123" s="612"/>
      <c r="U123" s="612"/>
      <c r="V123" s="612"/>
      <c r="W123" s="612"/>
      <c r="X123" s="612"/>
      <c r="Y123" s="612"/>
      <c r="Z123" s="612"/>
      <c r="AA123" s="612"/>
      <c r="AB123" s="612"/>
      <c r="AC123" s="612"/>
      <c r="AD123" s="612"/>
      <c r="AE123" s="612"/>
      <c r="AF123" s="612"/>
      <c r="AG123" s="612"/>
      <c r="AH123" s="612"/>
      <c r="AI123" s="612"/>
      <c r="AJ123" s="612"/>
      <c r="AK123" s="613"/>
    </row>
    <row r="124" spans="1:37" x14ac:dyDescent="0.15">
      <c r="A124" s="614"/>
      <c r="B124" s="615"/>
      <c r="C124" s="615"/>
      <c r="D124" s="615"/>
      <c r="E124" s="615"/>
      <c r="F124" s="615"/>
      <c r="G124" s="616"/>
      <c r="H124" s="584"/>
      <c r="I124" s="584"/>
      <c r="J124" s="533" t="str">
        <f>IF(A124="","",INDEX(アーツ!$D:$D,MATCH(誇り高き騎士!A124,アーツ!$C:$C,0)))</f>
        <v/>
      </c>
      <c r="K124" s="533"/>
      <c r="L124" s="533"/>
      <c r="M124" s="533"/>
      <c r="N124" s="533" t="str">
        <f>IF(A124="","",INDEX(アーツ!$E:$E,MATCH(誇り高き騎士!A124,アーツ!$C:$C,0)))</f>
        <v/>
      </c>
      <c r="O124" s="533"/>
      <c r="P124" s="533"/>
      <c r="Q124" s="533"/>
      <c r="R124" s="533" t="str">
        <f>IF(A124="","",INDEX(アーツ!$F:$F,MATCH(誇り高き騎士!A124,アーツ!$C:$C,0)))</f>
        <v/>
      </c>
      <c r="S124" s="533"/>
      <c r="T124" s="533"/>
      <c r="U124" s="533"/>
      <c r="V124" s="628" t="str">
        <f>IF(A124="","",INDEX(アーツ!$G:$G,MATCH(誇り高き騎士!A124,アーツ!$C:$C,0)))</f>
        <v/>
      </c>
      <c r="W124" s="628"/>
      <c r="X124" s="629" t="str">
        <f>IF(A124="","",INDEX(アーツ!$H:$H,MATCH(誇り高き騎士!A124,アーツ!$C:$C,0)))</f>
        <v/>
      </c>
      <c r="Y124" s="629"/>
      <c r="Z124" s="629"/>
      <c r="AA124" s="630"/>
      <c r="AB124" s="533" t="str">
        <f>IF(A124="","",INDEX(アーツ!$I:$I,MATCH(誇り高き騎士!A124,アーツ!$C:$C,0)))</f>
        <v/>
      </c>
      <c r="AC124" s="533"/>
      <c r="AD124" s="533"/>
      <c r="AE124" s="533"/>
      <c r="AF124" s="533" t="str">
        <f>IF(A124="","",INDEX(アーツ!$J:$J,MATCH(誇り高き騎士!A124,アーツ!$C:$C,0)))</f>
        <v/>
      </c>
      <c r="AG124" s="533"/>
      <c r="AH124" s="533"/>
      <c r="AI124" s="533"/>
      <c r="AJ124" s="624" t="str">
        <f>IF(A124="","",INDEX(アーツ!$K:$K,MATCH(誇り高き騎士!A124,アーツ!$C:$C,0)))</f>
        <v/>
      </c>
      <c r="AK124" s="625"/>
    </row>
    <row r="125" spans="1:37" x14ac:dyDescent="0.15">
      <c r="A125" s="245" t="s">
        <v>1640</v>
      </c>
      <c r="B125" s="610" t="str">
        <f>IF(A124="","",INDEX(アーツ!$L:$L,MATCH(誇り高き騎士!A124,アーツ!$C:$C,0)))</f>
        <v/>
      </c>
      <c r="C125" s="610"/>
      <c r="D125" s="610"/>
      <c r="E125" s="610"/>
      <c r="F125" s="610"/>
      <c r="G125" s="610"/>
      <c r="H125" s="610"/>
      <c r="I125" s="610"/>
      <c r="J125" s="610"/>
      <c r="K125" s="610"/>
      <c r="L125" s="610"/>
      <c r="M125" s="610"/>
      <c r="N125" s="610"/>
      <c r="O125" s="610"/>
      <c r="P125" s="610"/>
      <c r="Q125" s="610"/>
      <c r="R125" s="610"/>
      <c r="S125" s="610"/>
      <c r="T125" s="610"/>
      <c r="U125" s="610"/>
      <c r="V125" s="610"/>
      <c r="W125" s="610"/>
      <c r="X125" s="610"/>
      <c r="Y125" s="610"/>
      <c r="Z125" s="610"/>
      <c r="AA125" s="610"/>
      <c r="AB125" s="610"/>
      <c r="AC125" s="610"/>
      <c r="AD125" s="610"/>
      <c r="AE125" s="610"/>
      <c r="AF125" s="610"/>
      <c r="AG125" s="610"/>
      <c r="AH125" s="610"/>
      <c r="AI125" s="610"/>
      <c r="AJ125" s="610"/>
      <c r="AK125" s="611"/>
    </row>
    <row r="126" spans="1:37" ht="14.25" thickBot="1" x14ac:dyDescent="0.2">
      <c r="A126" s="246" t="s">
        <v>1641</v>
      </c>
      <c r="B126" s="626"/>
      <c r="C126" s="626"/>
      <c r="D126" s="626"/>
      <c r="E126" s="626"/>
      <c r="F126" s="626"/>
      <c r="G126" s="626"/>
      <c r="H126" s="626"/>
      <c r="I126" s="626"/>
      <c r="J126" s="626"/>
      <c r="K126" s="626"/>
      <c r="L126" s="626"/>
      <c r="M126" s="626"/>
      <c r="N126" s="626"/>
      <c r="O126" s="626"/>
      <c r="P126" s="626"/>
      <c r="Q126" s="626"/>
      <c r="R126" s="626"/>
      <c r="S126" s="626"/>
      <c r="T126" s="626"/>
      <c r="U126" s="626"/>
      <c r="V126" s="626"/>
      <c r="W126" s="626"/>
      <c r="X126" s="626"/>
      <c r="Y126" s="626"/>
      <c r="Z126" s="626"/>
      <c r="AA126" s="626"/>
      <c r="AB126" s="626"/>
      <c r="AC126" s="626"/>
      <c r="AD126" s="626"/>
      <c r="AE126" s="626"/>
      <c r="AF126" s="626"/>
      <c r="AG126" s="626"/>
      <c r="AH126" s="626"/>
      <c r="AI126" s="626"/>
      <c r="AJ126" s="626"/>
      <c r="AK126" s="627"/>
    </row>
    <row r="127" spans="1:37" x14ac:dyDescent="0.15">
      <c r="A127" s="617"/>
      <c r="B127" s="618"/>
      <c r="C127" s="618"/>
      <c r="D127" s="618"/>
      <c r="E127" s="618"/>
      <c r="F127" s="618"/>
      <c r="G127" s="619"/>
      <c r="H127" s="588"/>
      <c r="I127" s="588"/>
      <c r="J127" s="560" t="str">
        <f>IF(A127="","",INDEX(アーツ!$D:$D,MATCH(誇り高き騎士!A127,アーツ!$C:$C,0)))</f>
        <v/>
      </c>
      <c r="K127" s="560"/>
      <c r="L127" s="560"/>
      <c r="M127" s="560"/>
      <c r="N127" s="560" t="str">
        <f>IF(A127="","",INDEX(アーツ!$E:$E,MATCH(誇り高き騎士!A127,アーツ!$C:$C,0)))</f>
        <v/>
      </c>
      <c r="O127" s="560"/>
      <c r="P127" s="560"/>
      <c r="Q127" s="560"/>
      <c r="R127" s="560" t="str">
        <f>IF(A127="","",INDEX(アーツ!$F:$F,MATCH(誇り高き騎士!A127,アーツ!$C:$C,0)))</f>
        <v/>
      </c>
      <c r="S127" s="560"/>
      <c r="T127" s="560"/>
      <c r="U127" s="560"/>
      <c r="V127" s="620" t="str">
        <f>IF(A127="","",INDEX(アーツ!$G:$G,MATCH(誇り高き騎士!A127,アーツ!$C:$C,0)))</f>
        <v/>
      </c>
      <c r="W127" s="620"/>
      <c r="X127" s="606" t="str">
        <f>IF(A127="","",INDEX(アーツ!$H:$H,MATCH(誇り高き騎士!A127,アーツ!$C:$C,0)))</f>
        <v/>
      </c>
      <c r="Y127" s="606"/>
      <c r="Z127" s="606"/>
      <c r="AA127" s="607"/>
      <c r="AB127" s="560" t="str">
        <f>IF(A127="","",INDEX(アーツ!$I:$I,MATCH(誇り高き騎士!A127,アーツ!$C:$C,0)))</f>
        <v/>
      </c>
      <c r="AC127" s="560"/>
      <c r="AD127" s="560"/>
      <c r="AE127" s="560"/>
      <c r="AF127" s="560" t="str">
        <f>IF(A127="","",INDEX(アーツ!$J:$J,MATCH(誇り高き騎士!A127,アーツ!$C:$C,0)))</f>
        <v/>
      </c>
      <c r="AG127" s="560"/>
      <c r="AH127" s="560"/>
      <c r="AI127" s="560"/>
      <c r="AJ127" s="608" t="str">
        <f>IF(A127="","",INDEX(アーツ!$K:$K,MATCH(誇り高き騎士!A127,アーツ!$C:$C,0)))</f>
        <v/>
      </c>
      <c r="AK127" s="609"/>
    </row>
    <row r="128" spans="1:37" x14ac:dyDescent="0.15">
      <c r="A128" s="245" t="s">
        <v>1640</v>
      </c>
      <c r="B128" s="610" t="str">
        <f>IF(A127="","",INDEX(アーツ!$L:$L,MATCH(誇り高き騎士!A127,アーツ!$C:$C,0)))</f>
        <v/>
      </c>
      <c r="C128" s="610"/>
      <c r="D128" s="610"/>
      <c r="E128" s="610"/>
      <c r="F128" s="610"/>
      <c r="G128" s="610"/>
      <c r="H128" s="610"/>
      <c r="I128" s="610"/>
      <c r="J128" s="610"/>
      <c r="K128" s="610"/>
      <c r="L128" s="610"/>
      <c r="M128" s="610"/>
      <c r="N128" s="610"/>
      <c r="O128" s="610"/>
      <c r="P128" s="610"/>
      <c r="Q128" s="610"/>
      <c r="R128" s="610"/>
      <c r="S128" s="610"/>
      <c r="T128" s="610"/>
      <c r="U128" s="610"/>
      <c r="V128" s="610"/>
      <c r="W128" s="610"/>
      <c r="X128" s="610"/>
      <c r="Y128" s="610"/>
      <c r="Z128" s="610"/>
      <c r="AA128" s="610"/>
      <c r="AB128" s="610"/>
      <c r="AC128" s="610"/>
      <c r="AD128" s="610"/>
      <c r="AE128" s="610"/>
      <c r="AF128" s="610"/>
      <c r="AG128" s="610"/>
      <c r="AH128" s="610"/>
      <c r="AI128" s="610"/>
      <c r="AJ128" s="610"/>
      <c r="AK128" s="611"/>
    </row>
    <row r="129" spans="1:37" ht="14.25" thickBot="1" x14ac:dyDescent="0.2">
      <c r="A129" s="247" t="s">
        <v>1641</v>
      </c>
      <c r="B129" s="612"/>
      <c r="C129" s="612"/>
      <c r="D129" s="612"/>
      <c r="E129" s="612"/>
      <c r="F129" s="612"/>
      <c r="G129" s="612"/>
      <c r="H129" s="612"/>
      <c r="I129" s="612"/>
      <c r="J129" s="612"/>
      <c r="K129" s="612"/>
      <c r="L129" s="612"/>
      <c r="M129" s="612"/>
      <c r="N129" s="612"/>
      <c r="O129" s="612"/>
      <c r="P129" s="612"/>
      <c r="Q129" s="612"/>
      <c r="R129" s="612"/>
      <c r="S129" s="612"/>
      <c r="T129" s="612"/>
      <c r="U129" s="612"/>
      <c r="V129" s="612"/>
      <c r="W129" s="612"/>
      <c r="X129" s="612"/>
      <c r="Y129" s="612"/>
      <c r="Z129" s="612"/>
      <c r="AA129" s="612"/>
      <c r="AB129" s="612"/>
      <c r="AC129" s="612"/>
      <c r="AD129" s="612"/>
      <c r="AE129" s="612"/>
      <c r="AF129" s="612"/>
      <c r="AG129" s="612"/>
      <c r="AH129" s="612"/>
      <c r="AI129" s="612"/>
      <c r="AJ129" s="612"/>
      <c r="AK129" s="613"/>
    </row>
    <row r="130" spans="1:37" x14ac:dyDescent="0.15">
      <c r="A130" s="614"/>
      <c r="B130" s="615"/>
      <c r="C130" s="615"/>
      <c r="D130" s="615"/>
      <c r="E130" s="615"/>
      <c r="F130" s="615"/>
      <c r="G130" s="616"/>
      <c r="H130" s="584"/>
      <c r="I130" s="584"/>
      <c r="J130" s="533" t="str">
        <f>IF(A130="","",INDEX(アーツ!$D:$D,MATCH(誇り高き騎士!A130,アーツ!$C:$C,0)))</f>
        <v/>
      </c>
      <c r="K130" s="533"/>
      <c r="L130" s="533"/>
      <c r="M130" s="533"/>
      <c r="N130" s="533" t="str">
        <f>IF(A130="","",INDEX(アーツ!$E:$E,MATCH(誇り高き騎士!A130,アーツ!$C:$C,0)))</f>
        <v/>
      </c>
      <c r="O130" s="533"/>
      <c r="P130" s="533"/>
      <c r="Q130" s="533"/>
      <c r="R130" s="533" t="str">
        <f>IF(A130="","",INDEX(アーツ!$F:$F,MATCH(誇り高き騎士!A130,アーツ!$C:$C,0)))</f>
        <v/>
      </c>
      <c r="S130" s="533"/>
      <c r="T130" s="533"/>
      <c r="U130" s="533"/>
      <c r="V130" s="628" t="str">
        <f>IF(A130="","",INDEX(アーツ!$G:$G,MATCH(誇り高き騎士!A130,アーツ!$C:$C,0)))</f>
        <v/>
      </c>
      <c r="W130" s="628"/>
      <c r="X130" s="629" t="str">
        <f>IF(A130="","",INDEX(アーツ!$H:$H,MATCH(誇り高き騎士!A130,アーツ!$C:$C,0)))</f>
        <v/>
      </c>
      <c r="Y130" s="629"/>
      <c r="Z130" s="629"/>
      <c r="AA130" s="630"/>
      <c r="AB130" s="533" t="str">
        <f>IF(A130="","",INDEX(アーツ!$I:$I,MATCH(誇り高き騎士!A130,アーツ!$C:$C,0)))</f>
        <v/>
      </c>
      <c r="AC130" s="533"/>
      <c r="AD130" s="533"/>
      <c r="AE130" s="533"/>
      <c r="AF130" s="533" t="str">
        <f>IF(A130="","",INDEX(アーツ!$J:$J,MATCH(誇り高き騎士!A130,アーツ!$C:$C,0)))</f>
        <v/>
      </c>
      <c r="AG130" s="533"/>
      <c r="AH130" s="533"/>
      <c r="AI130" s="533"/>
      <c r="AJ130" s="624" t="str">
        <f>IF(A130="","",INDEX(アーツ!$K:$K,MATCH(誇り高き騎士!A130,アーツ!$C:$C,0)))</f>
        <v/>
      </c>
      <c r="AK130" s="625"/>
    </row>
    <row r="131" spans="1:37" x14ac:dyDescent="0.15">
      <c r="A131" s="245" t="s">
        <v>1640</v>
      </c>
      <c r="B131" s="610" t="str">
        <f>IF(A130="","",INDEX(アーツ!$L:$L,MATCH(誇り高き騎士!A130,アーツ!$C:$C,0)))</f>
        <v/>
      </c>
      <c r="C131" s="610"/>
      <c r="D131" s="610"/>
      <c r="E131" s="610"/>
      <c r="F131" s="610"/>
      <c r="G131" s="610"/>
      <c r="H131" s="610"/>
      <c r="I131" s="610"/>
      <c r="J131" s="610"/>
      <c r="K131" s="610"/>
      <c r="L131" s="610"/>
      <c r="M131" s="610"/>
      <c r="N131" s="610"/>
      <c r="O131" s="610"/>
      <c r="P131" s="610"/>
      <c r="Q131" s="610"/>
      <c r="R131" s="610"/>
      <c r="S131" s="610"/>
      <c r="T131" s="610"/>
      <c r="U131" s="610"/>
      <c r="V131" s="610"/>
      <c r="W131" s="610"/>
      <c r="X131" s="610"/>
      <c r="Y131" s="610"/>
      <c r="Z131" s="610"/>
      <c r="AA131" s="610"/>
      <c r="AB131" s="610"/>
      <c r="AC131" s="610"/>
      <c r="AD131" s="610"/>
      <c r="AE131" s="610"/>
      <c r="AF131" s="610"/>
      <c r="AG131" s="610"/>
      <c r="AH131" s="610"/>
      <c r="AI131" s="610"/>
      <c r="AJ131" s="610"/>
      <c r="AK131" s="611"/>
    </row>
    <row r="132" spans="1:37" ht="14.25" thickBot="1" x14ac:dyDescent="0.2">
      <c r="A132" s="246" t="s">
        <v>1641</v>
      </c>
      <c r="B132" s="626"/>
      <c r="C132" s="626"/>
      <c r="D132" s="626"/>
      <c r="E132" s="626"/>
      <c r="F132" s="626"/>
      <c r="G132" s="626"/>
      <c r="H132" s="626"/>
      <c r="I132" s="626"/>
      <c r="J132" s="626"/>
      <c r="K132" s="626"/>
      <c r="L132" s="626"/>
      <c r="M132" s="626"/>
      <c r="N132" s="626"/>
      <c r="O132" s="626"/>
      <c r="P132" s="626"/>
      <c r="Q132" s="626"/>
      <c r="R132" s="626"/>
      <c r="S132" s="626"/>
      <c r="T132" s="626"/>
      <c r="U132" s="626"/>
      <c r="V132" s="626"/>
      <c r="W132" s="626"/>
      <c r="X132" s="626"/>
      <c r="Y132" s="626"/>
      <c r="Z132" s="626"/>
      <c r="AA132" s="626"/>
      <c r="AB132" s="626"/>
      <c r="AC132" s="626"/>
      <c r="AD132" s="626"/>
      <c r="AE132" s="626"/>
      <c r="AF132" s="626"/>
      <c r="AG132" s="626"/>
      <c r="AH132" s="626"/>
      <c r="AI132" s="626"/>
      <c r="AJ132" s="626"/>
      <c r="AK132" s="627"/>
    </row>
    <row r="133" spans="1:37" x14ac:dyDescent="0.15">
      <c r="A133" s="617"/>
      <c r="B133" s="618"/>
      <c r="C133" s="618"/>
      <c r="D133" s="618"/>
      <c r="E133" s="618"/>
      <c r="F133" s="618"/>
      <c r="G133" s="619"/>
      <c r="H133" s="588"/>
      <c r="I133" s="588"/>
      <c r="J133" s="560" t="str">
        <f>IF(A133="","",INDEX(アーツ!$D:$D,MATCH(誇り高き騎士!A133,アーツ!$C:$C,0)))</f>
        <v/>
      </c>
      <c r="K133" s="560"/>
      <c r="L133" s="560"/>
      <c r="M133" s="560"/>
      <c r="N133" s="560" t="str">
        <f>IF(A133="","",INDEX(アーツ!$E:$E,MATCH(誇り高き騎士!A133,アーツ!$C:$C,0)))</f>
        <v/>
      </c>
      <c r="O133" s="560"/>
      <c r="P133" s="560"/>
      <c r="Q133" s="560"/>
      <c r="R133" s="560" t="str">
        <f>IF(A133="","",INDEX(アーツ!$F:$F,MATCH(誇り高き騎士!A133,アーツ!$C:$C,0)))</f>
        <v/>
      </c>
      <c r="S133" s="560"/>
      <c r="T133" s="560"/>
      <c r="U133" s="560"/>
      <c r="V133" s="620" t="str">
        <f>IF(A133="","",INDEX(アーツ!$G:$G,MATCH(誇り高き騎士!A133,アーツ!$C:$C,0)))</f>
        <v/>
      </c>
      <c r="W133" s="620"/>
      <c r="X133" s="606" t="str">
        <f>IF(A133="","",INDEX(アーツ!$H:$H,MATCH(誇り高き騎士!A133,アーツ!$C:$C,0)))</f>
        <v/>
      </c>
      <c r="Y133" s="606"/>
      <c r="Z133" s="606"/>
      <c r="AA133" s="607"/>
      <c r="AB133" s="560" t="str">
        <f>IF(A133="","",INDEX(アーツ!$I:$I,MATCH(誇り高き騎士!A133,アーツ!$C:$C,0)))</f>
        <v/>
      </c>
      <c r="AC133" s="560"/>
      <c r="AD133" s="560"/>
      <c r="AE133" s="560"/>
      <c r="AF133" s="560" t="str">
        <f>IF(A133="","",INDEX(アーツ!$J:$J,MATCH(誇り高き騎士!A133,アーツ!$C:$C,0)))</f>
        <v/>
      </c>
      <c r="AG133" s="560"/>
      <c r="AH133" s="560"/>
      <c r="AI133" s="560"/>
      <c r="AJ133" s="608" t="str">
        <f>IF(A133="","",INDEX(アーツ!$K:$K,MATCH(誇り高き騎士!A133,アーツ!$C:$C,0)))</f>
        <v/>
      </c>
      <c r="AK133" s="609"/>
    </row>
    <row r="134" spans="1:37" x14ac:dyDescent="0.15">
      <c r="A134" s="245" t="s">
        <v>1640</v>
      </c>
      <c r="B134" s="610" t="str">
        <f>IF(A133="","",INDEX(アーツ!$L:$L,MATCH(誇り高き騎士!A133,アーツ!$C:$C,0)))</f>
        <v/>
      </c>
      <c r="C134" s="610"/>
      <c r="D134" s="610"/>
      <c r="E134" s="610"/>
      <c r="F134" s="610"/>
      <c r="G134" s="610"/>
      <c r="H134" s="610"/>
      <c r="I134" s="610"/>
      <c r="J134" s="610"/>
      <c r="K134" s="610"/>
      <c r="L134" s="610"/>
      <c r="M134" s="610"/>
      <c r="N134" s="610"/>
      <c r="O134" s="610"/>
      <c r="P134" s="610"/>
      <c r="Q134" s="610"/>
      <c r="R134" s="610"/>
      <c r="S134" s="610"/>
      <c r="T134" s="610"/>
      <c r="U134" s="610"/>
      <c r="V134" s="610"/>
      <c r="W134" s="610"/>
      <c r="X134" s="610"/>
      <c r="Y134" s="610"/>
      <c r="Z134" s="610"/>
      <c r="AA134" s="610"/>
      <c r="AB134" s="610"/>
      <c r="AC134" s="610"/>
      <c r="AD134" s="610"/>
      <c r="AE134" s="610"/>
      <c r="AF134" s="610"/>
      <c r="AG134" s="610"/>
      <c r="AH134" s="610"/>
      <c r="AI134" s="610"/>
      <c r="AJ134" s="610"/>
      <c r="AK134" s="611"/>
    </row>
    <row r="135" spans="1:37" ht="14.25" thickBot="1" x14ac:dyDescent="0.2">
      <c r="A135" s="247" t="s">
        <v>1641</v>
      </c>
      <c r="B135" s="612"/>
      <c r="C135" s="612"/>
      <c r="D135" s="612"/>
      <c r="E135" s="612"/>
      <c r="F135" s="612"/>
      <c r="G135" s="612"/>
      <c r="H135" s="612"/>
      <c r="I135" s="612"/>
      <c r="J135" s="612"/>
      <c r="K135" s="612"/>
      <c r="L135" s="612"/>
      <c r="M135" s="612"/>
      <c r="N135" s="612"/>
      <c r="O135" s="612"/>
      <c r="P135" s="612"/>
      <c r="Q135" s="612"/>
      <c r="R135" s="612"/>
      <c r="S135" s="612"/>
      <c r="T135" s="612"/>
      <c r="U135" s="612"/>
      <c r="V135" s="612"/>
      <c r="W135" s="612"/>
      <c r="X135" s="612"/>
      <c r="Y135" s="612"/>
      <c r="Z135" s="612"/>
      <c r="AA135" s="612"/>
      <c r="AB135" s="612"/>
      <c r="AC135" s="612"/>
      <c r="AD135" s="612"/>
      <c r="AE135" s="612"/>
      <c r="AF135" s="612"/>
      <c r="AG135" s="612"/>
      <c r="AH135" s="612"/>
      <c r="AI135" s="612"/>
      <c r="AJ135" s="612"/>
      <c r="AK135" s="613"/>
    </row>
    <row r="136" spans="1:37" x14ac:dyDescent="0.15">
      <c r="A136" s="614"/>
      <c r="B136" s="615"/>
      <c r="C136" s="615"/>
      <c r="D136" s="615"/>
      <c r="E136" s="615"/>
      <c r="F136" s="615"/>
      <c r="G136" s="616"/>
      <c r="H136" s="584"/>
      <c r="I136" s="584"/>
      <c r="J136" s="533" t="str">
        <f>IF(A136="","",INDEX(アーツ!$D:$D,MATCH(誇り高き騎士!A136,アーツ!$C:$C,0)))</f>
        <v/>
      </c>
      <c r="K136" s="533"/>
      <c r="L136" s="533"/>
      <c r="M136" s="533"/>
      <c r="N136" s="533" t="str">
        <f>IF(A136="","",INDEX(アーツ!$E:$E,MATCH(誇り高き騎士!A136,アーツ!$C:$C,0)))</f>
        <v/>
      </c>
      <c r="O136" s="533"/>
      <c r="P136" s="533"/>
      <c r="Q136" s="533"/>
      <c r="R136" s="533" t="str">
        <f>IF(A136="","",INDEX(アーツ!$F:$F,MATCH(誇り高き騎士!A136,アーツ!$C:$C,0)))</f>
        <v/>
      </c>
      <c r="S136" s="533"/>
      <c r="T136" s="533"/>
      <c r="U136" s="533"/>
      <c r="V136" s="628" t="str">
        <f>IF(A136="","",INDEX(アーツ!$G:$G,MATCH(誇り高き騎士!A136,アーツ!$C:$C,0)))</f>
        <v/>
      </c>
      <c r="W136" s="628"/>
      <c r="X136" s="629" t="str">
        <f>IF(A136="","",INDEX(アーツ!$H:$H,MATCH(誇り高き騎士!A136,アーツ!$C:$C,0)))</f>
        <v/>
      </c>
      <c r="Y136" s="629"/>
      <c r="Z136" s="629"/>
      <c r="AA136" s="630"/>
      <c r="AB136" s="533" t="str">
        <f>IF(A136="","",INDEX(アーツ!$I:$I,MATCH(誇り高き騎士!A136,アーツ!$C:$C,0)))</f>
        <v/>
      </c>
      <c r="AC136" s="533"/>
      <c r="AD136" s="533"/>
      <c r="AE136" s="533"/>
      <c r="AF136" s="533" t="str">
        <f>IF(A136="","",INDEX(アーツ!$J:$J,MATCH(誇り高き騎士!A136,アーツ!$C:$C,0)))</f>
        <v/>
      </c>
      <c r="AG136" s="533"/>
      <c r="AH136" s="533"/>
      <c r="AI136" s="533"/>
      <c r="AJ136" s="624" t="str">
        <f>IF(A136="","",INDEX(アーツ!$K:$K,MATCH(誇り高き騎士!A136,アーツ!$C:$C,0)))</f>
        <v/>
      </c>
      <c r="AK136" s="625"/>
    </row>
    <row r="137" spans="1:37" x14ac:dyDescent="0.15">
      <c r="A137" s="245" t="s">
        <v>1640</v>
      </c>
      <c r="B137" s="610" t="str">
        <f>IF(A136="","",INDEX(アーツ!$L:$L,MATCH(誇り高き騎士!A136,アーツ!$C:$C,0)))</f>
        <v/>
      </c>
      <c r="C137" s="610"/>
      <c r="D137" s="610"/>
      <c r="E137" s="610"/>
      <c r="F137" s="610"/>
      <c r="G137" s="610"/>
      <c r="H137" s="610"/>
      <c r="I137" s="610"/>
      <c r="J137" s="610"/>
      <c r="K137" s="610"/>
      <c r="L137" s="610"/>
      <c r="M137" s="610"/>
      <c r="N137" s="610"/>
      <c r="O137" s="610"/>
      <c r="P137" s="610"/>
      <c r="Q137" s="610"/>
      <c r="R137" s="610"/>
      <c r="S137" s="610"/>
      <c r="T137" s="610"/>
      <c r="U137" s="610"/>
      <c r="V137" s="610"/>
      <c r="W137" s="610"/>
      <c r="X137" s="610"/>
      <c r="Y137" s="610"/>
      <c r="Z137" s="610"/>
      <c r="AA137" s="610"/>
      <c r="AB137" s="610"/>
      <c r="AC137" s="610"/>
      <c r="AD137" s="610"/>
      <c r="AE137" s="610"/>
      <c r="AF137" s="610"/>
      <c r="AG137" s="610"/>
      <c r="AH137" s="610"/>
      <c r="AI137" s="610"/>
      <c r="AJ137" s="610"/>
      <c r="AK137" s="611"/>
    </row>
    <row r="138" spans="1:37" ht="14.25" thickBot="1" x14ac:dyDescent="0.2">
      <c r="A138" s="246" t="s">
        <v>1641</v>
      </c>
      <c r="B138" s="626"/>
      <c r="C138" s="626"/>
      <c r="D138" s="626"/>
      <c r="E138" s="626"/>
      <c r="F138" s="626"/>
      <c r="G138" s="626"/>
      <c r="H138" s="626"/>
      <c r="I138" s="626"/>
      <c r="J138" s="626"/>
      <c r="K138" s="626"/>
      <c r="L138" s="626"/>
      <c r="M138" s="626"/>
      <c r="N138" s="626"/>
      <c r="O138" s="626"/>
      <c r="P138" s="626"/>
      <c r="Q138" s="626"/>
      <c r="R138" s="626"/>
      <c r="S138" s="626"/>
      <c r="T138" s="626"/>
      <c r="U138" s="626"/>
      <c r="V138" s="626"/>
      <c r="W138" s="626"/>
      <c r="X138" s="626"/>
      <c r="Y138" s="626"/>
      <c r="Z138" s="626"/>
      <c r="AA138" s="626"/>
      <c r="AB138" s="626"/>
      <c r="AC138" s="626"/>
      <c r="AD138" s="626"/>
      <c r="AE138" s="626"/>
      <c r="AF138" s="626"/>
      <c r="AG138" s="626"/>
      <c r="AH138" s="626"/>
      <c r="AI138" s="626"/>
      <c r="AJ138" s="626"/>
      <c r="AK138" s="627"/>
    </row>
    <row r="139" spans="1:37" x14ac:dyDescent="0.15">
      <c r="A139" s="617"/>
      <c r="B139" s="618"/>
      <c r="C139" s="618"/>
      <c r="D139" s="618"/>
      <c r="E139" s="618"/>
      <c r="F139" s="618"/>
      <c r="G139" s="619"/>
      <c r="H139" s="588"/>
      <c r="I139" s="588"/>
      <c r="J139" s="560" t="str">
        <f>IF(A139="","",INDEX(アーツ!$D:$D,MATCH(誇り高き騎士!A139,アーツ!$C:$C,0)))</f>
        <v/>
      </c>
      <c r="K139" s="560"/>
      <c r="L139" s="560"/>
      <c r="M139" s="560"/>
      <c r="N139" s="560" t="str">
        <f>IF(A139="","",INDEX(アーツ!$E:$E,MATCH(誇り高き騎士!A139,アーツ!$C:$C,0)))</f>
        <v/>
      </c>
      <c r="O139" s="560"/>
      <c r="P139" s="560"/>
      <c r="Q139" s="560"/>
      <c r="R139" s="560" t="str">
        <f>IF(A139="","",INDEX(アーツ!$F:$F,MATCH(誇り高き騎士!A139,アーツ!$C:$C,0)))</f>
        <v/>
      </c>
      <c r="S139" s="560"/>
      <c r="T139" s="560"/>
      <c r="U139" s="560"/>
      <c r="V139" s="620" t="str">
        <f>IF(A139="","",INDEX(アーツ!$G:$G,MATCH(誇り高き騎士!A139,アーツ!$C:$C,0)))</f>
        <v/>
      </c>
      <c r="W139" s="620"/>
      <c r="X139" s="606" t="str">
        <f>IF(A139="","",INDEX(アーツ!$H:$H,MATCH(誇り高き騎士!A139,アーツ!$C:$C,0)))</f>
        <v/>
      </c>
      <c r="Y139" s="606"/>
      <c r="Z139" s="606"/>
      <c r="AA139" s="607"/>
      <c r="AB139" s="560" t="str">
        <f>IF(A139="","",INDEX(アーツ!$I:$I,MATCH(誇り高き騎士!A139,アーツ!$C:$C,0)))</f>
        <v/>
      </c>
      <c r="AC139" s="560"/>
      <c r="AD139" s="560"/>
      <c r="AE139" s="560"/>
      <c r="AF139" s="560" t="str">
        <f>IF(A139="","",INDEX(アーツ!$J:$J,MATCH(誇り高き騎士!A139,アーツ!$C:$C,0)))</f>
        <v/>
      </c>
      <c r="AG139" s="560"/>
      <c r="AH139" s="560"/>
      <c r="AI139" s="560"/>
      <c r="AJ139" s="608" t="str">
        <f>IF(A139="","",INDEX(アーツ!$K:$K,MATCH(誇り高き騎士!A139,アーツ!$C:$C,0)))</f>
        <v/>
      </c>
      <c r="AK139" s="609"/>
    </row>
    <row r="140" spans="1:37" x14ac:dyDescent="0.15">
      <c r="A140" s="245" t="s">
        <v>1640</v>
      </c>
      <c r="B140" s="610" t="str">
        <f>IF(A139="","",INDEX(アーツ!$L:$L,MATCH(誇り高き騎士!A139,アーツ!$C:$C,0)))</f>
        <v/>
      </c>
      <c r="C140" s="610"/>
      <c r="D140" s="610"/>
      <c r="E140" s="610"/>
      <c r="F140" s="610"/>
      <c r="G140" s="610"/>
      <c r="H140" s="610"/>
      <c r="I140" s="610"/>
      <c r="J140" s="610"/>
      <c r="K140" s="610"/>
      <c r="L140" s="610"/>
      <c r="M140" s="610"/>
      <c r="N140" s="610"/>
      <c r="O140" s="610"/>
      <c r="P140" s="610"/>
      <c r="Q140" s="610"/>
      <c r="R140" s="610"/>
      <c r="S140" s="610"/>
      <c r="T140" s="610"/>
      <c r="U140" s="610"/>
      <c r="V140" s="610"/>
      <c r="W140" s="610"/>
      <c r="X140" s="610"/>
      <c r="Y140" s="610"/>
      <c r="Z140" s="610"/>
      <c r="AA140" s="610"/>
      <c r="AB140" s="610"/>
      <c r="AC140" s="610"/>
      <c r="AD140" s="610"/>
      <c r="AE140" s="610"/>
      <c r="AF140" s="610"/>
      <c r="AG140" s="610"/>
      <c r="AH140" s="610"/>
      <c r="AI140" s="610"/>
      <c r="AJ140" s="610"/>
      <c r="AK140" s="611"/>
    </row>
    <row r="141" spans="1:37" ht="14.25" thickBot="1" x14ac:dyDescent="0.2">
      <c r="A141" s="247" t="s">
        <v>1641</v>
      </c>
      <c r="B141" s="612"/>
      <c r="C141" s="612"/>
      <c r="D141" s="612"/>
      <c r="E141" s="612"/>
      <c r="F141" s="612"/>
      <c r="G141" s="612"/>
      <c r="H141" s="612"/>
      <c r="I141" s="612"/>
      <c r="J141" s="612"/>
      <c r="K141" s="612"/>
      <c r="L141" s="612"/>
      <c r="M141" s="612"/>
      <c r="N141" s="612"/>
      <c r="O141" s="612"/>
      <c r="P141" s="612"/>
      <c r="Q141" s="612"/>
      <c r="R141" s="612"/>
      <c r="S141" s="612"/>
      <c r="T141" s="612"/>
      <c r="U141" s="612"/>
      <c r="V141" s="612"/>
      <c r="W141" s="612"/>
      <c r="X141" s="612"/>
      <c r="Y141" s="612"/>
      <c r="Z141" s="612"/>
      <c r="AA141" s="612"/>
      <c r="AB141" s="612"/>
      <c r="AC141" s="612"/>
      <c r="AD141" s="612"/>
      <c r="AE141" s="612"/>
      <c r="AF141" s="612"/>
      <c r="AG141" s="612"/>
      <c r="AH141" s="612"/>
      <c r="AI141" s="612"/>
      <c r="AJ141" s="612"/>
      <c r="AK141" s="613"/>
    </row>
    <row r="142" spans="1:37" x14ac:dyDescent="0.15">
      <c r="A142" s="614"/>
      <c r="B142" s="615"/>
      <c r="C142" s="615"/>
      <c r="D142" s="615"/>
      <c r="E142" s="615"/>
      <c r="F142" s="615"/>
      <c r="G142" s="616"/>
      <c r="H142" s="584"/>
      <c r="I142" s="584"/>
      <c r="J142" s="533" t="str">
        <f>IF(A142="","",INDEX(アーツ!$D:$D,MATCH(誇り高き騎士!A142,アーツ!$C:$C,0)))</f>
        <v/>
      </c>
      <c r="K142" s="533"/>
      <c r="L142" s="533"/>
      <c r="M142" s="533"/>
      <c r="N142" s="533" t="str">
        <f>IF(A142="","",INDEX(アーツ!$E:$E,MATCH(誇り高き騎士!A142,アーツ!$C:$C,0)))</f>
        <v/>
      </c>
      <c r="O142" s="533"/>
      <c r="P142" s="533"/>
      <c r="Q142" s="533"/>
      <c r="R142" s="533" t="str">
        <f>IF(A142="","",INDEX(アーツ!$F:$F,MATCH(誇り高き騎士!A142,アーツ!$C:$C,0)))</f>
        <v/>
      </c>
      <c r="S142" s="533"/>
      <c r="T142" s="533"/>
      <c r="U142" s="533"/>
      <c r="V142" s="628" t="str">
        <f>IF(A142="","",INDEX(アーツ!$G:$G,MATCH(誇り高き騎士!A142,アーツ!$C:$C,0)))</f>
        <v/>
      </c>
      <c r="W142" s="628"/>
      <c r="X142" s="629" t="str">
        <f>IF(A142="","",INDEX(アーツ!$H:$H,MATCH(誇り高き騎士!A142,アーツ!$C:$C,0)))</f>
        <v/>
      </c>
      <c r="Y142" s="629"/>
      <c r="Z142" s="629"/>
      <c r="AA142" s="630"/>
      <c r="AB142" s="533" t="str">
        <f>IF(A142="","",INDEX(アーツ!$I:$I,MATCH(誇り高き騎士!A142,アーツ!$C:$C,0)))</f>
        <v/>
      </c>
      <c r="AC142" s="533"/>
      <c r="AD142" s="533"/>
      <c r="AE142" s="533"/>
      <c r="AF142" s="533" t="str">
        <f>IF(A142="","",INDEX(アーツ!$J:$J,MATCH(誇り高き騎士!A142,アーツ!$C:$C,0)))</f>
        <v/>
      </c>
      <c r="AG142" s="533"/>
      <c r="AH142" s="533"/>
      <c r="AI142" s="533"/>
      <c r="AJ142" s="624" t="str">
        <f>IF(A142="","",INDEX(アーツ!$K:$K,MATCH(誇り高き騎士!A142,アーツ!$C:$C,0)))</f>
        <v/>
      </c>
      <c r="AK142" s="625"/>
    </row>
    <row r="143" spans="1:37" x14ac:dyDescent="0.15">
      <c r="A143" s="245" t="s">
        <v>1640</v>
      </c>
      <c r="B143" s="610" t="str">
        <f>IF(A142="","",INDEX(アーツ!$L:$L,MATCH(誇り高き騎士!A142,アーツ!$C:$C,0)))</f>
        <v/>
      </c>
      <c r="C143" s="610"/>
      <c r="D143" s="610"/>
      <c r="E143" s="610"/>
      <c r="F143" s="610"/>
      <c r="G143" s="610"/>
      <c r="H143" s="610"/>
      <c r="I143" s="610"/>
      <c r="J143" s="610"/>
      <c r="K143" s="610"/>
      <c r="L143" s="610"/>
      <c r="M143" s="610"/>
      <c r="N143" s="610"/>
      <c r="O143" s="610"/>
      <c r="P143" s="610"/>
      <c r="Q143" s="610"/>
      <c r="R143" s="610"/>
      <c r="S143" s="610"/>
      <c r="T143" s="610"/>
      <c r="U143" s="610"/>
      <c r="V143" s="610"/>
      <c r="W143" s="610"/>
      <c r="X143" s="610"/>
      <c r="Y143" s="610"/>
      <c r="Z143" s="610"/>
      <c r="AA143" s="610"/>
      <c r="AB143" s="610"/>
      <c r="AC143" s="610"/>
      <c r="AD143" s="610"/>
      <c r="AE143" s="610"/>
      <c r="AF143" s="610"/>
      <c r="AG143" s="610"/>
      <c r="AH143" s="610"/>
      <c r="AI143" s="610"/>
      <c r="AJ143" s="610"/>
      <c r="AK143" s="611"/>
    </row>
    <row r="144" spans="1:37" ht="14.25" thickBot="1" x14ac:dyDescent="0.2">
      <c r="A144" s="246" t="s">
        <v>1641</v>
      </c>
      <c r="B144" s="626"/>
      <c r="C144" s="626"/>
      <c r="D144" s="626"/>
      <c r="E144" s="626"/>
      <c r="F144" s="626"/>
      <c r="G144" s="626"/>
      <c r="H144" s="626"/>
      <c r="I144" s="626"/>
      <c r="J144" s="626"/>
      <c r="K144" s="626"/>
      <c r="L144" s="626"/>
      <c r="M144" s="626"/>
      <c r="N144" s="626"/>
      <c r="O144" s="626"/>
      <c r="P144" s="626"/>
      <c r="Q144" s="626"/>
      <c r="R144" s="626"/>
      <c r="S144" s="626"/>
      <c r="T144" s="626"/>
      <c r="U144" s="626"/>
      <c r="V144" s="626"/>
      <c r="W144" s="626"/>
      <c r="X144" s="626"/>
      <c r="Y144" s="626"/>
      <c r="Z144" s="626"/>
      <c r="AA144" s="626"/>
      <c r="AB144" s="626"/>
      <c r="AC144" s="626"/>
      <c r="AD144" s="626"/>
      <c r="AE144" s="626"/>
      <c r="AF144" s="626"/>
      <c r="AG144" s="626"/>
      <c r="AH144" s="626"/>
      <c r="AI144" s="626"/>
      <c r="AJ144" s="626"/>
      <c r="AK144" s="627"/>
    </row>
    <row r="145" spans="1:37" x14ac:dyDescent="0.15">
      <c r="A145" s="617"/>
      <c r="B145" s="618"/>
      <c r="C145" s="618"/>
      <c r="D145" s="618"/>
      <c r="E145" s="618"/>
      <c r="F145" s="618"/>
      <c r="G145" s="619"/>
      <c r="H145" s="588"/>
      <c r="I145" s="588"/>
      <c r="J145" s="560" t="str">
        <f>IF(A145="","",INDEX(アーツ!$D:$D,MATCH(誇り高き騎士!A145,アーツ!$C:$C,0)))</f>
        <v/>
      </c>
      <c r="K145" s="560"/>
      <c r="L145" s="560"/>
      <c r="M145" s="560"/>
      <c r="N145" s="560" t="str">
        <f>IF(A145="","",INDEX(アーツ!$E:$E,MATCH(誇り高き騎士!A145,アーツ!$C:$C,0)))</f>
        <v/>
      </c>
      <c r="O145" s="560"/>
      <c r="P145" s="560"/>
      <c r="Q145" s="560"/>
      <c r="R145" s="560" t="str">
        <f>IF(A145="","",INDEX(アーツ!$F:$F,MATCH(誇り高き騎士!A145,アーツ!$C:$C,0)))</f>
        <v/>
      </c>
      <c r="S145" s="560"/>
      <c r="T145" s="560"/>
      <c r="U145" s="560"/>
      <c r="V145" s="620" t="str">
        <f>IF(A145="","",INDEX(アーツ!$G:$G,MATCH(誇り高き騎士!A145,アーツ!$C:$C,0)))</f>
        <v/>
      </c>
      <c r="W145" s="620"/>
      <c r="X145" s="606" t="str">
        <f>IF(A145="","",INDEX(アーツ!$H:$H,MATCH(誇り高き騎士!A145,アーツ!$C:$C,0)))</f>
        <v/>
      </c>
      <c r="Y145" s="606"/>
      <c r="Z145" s="606"/>
      <c r="AA145" s="607"/>
      <c r="AB145" s="560" t="str">
        <f>IF(A145="","",INDEX(アーツ!$I:$I,MATCH(誇り高き騎士!A145,アーツ!$C:$C,0)))</f>
        <v/>
      </c>
      <c r="AC145" s="560"/>
      <c r="AD145" s="560"/>
      <c r="AE145" s="560"/>
      <c r="AF145" s="560" t="str">
        <f>IF(A145="","",INDEX(アーツ!$J:$J,MATCH(誇り高き騎士!A145,アーツ!$C:$C,0)))</f>
        <v/>
      </c>
      <c r="AG145" s="560"/>
      <c r="AH145" s="560"/>
      <c r="AI145" s="560"/>
      <c r="AJ145" s="608" t="str">
        <f>IF(A145="","",INDEX(アーツ!$K:$K,MATCH(誇り高き騎士!A145,アーツ!$C:$C,0)))</f>
        <v/>
      </c>
      <c r="AK145" s="609"/>
    </row>
    <row r="146" spans="1:37" x14ac:dyDescent="0.15">
      <c r="A146" s="245" t="s">
        <v>1640</v>
      </c>
      <c r="B146" s="610" t="str">
        <f>IF(A145="","",INDEX(アーツ!$L:$L,MATCH(誇り高き騎士!A145,アーツ!$C:$C,0)))</f>
        <v/>
      </c>
      <c r="C146" s="610"/>
      <c r="D146" s="610"/>
      <c r="E146" s="610"/>
      <c r="F146" s="610"/>
      <c r="G146" s="610"/>
      <c r="H146" s="610"/>
      <c r="I146" s="610"/>
      <c r="J146" s="610"/>
      <c r="K146" s="610"/>
      <c r="L146" s="610"/>
      <c r="M146" s="610"/>
      <c r="N146" s="610"/>
      <c r="O146" s="610"/>
      <c r="P146" s="610"/>
      <c r="Q146" s="610"/>
      <c r="R146" s="610"/>
      <c r="S146" s="610"/>
      <c r="T146" s="610"/>
      <c r="U146" s="610"/>
      <c r="V146" s="610"/>
      <c r="W146" s="610"/>
      <c r="X146" s="610"/>
      <c r="Y146" s="610"/>
      <c r="Z146" s="610"/>
      <c r="AA146" s="610"/>
      <c r="AB146" s="610"/>
      <c r="AC146" s="610"/>
      <c r="AD146" s="610"/>
      <c r="AE146" s="610"/>
      <c r="AF146" s="610"/>
      <c r="AG146" s="610"/>
      <c r="AH146" s="610"/>
      <c r="AI146" s="610"/>
      <c r="AJ146" s="610"/>
      <c r="AK146" s="611"/>
    </row>
    <row r="147" spans="1:37" ht="14.25" thickBot="1" x14ac:dyDescent="0.2">
      <c r="A147" s="247" t="s">
        <v>1641</v>
      </c>
      <c r="B147" s="612"/>
      <c r="C147" s="612"/>
      <c r="D147" s="612"/>
      <c r="E147" s="612"/>
      <c r="F147" s="612"/>
      <c r="G147" s="612"/>
      <c r="H147" s="612"/>
      <c r="I147" s="612"/>
      <c r="J147" s="612"/>
      <c r="K147" s="612"/>
      <c r="L147" s="612"/>
      <c r="M147" s="612"/>
      <c r="N147" s="612"/>
      <c r="O147" s="612"/>
      <c r="P147" s="612"/>
      <c r="Q147" s="612"/>
      <c r="R147" s="612"/>
      <c r="S147" s="612"/>
      <c r="T147" s="612"/>
      <c r="U147" s="612"/>
      <c r="V147" s="612"/>
      <c r="W147" s="612"/>
      <c r="X147" s="612"/>
      <c r="Y147" s="612"/>
      <c r="Z147" s="612"/>
      <c r="AA147" s="612"/>
      <c r="AB147" s="612"/>
      <c r="AC147" s="612"/>
      <c r="AD147" s="612"/>
      <c r="AE147" s="612"/>
      <c r="AF147" s="612"/>
      <c r="AG147" s="612"/>
      <c r="AH147" s="612"/>
      <c r="AI147" s="612"/>
      <c r="AJ147" s="612"/>
      <c r="AK147" s="613"/>
    </row>
    <row r="148" spans="1:37" ht="14.25" thickBot="1" x14ac:dyDescent="0.2">
      <c r="A148" s="218"/>
      <c r="B148" s="218"/>
      <c r="C148" s="218"/>
      <c r="D148" s="218"/>
      <c r="E148" s="218"/>
      <c r="F148" s="218"/>
      <c r="G148" s="218"/>
      <c r="H148" s="218"/>
      <c r="I148" s="218"/>
      <c r="J148" s="218"/>
      <c r="K148" s="218"/>
      <c r="L148" s="218"/>
      <c r="M148" s="218"/>
      <c r="N148" s="218"/>
      <c r="O148" s="218"/>
      <c r="P148" s="218"/>
      <c r="Q148" s="218"/>
      <c r="R148" s="218"/>
      <c r="S148" s="218"/>
      <c r="T148" s="218"/>
      <c r="U148" s="218"/>
      <c r="V148" s="639" t="s">
        <v>1642</v>
      </c>
      <c r="W148" s="639"/>
      <c r="X148" s="639"/>
      <c r="Y148" s="639"/>
      <c r="Z148" s="639"/>
      <c r="AA148" s="639"/>
      <c r="AB148" s="640"/>
      <c r="AC148" s="640"/>
      <c r="AD148" s="641" t="s">
        <v>1643</v>
      </c>
      <c r="AE148" s="321"/>
      <c r="AF148" s="321"/>
      <c r="AG148" s="321"/>
      <c r="AH148" s="321"/>
      <c r="AI148" s="642"/>
      <c r="AJ148" s="643">
        <f>SUM(H103,H106,H109,H112,H115,H118,H121,H124,H127,H130,H133,H136,H139,H142,H145)-AB148</f>
        <v>5</v>
      </c>
      <c r="AK148" s="643"/>
    </row>
    <row r="149" spans="1:37" ht="13.5" customHeight="1" x14ac:dyDescent="0.15">
      <c r="A149" s="644" t="s">
        <v>1777</v>
      </c>
      <c r="B149" s="645"/>
      <c r="C149" s="645"/>
      <c r="D149" s="645"/>
      <c r="E149" s="645"/>
      <c r="F149" s="645"/>
      <c r="G149" s="645"/>
      <c r="H149" s="645"/>
      <c r="I149" s="645"/>
      <c r="J149" s="645"/>
      <c r="K149" s="645"/>
      <c r="L149" s="645"/>
      <c r="M149" s="645"/>
      <c r="N149" s="645"/>
      <c r="O149" s="645"/>
      <c r="P149" s="645"/>
      <c r="Q149" s="645"/>
      <c r="R149" s="645"/>
      <c r="S149" s="280" t="s">
        <v>870</v>
      </c>
      <c r="T149" s="281"/>
      <c r="U149" s="281"/>
      <c r="V149" s="281"/>
      <c r="W149" s="650"/>
      <c r="X149" s="651"/>
      <c r="Y149" s="320"/>
      <c r="Z149" s="321"/>
      <c r="AA149" s="321"/>
      <c r="AB149" s="321"/>
      <c r="AC149" s="321"/>
      <c r="AD149" s="321"/>
      <c r="AE149" s="321"/>
      <c r="AF149" s="321"/>
      <c r="AG149" s="321"/>
      <c r="AH149" s="321"/>
      <c r="AI149" s="321"/>
      <c r="AJ149" s="321"/>
      <c r="AK149" s="322"/>
    </row>
    <row r="150" spans="1:37" ht="13.5" customHeight="1" x14ac:dyDescent="0.15">
      <c r="A150" s="646"/>
      <c r="B150" s="647"/>
      <c r="C150" s="647"/>
      <c r="D150" s="647"/>
      <c r="E150" s="647"/>
      <c r="F150" s="647"/>
      <c r="G150" s="647"/>
      <c r="H150" s="647"/>
      <c r="I150" s="647"/>
      <c r="J150" s="647"/>
      <c r="K150" s="647"/>
      <c r="L150" s="647"/>
      <c r="M150" s="647"/>
      <c r="N150" s="647"/>
      <c r="O150" s="647"/>
      <c r="P150" s="647"/>
      <c r="Q150" s="647"/>
      <c r="R150" s="647"/>
      <c r="S150" s="278" t="s">
        <v>597</v>
      </c>
      <c r="T150" s="279"/>
      <c r="U150" s="279"/>
      <c r="V150" s="279"/>
      <c r="W150" s="311"/>
      <c r="X150" s="319"/>
      <c r="Y150" s="323"/>
      <c r="Z150" s="324"/>
      <c r="AA150" s="324"/>
      <c r="AB150" s="324"/>
      <c r="AC150" s="324"/>
      <c r="AD150" s="324"/>
      <c r="AE150" s="324"/>
      <c r="AF150" s="324"/>
      <c r="AG150" s="324"/>
      <c r="AH150" s="324"/>
      <c r="AI150" s="324"/>
      <c r="AJ150" s="324"/>
      <c r="AK150" s="325"/>
    </row>
    <row r="151" spans="1:37" ht="14.25" customHeight="1" thickBot="1" x14ac:dyDescent="0.2">
      <c r="A151" s="648"/>
      <c r="B151" s="649"/>
      <c r="C151" s="649"/>
      <c r="D151" s="649"/>
      <c r="E151" s="649"/>
      <c r="F151" s="649"/>
      <c r="G151" s="649"/>
      <c r="H151" s="649"/>
      <c r="I151" s="649"/>
      <c r="J151" s="649"/>
      <c r="K151" s="649"/>
      <c r="L151" s="649"/>
      <c r="M151" s="649"/>
      <c r="N151" s="649"/>
      <c r="O151" s="649"/>
      <c r="P151" s="649"/>
      <c r="Q151" s="649"/>
      <c r="R151" s="649"/>
      <c r="S151" s="306" t="s">
        <v>598</v>
      </c>
      <c r="T151" s="307"/>
      <c r="U151" s="307"/>
      <c r="V151" s="307"/>
      <c r="W151" s="631">
        <f>AR24</f>
        <v>0</v>
      </c>
      <c r="X151" s="632"/>
      <c r="Y151" s="590"/>
      <c r="Z151" s="652"/>
      <c r="AA151" s="652"/>
      <c r="AB151" s="652"/>
      <c r="AC151" s="652"/>
      <c r="AD151" s="652"/>
      <c r="AE151" s="652"/>
      <c r="AF151" s="652"/>
      <c r="AG151" s="652"/>
      <c r="AH151" s="652"/>
      <c r="AI151" s="652"/>
      <c r="AJ151" s="652"/>
      <c r="AK151" s="653"/>
    </row>
    <row r="152" spans="1:37" ht="14.25" thickBot="1" x14ac:dyDescent="0.2">
      <c r="A152" s="633" t="s">
        <v>833</v>
      </c>
      <c r="B152" s="634"/>
      <c r="C152" s="634"/>
      <c r="D152" s="634"/>
      <c r="E152" s="634"/>
      <c r="F152" s="634"/>
      <c r="G152" s="635" t="str">
        <f>H4</f>
        <v>誇り高き騎士</v>
      </c>
      <c r="H152" s="635"/>
      <c r="I152" s="635"/>
      <c r="J152" s="635"/>
      <c r="K152" s="635"/>
      <c r="L152" s="635"/>
      <c r="M152" s="635"/>
      <c r="N152" s="635"/>
      <c r="O152" s="635"/>
      <c r="P152" s="635"/>
      <c r="Q152" s="635"/>
      <c r="R152" s="635"/>
      <c r="S152" s="636" t="s">
        <v>586</v>
      </c>
      <c r="T152" s="636"/>
      <c r="U152" s="636"/>
      <c r="V152" s="636"/>
      <c r="W152" s="636"/>
      <c r="X152" s="636"/>
      <c r="Y152" s="637" t="str">
        <f>H7</f>
        <v>サンプルキャラクター</v>
      </c>
      <c r="Z152" s="637"/>
      <c r="AA152" s="637"/>
      <c r="AB152" s="637"/>
      <c r="AC152" s="637"/>
      <c r="AD152" s="637"/>
      <c r="AE152" s="637"/>
      <c r="AF152" s="637"/>
      <c r="AG152" s="637"/>
      <c r="AH152" s="637"/>
      <c r="AI152" s="637"/>
      <c r="AJ152" s="637"/>
      <c r="AK152" s="638"/>
    </row>
    <row r="153" spans="1:37" ht="14.25" thickBot="1" x14ac:dyDescent="0.2">
      <c r="F153" s="218"/>
      <c r="G153" s="218"/>
      <c r="H153" s="218"/>
      <c r="I153" s="218"/>
      <c r="J153" s="218"/>
      <c r="K153" s="218"/>
      <c r="L153" s="218"/>
      <c r="M153" s="218"/>
      <c r="N153" s="218"/>
      <c r="O153" s="218"/>
      <c r="P153" s="218"/>
      <c r="Q153" s="218"/>
      <c r="R153" s="218"/>
      <c r="V153" s="218"/>
      <c r="W153" s="218"/>
      <c r="X153" s="218"/>
      <c r="Y153" s="218"/>
      <c r="Z153" s="218"/>
      <c r="AA153" s="218"/>
      <c r="AB153" s="218"/>
      <c r="AC153" s="218"/>
      <c r="AD153" s="218"/>
      <c r="AE153" s="218"/>
      <c r="AF153" s="218"/>
      <c r="AG153" s="218"/>
      <c r="AH153" s="218"/>
      <c r="AI153" s="218"/>
      <c r="AJ153" s="218"/>
      <c r="AK153" s="218"/>
    </row>
    <row r="154" spans="1:37" ht="14.25" thickBot="1" x14ac:dyDescent="0.2">
      <c r="A154" s="663" t="s">
        <v>1778</v>
      </c>
      <c r="B154" s="636"/>
      <c r="C154" s="664" t="s">
        <v>3639</v>
      </c>
      <c r="D154" s="664"/>
      <c r="E154" s="664"/>
      <c r="F154" s="664"/>
      <c r="G154" s="664"/>
      <c r="H154" s="664"/>
      <c r="I154" s="664"/>
      <c r="J154" s="664"/>
      <c r="K154" s="664"/>
      <c r="L154" s="664"/>
      <c r="M154" s="664"/>
      <c r="N154" s="664"/>
      <c r="O154" s="664"/>
      <c r="P154" s="664"/>
      <c r="Q154" s="664"/>
      <c r="R154" s="665"/>
      <c r="S154" s="218"/>
      <c r="T154" s="663" t="s">
        <v>1778</v>
      </c>
      <c r="U154" s="636"/>
      <c r="V154" s="664"/>
      <c r="W154" s="664"/>
      <c r="X154" s="664"/>
      <c r="Y154" s="664"/>
      <c r="Z154" s="664"/>
      <c r="AA154" s="664"/>
      <c r="AB154" s="664"/>
      <c r="AC154" s="664"/>
      <c r="AD154" s="664"/>
      <c r="AE154" s="664"/>
      <c r="AF154" s="664"/>
      <c r="AG154" s="664"/>
      <c r="AH154" s="664"/>
      <c r="AI154" s="664"/>
      <c r="AJ154" s="664"/>
      <c r="AK154" s="665"/>
    </row>
    <row r="155" spans="1:37" x14ac:dyDescent="0.15">
      <c r="A155" s="448" t="s">
        <v>703</v>
      </c>
      <c r="B155" s="449"/>
      <c r="C155" s="248" t="s">
        <v>1785</v>
      </c>
      <c r="D155" s="654" t="s">
        <v>712</v>
      </c>
      <c r="E155" s="655"/>
      <c r="F155" s="249" t="s">
        <v>1786</v>
      </c>
      <c r="G155" s="656">
        <v>95</v>
      </c>
      <c r="H155" s="655"/>
      <c r="I155" s="249" t="s">
        <v>1787</v>
      </c>
      <c r="J155" s="449" t="s">
        <v>1782</v>
      </c>
      <c r="K155" s="449"/>
      <c r="L155" s="449"/>
      <c r="M155" s="449"/>
      <c r="N155" s="656" t="s">
        <v>1411</v>
      </c>
      <c r="O155" s="656"/>
      <c r="P155" s="656"/>
      <c r="Q155" s="656"/>
      <c r="R155" s="657"/>
      <c r="S155" s="218"/>
      <c r="T155" s="448" t="s">
        <v>703</v>
      </c>
      <c r="U155" s="449"/>
      <c r="V155" s="248" t="s">
        <v>1785</v>
      </c>
      <c r="W155" s="654"/>
      <c r="X155" s="655"/>
      <c r="Y155" s="249" t="s">
        <v>1786</v>
      </c>
      <c r="Z155" s="656"/>
      <c r="AA155" s="655"/>
      <c r="AB155" s="249" t="s">
        <v>1787</v>
      </c>
      <c r="AC155" s="449" t="s">
        <v>1782</v>
      </c>
      <c r="AD155" s="449"/>
      <c r="AE155" s="449"/>
      <c r="AF155" s="449"/>
      <c r="AG155" s="656"/>
      <c r="AH155" s="656"/>
      <c r="AI155" s="656"/>
      <c r="AJ155" s="656"/>
      <c r="AK155" s="657"/>
    </row>
    <row r="156" spans="1:37" x14ac:dyDescent="0.15">
      <c r="A156" s="658" t="s">
        <v>1783</v>
      </c>
      <c r="B156" s="659"/>
      <c r="C156" s="601">
        <v>-30</v>
      </c>
      <c r="D156" s="601"/>
      <c r="E156" s="601"/>
      <c r="F156" s="601"/>
      <c r="G156" s="601"/>
      <c r="H156" s="660"/>
      <c r="I156" s="250" t="s">
        <v>1787</v>
      </c>
      <c r="J156" s="659" t="s">
        <v>740</v>
      </c>
      <c r="K156" s="659"/>
      <c r="L156" s="661" t="s">
        <v>1405</v>
      </c>
      <c r="M156" s="661"/>
      <c r="N156" s="661"/>
      <c r="O156" s="661"/>
      <c r="P156" s="661"/>
      <c r="Q156" s="661"/>
      <c r="R156" s="662"/>
      <c r="S156" s="218"/>
      <c r="T156" s="658" t="s">
        <v>1783</v>
      </c>
      <c r="U156" s="659"/>
      <c r="V156" s="601"/>
      <c r="W156" s="601"/>
      <c r="X156" s="601"/>
      <c r="Y156" s="601"/>
      <c r="Z156" s="601"/>
      <c r="AA156" s="660"/>
      <c r="AB156" s="250" t="s">
        <v>1787</v>
      </c>
      <c r="AC156" s="659" t="s">
        <v>740</v>
      </c>
      <c r="AD156" s="659"/>
      <c r="AE156" s="661"/>
      <c r="AF156" s="661"/>
      <c r="AG156" s="661"/>
      <c r="AH156" s="661"/>
      <c r="AI156" s="661"/>
      <c r="AJ156" s="661"/>
      <c r="AK156" s="662"/>
    </row>
    <row r="157" spans="1:37" x14ac:dyDescent="0.15">
      <c r="A157" s="658" t="s">
        <v>1779</v>
      </c>
      <c r="B157" s="659"/>
      <c r="C157" s="659"/>
      <c r="D157" s="659"/>
      <c r="E157" s="659"/>
      <c r="F157" s="661">
        <v>5</v>
      </c>
      <c r="G157" s="661"/>
      <c r="H157" s="674"/>
      <c r="I157" s="250" t="s">
        <v>1787</v>
      </c>
      <c r="J157" s="659" t="s">
        <v>742</v>
      </c>
      <c r="K157" s="659"/>
      <c r="L157" s="661" t="s">
        <v>652</v>
      </c>
      <c r="M157" s="661"/>
      <c r="N157" s="661"/>
      <c r="O157" s="661"/>
      <c r="P157" s="661"/>
      <c r="Q157" s="661"/>
      <c r="R157" s="662"/>
      <c r="S157" s="218"/>
      <c r="T157" s="658" t="s">
        <v>1779</v>
      </c>
      <c r="U157" s="659"/>
      <c r="V157" s="659"/>
      <c r="W157" s="659"/>
      <c r="X157" s="659"/>
      <c r="Y157" s="661"/>
      <c r="Z157" s="661"/>
      <c r="AA157" s="674"/>
      <c r="AB157" s="250" t="s">
        <v>1787</v>
      </c>
      <c r="AC157" s="659" t="s">
        <v>742</v>
      </c>
      <c r="AD157" s="659"/>
      <c r="AE157" s="661"/>
      <c r="AF157" s="661"/>
      <c r="AG157" s="661"/>
      <c r="AH157" s="661"/>
      <c r="AI157" s="661"/>
      <c r="AJ157" s="661"/>
      <c r="AK157" s="662"/>
    </row>
    <row r="158" spans="1:37" x14ac:dyDescent="0.15">
      <c r="A158" s="671" t="s">
        <v>1780</v>
      </c>
      <c r="B158" s="672"/>
      <c r="C158" s="673" t="s">
        <v>3640</v>
      </c>
      <c r="D158" s="673"/>
      <c r="E158" s="673"/>
      <c r="F158" s="673"/>
      <c r="G158" s="673"/>
      <c r="H158" s="673"/>
      <c r="I158" s="673"/>
      <c r="J158" s="666" t="s">
        <v>1788</v>
      </c>
      <c r="K158" s="666"/>
      <c r="L158" s="666"/>
      <c r="M158" s="666"/>
      <c r="N158" s="667" t="s">
        <v>975</v>
      </c>
      <c r="O158" s="667"/>
      <c r="P158" s="667"/>
      <c r="Q158" s="667"/>
      <c r="R158" s="668"/>
      <c r="S158" s="218"/>
      <c r="T158" s="671" t="s">
        <v>1780</v>
      </c>
      <c r="U158" s="672"/>
      <c r="V158" s="673"/>
      <c r="W158" s="673"/>
      <c r="X158" s="673"/>
      <c r="Y158" s="673"/>
      <c r="Z158" s="673"/>
      <c r="AA158" s="673"/>
      <c r="AB158" s="673"/>
      <c r="AC158" s="666" t="s">
        <v>1788</v>
      </c>
      <c r="AD158" s="666"/>
      <c r="AE158" s="666"/>
      <c r="AF158" s="666"/>
      <c r="AG158" s="667"/>
      <c r="AH158" s="667"/>
      <c r="AI158" s="667"/>
      <c r="AJ158" s="667"/>
      <c r="AK158" s="668"/>
    </row>
    <row r="159" spans="1:37" x14ac:dyDescent="0.15">
      <c r="A159" s="658" t="s">
        <v>1784</v>
      </c>
      <c r="B159" s="659"/>
      <c r="C159" s="659"/>
      <c r="D159" s="659"/>
      <c r="E159" s="669" t="s">
        <v>731</v>
      </c>
      <c r="F159" s="669"/>
      <c r="G159" s="669"/>
      <c r="H159" s="669"/>
      <c r="I159" s="669"/>
      <c r="J159" s="669"/>
      <c r="K159" s="669"/>
      <c r="L159" s="669"/>
      <c r="M159" s="669"/>
      <c r="N159" s="669"/>
      <c r="O159" s="669"/>
      <c r="P159" s="669"/>
      <c r="Q159" s="669"/>
      <c r="R159" s="670"/>
      <c r="S159" s="218"/>
      <c r="T159" s="658" t="s">
        <v>1784</v>
      </c>
      <c r="U159" s="659"/>
      <c r="V159" s="659"/>
      <c r="W159" s="659"/>
      <c r="X159" s="669"/>
      <c r="Y159" s="669"/>
      <c r="Z159" s="669"/>
      <c r="AA159" s="669"/>
      <c r="AB159" s="669"/>
      <c r="AC159" s="669"/>
      <c r="AD159" s="669"/>
      <c r="AE159" s="669"/>
      <c r="AF159" s="669"/>
      <c r="AG159" s="669"/>
      <c r="AH159" s="669"/>
      <c r="AI159" s="669"/>
      <c r="AJ159" s="669"/>
      <c r="AK159" s="670"/>
    </row>
    <row r="160" spans="1:37" x14ac:dyDescent="0.15">
      <c r="A160" s="658" t="s">
        <v>1781</v>
      </c>
      <c r="B160" s="659"/>
      <c r="C160" s="659"/>
      <c r="D160" s="659"/>
      <c r="E160" s="659"/>
      <c r="F160" s="669" t="s">
        <v>3641</v>
      </c>
      <c r="G160" s="669"/>
      <c r="H160" s="669"/>
      <c r="I160" s="669"/>
      <c r="J160" s="669"/>
      <c r="K160" s="669"/>
      <c r="L160" s="669"/>
      <c r="M160" s="669"/>
      <c r="N160" s="669"/>
      <c r="O160" s="669"/>
      <c r="P160" s="669"/>
      <c r="Q160" s="669"/>
      <c r="R160" s="670"/>
      <c r="S160" s="218"/>
      <c r="T160" s="658" t="s">
        <v>1781</v>
      </c>
      <c r="U160" s="659"/>
      <c r="V160" s="659"/>
      <c r="W160" s="659"/>
      <c r="X160" s="659"/>
      <c r="Y160" s="669"/>
      <c r="Z160" s="669"/>
      <c r="AA160" s="669"/>
      <c r="AB160" s="669"/>
      <c r="AC160" s="669"/>
      <c r="AD160" s="669"/>
      <c r="AE160" s="669"/>
      <c r="AF160" s="669"/>
      <c r="AG160" s="669"/>
      <c r="AH160" s="669"/>
      <c r="AI160" s="669"/>
      <c r="AJ160" s="669"/>
      <c r="AK160" s="670"/>
    </row>
    <row r="161" spans="1:37" x14ac:dyDescent="0.15">
      <c r="A161" s="682"/>
      <c r="B161" s="601"/>
      <c r="C161" s="601"/>
      <c r="D161" s="601"/>
      <c r="E161" s="601"/>
      <c r="F161" s="601"/>
      <c r="G161" s="601"/>
      <c r="H161" s="601"/>
      <c r="I161" s="601"/>
      <c r="J161" s="601"/>
      <c r="K161" s="601"/>
      <c r="L161" s="601"/>
      <c r="M161" s="601"/>
      <c r="N161" s="601"/>
      <c r="O161" s="601"/>
      <c r="P161" s="601"/>
      <c r="Q161" s="601"/>
      <c r="R161" s="683"/>
      <c r="S161" s="218"/>
      <c r="T161" s="682"/>
      <c r="U161" s="601"/>
      <c r="V161" s="601"/>
      <c r="W161" s="601"/>
      <c r="X161" s="601"/>
      <c r="Y161" s="601"/>
      <c r="Z161" s="601"/>
      <c r="AA161" s="601"/>
      <c r="AB161" s="601"/>
      <c r="AC161" s="601"/>
      <c r="AD161" s="601"/>
      <c r="AE161" s="601"/>
      <c r="AF161" s="601"/>
      <c r="AG161" s="601"/>
      <c r="AH161" s="601"/>
      <c r="AI161" s="601"/>
      <c r="AJ161" s="601"/>
      <c r="AK161" s="683"/>
    </row>
    <row r="162" spans="1:37" x14ac:dyDescent="0.15">
      <c r="A162" s="675" t="s">
        <v>717</v>
      </c>
      <c r="B162" s="676"/>
      <c r="C162" s="677" t="s">
        <v>3642</v>
      </c>
      <c r="D162" s="677"/>
      <c r="E162" s="677"/>
      <c r="F162" s="677"/>
      <c r="G162" s="677"/>
      <c r="H162" s="677"/>
      <c r="I162" s="677"/>
      <c r="J162" s="677"/>
      <c r="K162" s="677"/>
      <c r="L162" s="677"/>
      <c r="M162" s="677"/>
      <c r="N162" s="677"/>
      <c r="O162" s="677"/>
      <c r="P162" s="677"/>
      <c r="Q162" s="677"/>
      <c r="R162" s="678"/>
      <c r="S162" s="218"/>
      <c r="T162" s="675" t="s">
        <v>717</v>
      </c>
      <c r="U162" s="676"/>
      <c r="V162" s="677"/>
      <c r="W162" s="677"/>
      <c r="X162" s="677"/>
      <c r="Y162" s="677"/>
      <c r="Z162" s="677"/>
      <c r="AA162" s="677"/>
      <c r="AB162" s="677"/>
      <c r="AC162" s="677"/>
      <c r="AD162" s="677"/>
      <c r="AE162" s="677"/>
      <c r="AF162" s="677"/>
      <c r="AG162" s="677"/>
      <c r="AH162" s="677"/>
      <c r="AI162" s="677"/>
      <c r="AJ162" s="677"/>
      <c r="AK162" s="678"/>
    </row>
    <row r="163" spans="1:37" ht="14.25" thickBot="1" x14ac:dyDescent="0.2">
      <c r="A163" s="679" t="s">
        <v>3643</v>
      </c>
      <c r="B163" s="680"/>
      <c r="C163" s="680"/>
      <c r="D163" s="680"/>
      <c r="E163" s="680"/>
      <c r="F163" s="680"/>
      <c r="G163" s="680"/>
      <c r="H163" s="680"/>
      <c r="I163" s="680"/>
      <c r="J163" s="680"/>
      <c r="K163" s="680"/>
      <c r="L163" s="680"/>
      <c r="M163" s="680"/>
      <c r="N163" s="680"/>
      <c r="O163" s="680"/>
      <c r="P163" s="680"/>
      <c r="Q163" s="680"/>
      <c r="R163" s="681"/>
      <c r="S163" s="218"/>
      <c r="T163" s="679"/>
      <c r="U163" s="680"/>
      <c r="V163" s="680"/>
      <c r="W163" s="680"/>
      <c r="X163" s="680"/>
      <c r="Y163" s="680"/>
      <c r="Z163" s="680"/>
      <c r="AA163" s="680"/>
      <c r="AB163" s="680"/>
      <c r="AC163" s="680"/>
      <c r="AD163" s="680"/>
      <c r="AE163" s="680"/>
      <c r="AF163" s="680"/>
      <c r="AG163" s="680"/>
      <c r="AH163" s="680"/>
      <c r="AI163" s="680"/>
      <c r="AJ163" s="680"/>
      <c r="AK163" s="681"/>
    </row>
    <row r="164" spans="1:37" ht="14.25" thickBot="1" x14ac:dyDescent="0.2">
      <c r="S164" s="218"/>
      <c r="T164" s="218"/>
      <c r="U164" s="218"/>
      <c r="V164" s="251"/>
      <c r="W164" s="251"/>
      <c r="X164" s="251"/>
      <c r="Y164" s="251"/>
      <c r="Z164" s="251"/>
      <c r="AA164" s="251"/>
      <c r="AB164" s="251"/>
      <c r="AC164" s="251"/>
      <c r="AD164" s="251"/>
      <c r="AE164" s="251"/>
      <c r="AF164" s="251"/>
      <c r="AG164" s="251"/>
      <c r="AH164" s="251"/>
      <c r="AI164" s="218"/>
      <c r="AJ164" s="218"/>
      <c r="AK164" s="218"/>
    </row>
    <row r="165" spans="1:37" ht="14.25" thickBot="1" x14ac:dyDescent="0.2">
      <c r="A165" s="663" t="s">
        <v>1778</v>
      </c>
      <c r="B165" s="636"/>
      <c r="C165" s="664"/>
      <c r="D165" s="664"/>
      <c r="E165" s="664"/>
      <c r="F165" s="664"/>
      <c r="G165" s="664"/>
      <c r="H165" s="664"/>
      <c r="I165" s="664"/>
      <c r="J165" s="664"/>
      <c r="K165" s="664"/>
      <c r="L165" s="664"/>
      <c r="M165" s="664"/>
      <c r="N165" s="664"/>
      <c r="O165" s="664"/>
      <c r="P165" s="664"/>
      <c r="Q165" s="664"/>
      <c r="R165" s="665"/>
      <c r="S165" s="218"/>
      <c r="T165" s="663" t="s">
        <v>1778</v>
      </c>
      <c r="U165" s="636"/>
      <c r="V165" s="664"/>
      <c r="W165" s="664"/>
      <c r="X165" s="664"/>
      <c r="Y165" s="664"/>
      <c r="Z165" s="664"/>
      <c r="AA165" s="664"/>
      <c r="AB165" s="664"/>
      <c r="AC165" s="664"/>
      <c r="AD165" s="664"/>
      <c r="AE165" s="664"/>
      <c r="AF165" s="664"/>
      <c r="AG165" s="664"/>
      <c r="AH165" s="664"/>
      <c r="AI165" s="664"/>
      <c r="AJ165" s="664"/>
      <c r="AK165" s="665"/>
    </row>
    <row r="166" spans="1:37" x14ac:dyDescent="0.15">
      <c r="A166" s="448" t="s">
        <v>703</v>
      </c>
      <c r="B166" s="449"/>
      <c r="C166" s="248" t="s">
        <v>1785</v>
      </c>
      <c r="D166" s="654"/>
      <c r="E166" s="655"/>
      <c r="F166" s="249" t="s">
        <v>1786</v>
      </c>
      <c r="G166" s="656"/>
      <c r="H166" s="655"/>
      <c r="I166" s="249" t="s">
        <v>1787</v>
      </c>
      <c r="J166" s="449" t="s">
        <v>1782</v>
      </c>
      <c r="K166" s="449"/>
      <c r="L166" s="449"/>
      <c r="M166" s="449"/>
      <c r="N166" s="656"/>
      <c r="O166" s="656"/>
      <c r="P166" s="656"/>
      <c r="Q166" s="656"/>
      <c r="R166" s="657"/>
      <c r="S166" s="218"/>
      <c r="T166" s="448" t="s">
        <v>703</v>
      </c>
      <c r="U166" s="449"/>
      <c r="V166" s="248" t="s">
        <v>1785</v>
      </c>
      <c r="W166" s="654"/>
      <c r="X166" s="655"/>
      <c r="Y166" s="249" t="s">
        <v>1786</v>
      </c>
      <c r="Z166" s="656"/>
      <c r="AA166" s="655"/>
      <c r="AB166" s="249" t="s">
        <v>1787</v>
      </c>
      <c r="AC166" s="449" t="s">
        <v>1782</v>
      </c>
      <c r="AD166" s="449"/>
      <c r="AE166" s="449"/>
      <c r="AF166" s="449"/>
      <c r="AG166" s="656"/>
      <c r="AH166" s="656"/>
      <c r="AI166" s="656"/>
      <c r="AJ166" s="656"/>
      <c r="AK166" s="657"/>
    </row>
    <row r="167" spans="1:37" x14ac:dyDescent="0.15">
      <c r="A167" s="658" t="s">
        <v>1783</v>
      </c>
      <c r="B167" s="659"/>
      <c r="C167" s="601"/>
      <c r="D167" s="601"/>
      <c r="E167" s="601"/>
      <c r="F167" s="601"/>
      <c r="G167" s="601"/>
      <c r="H167" s="660"/>
      <c r="I167" s="250" t="s">
        <v>1787</v>
      </c>
      <c r="J167" s="659" t="s">
        <v>740</v>
      </c>
      <c r="K167" s="659"/>
      <c r="L167" s="661"/>
      <c r="M167" s="661"/>
      <c r="N167" s="661"/>
      <c r="O167" s="661"/>
      <c r="P167" s="661"/>
      <c r="Q167" s="661"/>
      <c r="R167" s="662"/>
      <c r="S167" s="218"/>
      <c r="T167" s="658" t="s">
        <v>1783</v>
      </c>
      <c r="U167" s="659"/>
      <c r="V167" s="601"/>
      <c r="W167" s="601"/>
      <c r="X167" s="601"/>
      <c r="Y167" s="601"/>
      <c r="Z167" s="601"/>
      <c r="AA167" s="660"/>
      <c r="AB167" s="250" t="s">
        <v>1787</v>
      </c>
      <c r="AC167" s="659" t="s">
        <v>740</v>
      </c>
      <c r="AD167" s="659"/>
      <c r="AE167" s="661"/>
      <c r="AF167" s="661"/>
      <c r="AG167" s="661"/>
      <c r="AH167" s="661"/>
      <c r="AI167" s="661"/>
      <c r="AJ167" s="661"/>
      <c r="AK167" s="662"/>
    </row>
    <row r="168" spans="1:37" x14ac:dyDescent="0.15">
      <c r="A168" s="658" t="s">
        <v>1779</v>
      </c>
      <c r="B168" s="659"/>
      <c r="C168" s="659"/>
      <c r="D168" s="659"/>
      <c r="E168" s="659"/>
      <c r="F168" s="661"/>
      <c r="G168" s="661"/>
      <c r="H168" s="674"/>
      <c r="I168" s="250" t="s">
        <v>1787</v>
      </c>
      <c r="J168" s="659" t="s">
        <v>742</v>
      </c>
      <c r="K168" s="659"/>
      <c r="L168" s="661"/>
      <c r="M168" s="661"/>
      <c r="N168" s="661"/>
      <c r="O168" s="661"/>
      <c r="P168" s="661"/>
      <c r="Q168" s="661"/>
      <c r="R168" s="662"/>
      <c r="S168" s="218"/>
      <c r="T168" s="658" t="s">
        <v>1779</v>
      </c>
      <c r="U168" s="659"/>
      <c r="V168" s="659"/>
      <c r="W168" s="659"/>
      <c r="X168" s="659"/>
      <c r="Y168" s="661"/>
      <c r="Z168" s="661"/>
      <c r="AA168" s="674"/>
      <c r="AB168" s="250" t="s">
        <v>1787</v>
      </c>
      <c r="AC168" s="659" t="s">
        <v>742</v>
      </c>
      <c r="AD168" s="659"/>
      <c r="AE168" s="661"/>
      <c r="AF168" s="661"/>
      <c r="AG168" s="661"/>
      <c r="AH168" s="661"/>
      <c r="AI168" s="661"/>
      <c r="AJ168" s="661"/>
      <c r="AK168" s="662"/>
    </row>
    <row r="169" spans="1:37" x14ac:dyDescent="0.15">
      <c r="A169" s="671" t="s">
        <v>1780</v>
      </c>
      <c r="B169" s="672"/>
      <c r="C169" s="673"/>
      <c r="D169" s="673"/>
      <c r="E169" s="673"/>
      <c r="F169" s="673"/>
      <c r="G169" s="673"/>
      <c r="H169" s="673"/>
      <c r="I169" s="673"/>
      <c r="J169" s="666" t="s">
        <v>1788</v>
      </c>
      <c r="K169" s="666"/>
      <c r="L169" s="666"/>
      <c r="M169" s="666"/>
      <c r="N169" s="667"/>
      <c r="O169" s="667"/>
      <c r="P169" s="667"/>
      <c r="Q169" s="667"/>
      <c r="R169" s="668"/>
      <c r="S169" s="218"/>
      <c r="T169" s="671" t="s">
        <v>1780</v>
      </c>
      <c r="U169" s="672"/>
      <c r="V169" s="673"/>
      <c r="W169" s="673"/>
      <c r="X169" s="673"/>
      <c r="Y169" s="673"/>
      <c r="Z169" s="673"/>
      <c r="AA169" s="673"/>
      <c r="AB169" s="673"/>
      <c r="AC169" s="666" t="s">
        <v>1788</v>
      </c>
      <c r="AD169" s="666"/>
      <c r="AE169" s="666"/>
      <c r="AF169" s="666"/>
      <c r="AG169" s="667"/>
      <c r="AH169" s="667"/>
      <c r="AI169" s="667"/>
      <c r="AJ169" s="667"/>
      <c r="AK169" s="668"/>
    </row>
    <row r="170" spans="1:37" x14ac:dyDescent="0.15">
      <c r="A170" s="658" t="s">
        <v>1784</v>
      </c>
      <c r="B170" s="659"/>
      <c r="C170" s="659"/>
      <c r="D170" s="659"/>
      <c r="E170" s="669"/>
      <c r="F170" s="669"/>
      <c r="G170" s="669"/>
      <c r="H170" s="669"/>
      <c r="I170" s="669"/>
      <c r="J170" s="669"/>
      <c r="K170" s="669"/>
      <c r="L170" s="669"/>
      <c r="M170" s="669"/>
      <c r="N170" s="669"/>
      <c r="O170" s="669"/>
      <c r="P170" s="669"/>
      <c r="Q170" s="669"/>
      <c r="R170" s="670"/>
      <c r="S170" s="218"/>
      <c r="T170" s="658" t="s">
        <v>1784</v>
      </c>
      <c r="U170" s="659"/>
      <c r="V170" s="659"/>
      <c r="W170" s="659"/>
      <c r="X170" s="669"/>
      <c r="Y170" s="669"/>
      <c r="Z170" s="669"/>
      <c r="AA170" s="669"/>
      <c r="AB170" s="669"/>
      <c r="AC170" s="669"/>
      <c r="AD170" s="669"/>
      <c r="AE170" s="669"/>
      <c r="AF170" s="669"/>
      <c r="AG170" s="669"/>
      <c r="AH170" s="669"/>
      <c r="AI170" s="669"/>
      <c r="AJ170" s="669"/>
      <c r="AK170" s="670"/>
    </row>
    <row r="171" spans="1:37" x14ac:dyDescent="0.15">
      <c r="A171" s="658" t="s">
        <v>1781</v>
      </c>
      <c r="B171" s="659"/>
      <c r="C171" s="659"/>
      <c r="D171" s="659"/>
      <c r="E171" s="659"/>
      <c r="F171" s="669"/>
      <c r="G171" s="669"/>
      <c r="H171" s="669"/>
      <c r="I171" s="669"/>
      <c r="J171" s="669"/>
      <c r="K171" s="669"/>
      <c r="L171" s="669"/>
      <c r="M171" s="669"/>
      <c r="N171" s="669"/>
      <c r="O171" s="669"/>
      <c r="P171" s="669"/>
      <c r="Q171" s="669"/>
      <c r="R171" s="670"/>
      <c r="S171" s="218"/>
      <c r="T171" s="658" t="s">
        <v>1781</v>
      </c>
      <c r="U171" s="659"/>
      <c r="V171" s="659"/>
      <c r="W171" s="659"/>
      <c r="X171" s="659"/>
      <c r="Y171" s="669"/>
      <c r="Z171" s="669"/>
      <c r="AA171" s="669"/>
      <c r="AB171" s="669"/>
      <c r="AC171" s="669"/>
      <c r="AD171" s="669"/>
      <c r="AE171" s="669"/>
      <c r="AF171" s="669"/>
      <c r="AG171" s="669"/>
      <c r="AH171" s="669"/>
      <c r="AI171" s="669"/>
      <c r="AJ171" s="669"/>
      <c r="AK171" s="670"/>
    </row>
    <row r="172" spans="1:37" x14ac:dyDescent="0.15">
      <c r="A172" s="682"/>
      <c r="B172" s="601"/>
      <c r="C172" s="601"/>
      <c r="D172" s="601"/>
      <c r="E172" s="601"/>
      <c r="F172" s="601"/>
      <c r="G172" s="601"/>
      <c r="H172" s="601"/>
      <c r="I172" s="601"/>
      <c r="J172" s="601"/>
      <c r="K172" s="601"/>
      <c r="L172" s="601"/>
      <c r="M172" s="601"/>
      <c r="N172" s="601"/>
      <c r="O172" s="601"/>
      <c r="P172" s="601"/>
      <c r="Q172" s="601"/>
      <c r="R172" s="683"/>
      <c r="S172" s="218"/>
      <c r="T172" s="682"/>
      <c r="U172" s="601"/>
      <c r="V172" s="601"/>
      <c r="W172" s="601"/>
      <c r="X172" s="601"/>
      <c r="Y172" s="601"/>
      <c r="Z172" s="601"/>
      <c r="AA172" s="601"/>
      <c r="AB172" s="601"/>
      <c r="AC172" s="601"/>
      <c r="AD172" s="601"/>
      <c r="AE172" s="601"/>
      <c r="AF172" s="601"/>
      <c r="AG172" s="601"/>
      <c r="AH172" s="601"/>
      <c r="AI172" s="601"/>
      <c r="AJ172" s="601"/>
      <c r="AK172" s="683"/>
    </row>
    <row r="173" spans="1:37" x14ac:dyDescent="0.15">
      <c r="A173" s="675" t="s">
        <v>717</v>
      </c>
      <c r="B173" s="676"/>
      <c r="C173" s="677"/>
      <c r="D173" s="677"/>
      <c r="E173" s="677"/>
      <c r="F173" s="677"/>
      <c r="G173" s="677"/>
      <c r="H173" s="677"/>
      <c r="I173" s="677"/>
      <c r="J173" s="677"/>
      <c r="K173" s="677"/>
      <c r="L173" s="677"/>
      <c r="M173" s="677"/>
      <c r="N173" s="677"/>
      <c r="O173" s="677"/>
      <c r="P173" s="677"/>
      <c r="Q173" s="677"/>
      <c r="R173" s="678"/>
      <c r="S173" s="218"/>
      <c r="T173" s="675" t="s">
        <v>717</v>
      </c>
      <c r="U173" s="676"/>
      <c r="V173" s="677"/>
      <c r="W173" s="677"/>
      <c r="X173" s="677"/>
      <c r="Y173" s="677"/>
      <c r="Z173" s="677"/>
      <c r="AA173" s="677"/>
      <c r="AB173" s="677"/>
      <c r="AC173" s="677"/>
      <c r="AD173" s="677"/>
      <c r="AE173" s="677"/>
      <c r="AF173" s="677"/>
      <c r="AG173" s="677"/>
      <c r="AH173" s="677"/>
      <c r="AI173" s="677"/>
      <c r="AJ173" s="677"/>
      <c r="AK173" s="678"/>
    </row>
    <row r="174" spans="1:37" ht="14.25" thickBot="1" x14ac:dyDescent="0.2">
      <c r="A174" s="679"/>
      <c r="B174" s="680"/>
      <c r="C174" s="680"/>
      <c r="D174" s="680"/>
      <c r="E174" s="680"/>
      <c r="F174" s="680"/>
      <c r="G174" s="680"/>
      <c r="H174" s="680"/>
      <c r="I174" s="680"/>
      <c r="J174" s="680"/>
      <c r="K174" s="680"/>
      <c r="L174" s="680"/>
      <c r="M174" s="680"/>
      <c r="N174" s="680"/>
      <c r="O174" s="680"/>
      <c r="P174" s="680"/>
      <c r="Q174" s="680"/>
      <c r="R174" s="681"/>
      <c r="S174" s="218"/>
      <c r="T174" s="679"/>
      <c r="U174" s="680"/>
      <c r="V174" s="680"/>
      <c r="W174" s="680"/>
      <c r="X174" s="680"/>
      <c r="Y174" s="680"/>
      <c r="Z174" s="680"/>
      <c r="AA174" s="680"/>
      <c r="AB174" s="680"/>
      <c r="AC174" s="680"/>
      <c r="AD174" s="680"/>
      <c r="AE174" s="680"/>
      <c r="AF174" s="680"/>
      <c r="AG174" s="680"/>
      <c r="AH174" s="680"/>
      <c r="AI174" s="680"/>
      <c r="AJ174" s="680"/>
      <c r="AK174" s="681"/>
    </row>
    <row r="175" spans="1:37" ht="14.25" thickBot="1" x14ac:dyDescent="0.2">
      <c r="A175" s="218"/>
      <c r="B175" s="218"/>
      <c r="C175" s="218"/>
      <c r="D175" s="218"/>
      <c r="E175" s="218"/>
      <c r="F175" s="218"/>
      <c r="G175" s="218"/>
      <c r="H175" s="218"/>
      <c r="I175" s="218"/>
      <c r="J175" s="218"/>
      <c r="K175" s="218"/>
      <c r="L175" s="218"/>
      <c r="M175" s="218"/>
      <c r="N175" s="218"/>
      <c r="O175" s="218"/>
      <c r="P175" s="218"/>
      <c r="Q175" s="218"/>
      <c r="R175" s="218"/>
      <c r="S175" s="218"/>
      <c r="T175" s="218"/>
      <c r="U175" s="218"/>
      <c r="V175" s="218"/>
      <c r="W175" s="218"/>
      <c r="X175" s="218"/>
      <c r="Y175" s="218"/>
      <c r="Z175" s="218"/>
      <c r="AA175" s="218"/>
      <c r="AB175" s="218"/>
      <c r="AC175" s="218"/>
      <c r="AD175" s="218"/>
      <c r="AE175" s="218"/>
      <c r="AF175" s="218"/>
      <c r="AG175" s="218"/>
      <c r="AH175" s="218"/>
      <c r="AI175" s="218"/>
      <c r="AJ175" s="218"/>
      <c r="AK175" s="218"/>
    </row>
    <row r="176" spans="1:37" ht="14.25" thickBot="1" x14ac:dyDescent="0.2">
      <c r="A176" s="663" t="s">
        <v>1778</v>
      </c>
      <c r="B176" s="636"/>
      <c r="C176" s="664"/>
      <c r="D176" s="664"/>
      <c r="E176" s="664"/>
      <c r="F176" s="664"/>
      <c r="G176" s="664"/>
      <c r="H176" s="664"/>
      <c r="I176" s="664"/>
      <c r="J176" s="664"/>
      <c r="K176" s="664"/>
      <c r="L176" s="664"/>
      <c r="M176" s="664"/>
      <c r="N176" s="664"/>
      <c r="O176" s="664"/>
      <c r="P176" s="664"/>
      <c r="Q176" s="664"/>
      <c r="R176" s="665"/>
      <c r="S176" s="218"/>
      <c r="T176" s="663" t="s">
        <v>1778</v>
      </c>
      <c r="U176" s="636"/>
      <c r="V176" s="664"/>
      <c r="W176" s="664"/>
      <c r="X176" s="664"/>
      <c r="Y176" s="664"/>
      <c r="Z176" s="664"/>
      <c r="AA176" s="664"/>
      <c r="AB176" s="664"/>
      <c r="AC176" s="664"/>
      <c r="AD176" s="664"/>
      <c r="AE176" s="664"/>
      <c r="AF176" s="664"/>
      <c r="AG176" s="664"/>
      <c r="AH176" s="664"/>
      <c r="AI176" s="664"/>
      <c r="AJ176" s="664"/>
      <c r="AK176" s="665"/>
    </row>
    <row r="177" spans="1:37" x14ac:dyDescent="0.15">
      <c r="A177" s="448" t="s">
        <v>703</v>
      </c>
      <c r="B177" s="449"/>
      <c r="C177" s="248" t="s">
        <v>1785</v>
      </c>
      <c r="D177" s="654"/>
      <c r="E177" s="655"/>
      <c r="F177" s="249" t="s">
        <v>1786</v>
      </c>
      <c r="G177" s="656"/>
      <c r="H177" s="655"/>
      <c r="I177" s="249" t="s">
        <v>1787</v>
      </c>
      <c r="J177" s="449" t="s">
        <v>1782</v>
      </c>
      <c r="K177" s="449"/>
      <c r="L177" s="449"/>
      <c r="M177" s="449"/>
      <c r="N177" s="656"/>
      <c r="O177" s="656"/>
      <c r="P177" s="656"/>
      <c r="Q177" s="656"/>
      <c r="R177" s="657"/>
      <c r="S177" s="218"/>
      <c r="T177" s="448" t="s">
        <v>703</v>
      </c>
      <c r="U177" s="449"/>
      <c r="V177" s="248" t="s">
        <v>1785</v>
      </c>
      <c r="W177" s="654"/>
      <c r="X177" s="655"/>
      <c r="Y177" s="249" t="s">
        <v>1786</v>
      </c>
      <c r="Z177" s="656"/>
      <c r="AA177" s="655"/>
      <c r="AB177" s="249" t="s">
        <v>1787</v>
      </c>
      <c r="AC177" s="449" t="s">
        <v>1782</v>
      </c>
      <c r="AD177" s="449"/>
      <c r="AE177" s="449"/>
      <c r="AF177" s="449"/>
      <c r="AG177" s="656"/>
      <c r="AH177" s="656"/>
      <c r="AI177" s="656"/>
      <c r="AJ177" s="656"/>
      <c r="AK177" s="657"/>
    </row>
    <row r="178" spans="1:37" x14ac:dyDescent="0.15">
      <c r="A178" s="658" t="s">
        <v>1783</v>
      </c>
      <c r="B178" s="659"/>
      <c r="C178" s="601"/>
      <c r="D178" s="601"/>
      <c r="E178" s="601"/>
      <c r="F178" s="601"/>
      <c r="G178" s="601"/>
      <c r="H178" s="660"/>
      <c r="I178" s="250" t="s">
        <v>1787</v>
      </c>
      <c r="J178" s="659" t="s">
        <v>740</v>
      </c>
      <c r="K178" s="659"/>
      <c r="L178" s="661"/>
      <c r="M178" s="661"/>
      <c r="N178" s="661"/>
      <c r="O178" s="661"/>
      <c r="P178" s="661"/>
      <c r="Q178" s="661"/>
      <c r="R178" s="662"/>
      <c r="S178" s="218"/>
      <c r="T178" s="658" t="s">
        <v>1783</v>
      </c>
      <c r="U178" s="659"/>
      <c r="V178" s="601"/>
      <c r="W178" s="601"/>
      <c r="X178" s="601"/>
      <c r="Y178" s="601"/>
      <c r="Z178" s="601"/>
      <c r="AA178" s="660"/>
      <c r="AB178" s="250" t="s">
        <v>1787</v>
      </c>
      <c r="AC178" s="659" t="s">
        <v>740</v>
      </c>
      <c r="AD178" s="659"/>
      <c r="AE178" s="661"/>
      <c r="AF178" s="661"/>
      <c r="AG178" s="661"/>
      <c r="AH178" s="661"/>
      <c r="AI178" s="661"/>
      <c r="AJ178" s="661"/>
      <c r="AK178" s="662"/>
    </row>
    <row r="179" spans="1:37" x14ac:dyDescent="0.15">
      <c r="A179" s="658" t="s">
        <v>1779</v>
      </c>
      <c r="B179" s="659"/>
      <c r="C179" s="659"/>
      <c r="D179" s="659"/>
      <c r="E179" s="659"/>
      <c r="F179" s="661"/>
      <c r="G179" s="661"/>
      <c r="H179" s="674"/>
      <c r="I179" s="250" t="s">
        <v>1787</v>
      </c>
      <c r="J179" s="659" t="s">
        <v>742</v>
      </c>
      <c r="K179" s="659"/>
      <c r="L179" s="661"/>
      <c r="M179" s="661"/>
      <c r="N179" s="661"/>
      <c r="O179" s="661"/>
      <c r="P179" s="661"/>
      <c r="Q179" s="661"/>
      <c r="R179" s="662"/>
      <c r="S179" s="218"/>
      <c r="T179" s="658" t="s">
        <v>1779</v>
      </c>
      <c r="U179" s="659"/>
      <c r="V179" s="659"/>
      <c r="W179" s="659"/>
      <c r="X179" s="659"/>
      <c r="Y179" s="661"/>
      <c r="Z179" s="661"/>
      <c r="AA179" s="674"/>
      <c r="AB179" s="250" t="s">
        <v>1787</v>
      </c>
      <c r="AC179" s="659" t="s">
        <v>742</v>
      </c>
      <c r="AD179" s="659"/>
      <c r="AE179" s="661"/>
      <c r="AF179" s="661"/>
      <c r="AG179" s="661"/>
      <c r="AH179" s="661"/>
      <c r="AI179" s="661"/>
      <c r="AJ179" s="661"/>
      <c r="AK179" s="662"/>
    </row>
    <row r="180" spans="1:37" x14ac:dyDescent="0.15">
      <c r="A180" s="671" t="s">
        <v>1780</v>
      </c>
      <c r="B180" s="672"/>
      <c r="C180" s="673"/>
      <c r="D180" s="673"/>
      <c r="E180" s="673"/>
      <c r="F180" s="673"/>
      <c r="G180" s="673"/>
      <c r="H180" s="673"/>
      <c r="I180" s="673"/>
      <c r="J180" s="666" t="s">
        <v>1788</v>
      </c>
      <c r="K180" s="666"/>
      <c r="L180" s="666"/>
      <c r="M180" s="666"/>
      <c r="N180" s="667"/>
      <c r="O180" s="667"/>
      <c r="P180" s="667"/>
      <c r="Q180" s="667"/>
      <c r="R180" s="668"/>
      <c r="S180" s="218"/>
      <c r="T180" s="671" t="s">
        <v>1780</v>
      </c>
      <c r="U180" s="672"/>
      <c r="V180" s="673"/>
      <c r="W180" s="673"/>
      <c r="X180" s="673"/>
      <c r="Y180" s="673"/>
      <c r="Z180" s="673"/>
      <c r="AA180" s="673"/>
      <c r="AB180" s="673"/>
      <c r="AC180" s="666" t="s">
        <v>1788</v>
      </c>
      <c r="AD180" s="666"/>
      <c r="AE180" s="666"/>
      <c r="AF180" s="666"/>
      <c r="AG180" s="667"/>
      <c r="AH180" s="667"/>
      <c r="AI180" s="667"/>
      <c r="AJ180" s="667"/>
      <c r="AK180" s="668"/>
    </row>
    <row r="181" spans="1:37" x14ac:dyDescent="0.15">
      <c r="A181" s="658" t="s">
        <v>1784</v>
      </c>
      <c r="B181" s="659"/>
      <c r="C181" s="659"/>
      <c r="D181" s="659"/>
      <c r="E181" s="669"/>
      <c r="F181" s="669"/>
      <c r="G181" s="669"/>
      <c r="H181" s="669"/>
      <c r="I181" s="669"/>
      <c r="J181" s="669"/>
      <c r="K181" s="669"/>
      <c r="L181" s="669"/>
      <c r="M181" s="669"/>
      <c r="N181" s="669"/>
      <c r="O181" s="669"/>
      <c r="P181" s="669"/>
      <c r="Q181" s="669"/>
      <c r="R181" s="670"/>
      <c r="S181" s="218"/>
      <c r="T181" s="658" t="s">
        <v>1784</v>
      </c>
      <c r="U181" s="659"/>
      <c r="V181" s="659"/>
      <c r="W181" s="659"/>
      <c r="X181" s="669"/>
      <c r="Y181" s="669"/>
      <c r="Z181" s="669"/>
      <c r="AA181" s="669"/>
      <c r="AB181" s="669"/>
      <c r="AC181" s="669"/>
      <c r="AD181" s="669"/>
      <c r="AE181" s="669"/>
      <c r="AF181" s="669"/>
      <c r="AG181" s="669"/>
      <c r="AH181" s="669"/>
      <c r="AI181" s="669"/>
      <c r="AJ181" s="669"/>
      <c r="AK181" s="670"/>
    </row>
    <row r="182" spans="1:37" x14ac:dyDescent="0.15">
      <c r="A182" s="658" t="s">
        <v>1781</v>
      </c>
      <c r="B182" s="659"/>
      <c r="C182" s="659"/>
      <c r="D182" s="659"/>
      <c r="E182" s="659"/>
      <c r="F182" s="669"/>
      <c r="G182" s="669"/>
      <c r="H182" s="669"/>
      <c r="I182" s="669"/>
      <c r="J182" s="669"/>
      <c r="K182" s="669"/>
      <c r="L182" s="669"/>
      <c r="M182" s="669"/>
      <c r="N182" s="669"/>
      <c r="O182" s="669"/>
      <c r="P182" s="669"/>
      <c r="Q182" s="669"/>
      <c r="R182" s="670"/>
      <c r="S182" s="218"/>
      <c r="T182" s="658" t="s">
        <v>1781</v>
      </c>
      <c r="U182" s="659"/>
      <c r="V182" s="659"/>
      <c r="W182" s="659"/>
      <c r="X182" s="659"/>
      <c r="Y182" s="669"/>
      <c r="Z182" s="669"/>
      <c r="AA182" s="669"/>
      <c r="AB182" s="669"/>
      <c r="AC182" s="669"/>
      <c r="AD182" s="669"/>
      <c r="AE182" s="669"/>
      <c r="AF182" s="669"/>
      <c r="AG182" s="669"/>
      <c r="AH182" s="669"/>
      <c r="AI182" s="669"/>
      <c r="AJ182" s="669"/>
      <c r="AK182" s="670"/>
    </row>
    <row r="183" spans="1:37" x14ac:dyDescent="0.15">
      <c r="A183" s="682"/>
      <c r="B183" s="601"/>
      <c r="C183" s="601"/>
      <c r="D183" s="601"/>
      <c r="E183" s="601"/>
      <c r="F183" s="601"/>
      <c r="G183" s="601"/>
      <c r="H183" s="601"/>
      <c r="I183" s="601"/>
      <c r="J183" s="601"/>
      <c r="K183" s="601"/>
      <c r="L183" s="601"/>
      <c r="M183" s="601"/>
      <c r="N183" s="601"/>
      <c r="O183" s="601"/>
      <c r="P183" s="601"/>
      <c r="Q183" s="601"/>
      <c r="R183" s="683"/>
      <c r="S183" s="218"/>
      <c r="T183" s="682"/>
      <c r="U183" s="601"/>
      <c r="V183" s="601"/>
      <c r="W183" s="601"/>
      <c r="X183" s="601"/>
      <c r="Y183" s="601"/>
      <c r="Z183" s="601"/>
      <c r="AA183" s="601"/>
      <c r="AB183" s="601"/>
      <c r="AC183" s="601"/>
      <c r="AD183" s="601"/>
      <c r="AE183" s="601"/>
      <c r="AF183" s="601"/>
      <c r="AG183" s="601"/>
      <c r="AH183" s="601"/>
      <c r="AI183" s="601"/>
      <c r="AJ183" s="601"/>
      <c r="AK183" s="683"/>
    </row>
    <row r="184" spans="1:37" x14ac:dyDescent="0.15">
      <c r="A184" s="675" t="s">
        <v>717</v>
      </c>
      <c r="B184" s="676"/>
      <c r="C184" s="677"/>
      <c r="D184" s="677"/>
      <c r="E184" s="677"/>
      <c r="F184" s="677"/>
      <c r="G184" s="677"/>
      <c r="H184" s="677"/>
      <c r="I184" s="677"/>
      <c r="J184" s="677"/>
      <c r="K184" s="677"/>
      <c r="L184" s="677"/>
      <c r="M184" s="677"/>
      <c r="N184" s="677"/>
      <c r="O184" s="677"/>
      <c r="P184" s="677"/>
      <c r="Q184" s="677"/>
      <c r="R184" s="678"/>
      <c r="S184" s="218"/>
      <c r="T184" s="675" t="s">
        <v>717</v>
      </c>
      <c r="U184" s="676"/>
      <c r="V184" s="677"/>
      <c r="W184" s="677"/>
      <c r="X184" s="677"/>
      <c r="Y184" s="677"/>
      <c r="Z184" s="677"/>
      <c r="AA184" s="677"/>
      <c r="AB184" s="677"/>
      <c r="AC184" s="677"/>
      <c r="AD184" s="677"/>
      <c r="AE184" s="677"/>
      <c r="AF184" s="677"/>
      <c r="AG184" s="677"/>
      <c r="AH184" s="677"/>
      <c r="AI184" s="677"/>
      <c r="AJ184" s="677"/>
      <c r="AK184" s="678"/>
    </row>
    <row r="185" spans="1:37" ht="14.25" thickBot="1" x14ac:dyDescent="0.2">
      <c r="A185" s="679"/>
      <c r="B185" s="680"/>
      <c r="C185" s="680"/>
      <c r="D185" s="680"/>
      <c r="E185" s="680"/>
      <c r="F185" s="680"/>
      <c r="G185" s="680"/>
      <c r="H185" s="680"/>
      <c r="I185" s="680"/>
      <c r="J185" s="680"/>
      <c r="K185" s="680"/>
      <c r="L185" s="680"/>
      <c r="M185" s="680"/>
      <c r="N185" s="680"/>
      <c r="O185" s="680"/>
      <c r="P185" s="680"/>
      <c r="Q185" s="680"/>
      <c r="R185" s="681"/>
      <c r="S185" s="218"/>
      <c r="T185" s="679"/>
      <c r="U185" s="680"/>
      <c r="V185" s="680"/>
      <c r="W185" s="680"/>
      <c r="X185" s="680"/>
      <c r="Y185" s="680"/>
      <c r="Z185" s="680"/>
      <c r="AA185" s="680"/>
      <c r="AB185" s="680"/>
      <c r="AC185" s="680"/>
      <c r="AD185" s="680"/>
      <c r="AE185" s="680"/>
      <c r="AF185" s="680"/>
      <c r="AG185" s="680"/>
      <c r="AH185" s="680"/>
      <c r="AI185" s="680"/>
      <c r="AJ185" s="680"/>
      <c r="AK185" s="681"/>
    </row>
    <row r="186" spans="1:37" ht="14.25" thickBot="1" x14ac:dyDescent="0.2">
      <c r="A186" s="218"/>
      <c r="B186" s="218"/>
      <c r="C186" s="218"/>
      <c r="D186" s="218"/>
      <c r="E186" s="218"/>
      <c r="F186" s="218"/>
      <c r="G186" s="218"/>
      <c r="H186" s="218"/>
      <c r="I186" s="218"/>
      <c r="J186" s="218"/>
      <c r="K186" s="218"/>
      <c r="L186" s="218"/>
      <c r="M186" s="218"/>
      <c r="N186" s="218"/>
      <c r="O186" s="218"/>
      <c r="P186" s="218"/>
      <c r="Q186" s="218"/>
      <c r="R186" s="218"/>
      <c r="S186" s="218"/>
      <c r="T186" s="218"/>
      <c r="U186" s="218"/>
      <c r="V186" s="218"/>
      <c r="W186" s="218"/>
      <c r="X186" s="218"/>
      <c r="Y186" s="218"/>
      <c r="Z186" s="218"/>
      <c r="AA186" s="218"/>
      <c r="AB186" s="218"/>
      <c r="AC186" s="218"/>
      <c r="AD186" s="218"/>
      <c r="AE186" s="218"/>
      <c r="AF186" s="218"/>
      <c r="AG186" s="218"/>
      <c r="AH186" s="218"/>
      <c r="AI186" s="218"/>
      <c r="AJ186" s="218"/>
      <c r="AK186" s="218"/>
    </row>
    <row r="187" spans="1:37" ht="14.25" thickBot="1" x14ac:dyDescent="0.2">
      <c r="A187" s="663" t="s">
        <v>1778</v>
      </c>
      <c r="B187" s="636"/>
      <c r="C187" s="664"/>
      <c r="D187" s="664"/>
      <c r="E187" s="664"/>
      <c r="F187" s="664"/>
      <c r="G187" s="664"/>
      <c r="H187" s="664"/>
      <c r="I187" s="664"/>
      <c r="J187" s="664"/>
      <c r="K187" s="664"/>
      <c r="L187" s="664"/>
      <c r="M187" s="664"/>
      <c r="N187" s="664"/>
      <c r="O187" s="664"/>
      <c r="P187" s="664"/>
      <c r="Q187" s="664"/>
      <c r="R187" s="665"/>
      <c r="S187" s="218"/>
      <c r="T187" s="663" t="s">
        <v>1778</v>
      </c>
      <c r="U187" s="636"/>
      <c r="V187" s="664"/>
      <c r="W187" s="664"/>
      <c r="X187" s="664"/>
      <c r="Y187" s="664"/>
      <c r="Z187" s="664"/>
      <c r="AA187" s="664"/>
      <c r="AB187" s="664"/>
      <c r="AC187" s="664"/>
      <c r="AD187" s="664"/>
      <c r="AE187" s="664"/>
      <c r="AF187" s="664"/>
      <c r="AG187" s="664"/>
      <c r="AH187" s="664"/>
      <c r="AI187" s="664"/>
      <c r="AJ187" s="664"/>
      <c r="AK187" s="665"/>
    </row>
    <row r="188" spans="1:37" x14ac:dyDescent="0.15">
      <c r="A188" s="448" t="s">
        <v>703</v>
      </c>
      <c r="B188" s="449"/>
      <c r="C188" s="248" t="s">
        <v>1785</v>
      </c>
      <c r="D188" s="654"/>
      <c r="E188" s="655"/>
      <c r="F188" s="249" t="s">
        <v>1786</v>
      </c>
      <c r="G188" s="656"/>
      <c r="H188" s="655"/>
      <c r="I188" s="249" t="s">
        <v>1787</v>
      </c>
      <c r="J188" s="449" t="s">
        <v>1782</v>
      </c>
      <c r="K188" s="449"/>
      <c r="L188" s="449"/>
      <c r="M188" s="449"/>
      <c r="N188" s="656"/>
      <c r="O188" s="656"/>
      <c r="P188" s="656"/>
      <c r="Q188" s="656"/>
      <c r="R188" s="657"/>
      <c r="S188" s="218"/>
      <c r="T188" s="448" t="s">
        <v>703</v>
      </c>
      <c r="U188" s="449"/>
      <c r="V188" s="248" t="s">
        <v>1785</v>
      </c>
      <c r="W188" s="654"/>
      <c r="X188" s="655"/>
      <c r="Y188" s="249" t="s">
        <v>1786</v>
      </c>
      <c r="Z188" s="656"/>
      <c r="AA188" s="655"/>
      <c r="AB188" s="249" t="s">
        <v>1787</v>
      </c>
      <c r="AC188" s="449" t="s">
        <v>1782</v>
      </c>
      <c r="AD188" s="449"/>
      <c r="AE188" s="449"/>
      <c r="AF188" s="449"/>
      <c r="AG188" s="656"/>
      <c r="AH188" s="656"/>
      <c r="AI188" s="656"/>
      <c r="AJ188" s="656"/>
      <c r="AK188" s="657"/>
    </row>
    <row r="189" spans="1:37" x14ac:dyDescent="0.15">
      <c r="A189" s="658" t="s">
        <v>1783</v>
      </c>
      <c r="B189" s="659"/>
      <c r="C189" s="601"/>
      <c r="D189" s="601"/>
      <c r="E189" s="601"/>
      <c r="F189" s="601"/>
      <c r="G189" s="601"/>
      <c r="H189" s="660"/>
      <c r="I189" s="250" t="s">
        <v>1787</v>
      </c>
      <c r="J189" s="659" t="s">
        <v>740</v>
      </c>
      <c r="K189" s="659"/>
      <c r="L189" s="661"/>
      <c r="M189" s="661"/>
      <c r="N189" s="661"/>
      <c r="O189" s="661"/>
      <c r="P189" s="661"/>
      <c r="Q189" s="661"/>
      <c r="R189" s="662"/>
      <c r="S189" s="218"/>
      <c r="T189" s="658" t="s">
        <v>1783</v>
      </c>
      <c r="U189" s="659"/>
      <c r="V189" s="601"/>
      <c r="W189" s="601"/>
      <c r="X189" s="601"/>
      <c r="Y189" s="601"/>
      <c r="Z189" s="601"/>
      <c r="AA189" s="660"/>
      <c r="AB189" s="250" t="s">
        <v>1787</v>
      </c>
      <c r="AC189" s="659" t="s">
        <v>740</v>
      </c>
      <c r="AD189" s="659"/>
      <c r="AE189" s="661"/>
      <c r="AF189" s="661"/>
      <c r="AG189" s="661"/>
      <c r="AH189" s="661"/>
      <c r="AI189" s="661"/>
      <c r="AJ189" s="661"/>
      <c r="AK189" s="662"/>
    </row>
    <row r="190" spans="1:37" x14ac:dyDescent="0.15">
      <c r="A190" s="658" t="s">
        <v>1779</v>
      </c>
      <c r="B190" s="659"/>
      <c r="C190" s="659"/>
      <c r="D190" s="659"/>
      <c r="E190" s="659"/>
      <c r="F190" s="661"/>
      <c r="G190" s="661"/>
      <c r="H190" s="674"/>
      <c r="I190" s="250" t="s">
        <v>1787</v>
      </c>
      <c r="J190" s="659" t="s">
        <v>742</v>
      </c>
      <c r="K190" s="659"/>
      <c r="L190" s="661"/>
      <c r="M190" s="661"/>
      <c r="N190" s="661"/>
      <c r="O190" s="661"/>
      <c r="P190" s="661"/>
      <c r="Q190" s="661"/>
      <c r="R190" s="662"/>
      <c r="S190" s="218"/>
      <c r="T190" s="658" t="s">
        <v>1779</v>
      </c>
      <c r="U190" s="659"/>
      <c r="V190" s="659"/>
      <c r="W190" s="659"/>
      <c r="X190" s="659"/>
      <c r="Y190" s="661"/>
      <c r="Z190" s="661"/>
      <c r="AA190" s="674"/>
      <c r="AB190" s="250" t="s">
        <v>1787</v>
      </c>
      <c r="AC190" s="659" t="s">
        <v>742</v>
      </c>
      <c r="AD190" s="659"/>
      <c r="AE190" s="661"/>
      <c r="AF190" s="661"/>
      <c r="AG190" s="661"/>
      <c r="AH190" s="661"/>
      <c r="AI190" s="661"/>
      <c r="AJ190" s="661"/>
      <c r="AK190" s="662"/>
    </row>
    <row r="191" spans="1:37" x14ac:dyDescent="0.15">
      <c r="A191" s="671" t="s">
        <v>1780</v>
      </c>
      <c r="B191" s="672"/>
      <c r="C191" s="673"/>
      <c r="D191" s="673"/>
      <c r="E191" s="673"/>
      <c r="F191" s="673"/>
      <c r="G191" s="673"/>
      <c r="H191" s="673"/>
      <c r="I191" s="673"/>
      <c r="J191" s="666" t="s">
        <v>1788</v>
      </c>
      <c r="K191" s="666"/>
      <c r="L191" s="666"/>
      <c r="M191" s="666"/>
      <c r="N191" s="667"/>
      <c r="O191" s="667"/>
      <c r="P191" s="667"/>
      <c r="Q191" s="667"/>
      <c r="R191" s="668"/>
      <c r="S191" s="218"/>
      <c r="T191" s="671" t="s">
        <v>1780</v>
      </c>
      <c r="U191" s="672"/>
      <c r="V191" s="673"/>
      <c r="W191" s="673"/>
      <c r="X191" s="673"/>
      <c r="Y191" s="673"/>
      <c r="Z191" s="673"/>
      <c r="AA191" s="673"/>
      <c r="AB191" s="673"/>
      <c r="AC191" s="666" t="s">
        <v>1788</v>
      </c>
      <c r="AD191" s="666"/>
      <c r="AE191" s="666"/>
      <c r="AF191" s="666"/>
      <c r="AG191" s="667"/>
      <c r="AH191" s="667"/>
      <c r="AI191" s="667"/>
      <c r="AJ191" s="667"/>
      <c r="AK191" s="668"/>
    </row>
    <row r="192" spans="1:37" x14ac:dyDescent="0.15">
      <c r="A192" s="658" t="s">
        <v>1784</v>
      </c>
      <c r="B192" s="659"/>
      <c r="C192" s="659"/>
      <c r="D192" s="659"/>
      <c r="E192" s="669"/>
      <c r="F192" s="669"/>
      <c r="G192" s="669"/>
      <c r="H192" s="669"/>
      <c r="I192" s="669"/>
      <c r="J192" s="669"/>
      <c r="K192" s="669"/>
      <c r="L192" s="669"/>
      <c r="M192" s="669"/>
      <c r="N192" s="669"/>
      <c r="O192" s="669"/>
      <c r="P192" s="669"/>
      <c r="Q192" s="669"/>
      <c r="R192" s="670"/>
      <c r="S192" s="218"/>
      <c r="T192" s="658" t="s">
        <v>1784</v>
      </c>
      <c r="U192" s="659"/>
      <c r="V192" s="659"/>
      <c r="W192" s="659"/>
      <c r="X192" s="669"/>
      <c r="Y192" s="669"/>
      <c r="Z192" s="669"/>
      <c r="AA192" s="669"/>
      <c r="AB192" s="669"/>
      <c r="AC192" s="669"/>
      <c r="AD192" s="669"/>
      <c r="AE192" s="669"/>
      <c r="AF192" s="669"/>
      <c r="AG192" s="669"/>
      <c r="AH192" s="669"/>
      <c r="AI192" s="669"/>
      <c r="AJ192" s="669"/>
      <c r="AK192" s="670"/>
    </row>
    <row r="193" spans="1:37" x14ac:dyDescent="0.15">
      <c r="A193" s="658" t="s">
        <v>1781</v>
      </c>
      <c r="B193" s="659"/>
      <c r="C193" s="659"/>
      <c r="D193" s="659"/>
      <c r="E193" s="659"/>
      <c r="F193" s="669"/>
      <c r="G193" s="669"/>
      <c r="H193" s="669"/>
      <c r="I193" s="669"/>
      <c r="J193" s="669"/>
      <c r="K193" s="669"/>
      <c r="L193" s="669"/>
      <c r="M193" s="669"/>
      <c r="N193" s="669"/>
      <c r="O193" s="669"/>
      <c r="P193" s="669"/>
      <c r="Q193" s="669"/>
      <c r="R193" s="670"/>
      <c r="S193" s="218"/>
      <c r="T193" s="658" t="s">
        <v>1781</v>
      </c>
      <c r="U193" s="659"/>
      <c r="V193" s="659"/>
      <c r="W193" s="659"/>
      <c r="X193" s="659"/>
      <c r="Y193" s="669"/>
      <c r="Z193" s="669"/>
      <c r="AA193" s="669"/>
      <c r="AB193" s="669"/>
      <c r="AC193" s="669"/>
      <c r="AD193" s="669"/>
      <c r="AE193" s="669"/>
      <c r="AF193" s="669"/>
      <c r="AG193" s="669"/>
      <c r="AH193" s="669"/>
      <c r="AI193" s="669"/>
      <c r="AJ193" s="669"/>
      <c r="AK193" s="670"/>
    </row>
    <row r="194" spans="1:37" x14ac:dyDescent="0.15">
      <c r="A194" s="682"/>
      <c r="B194" s="601"/>
      <c r="C194" s="601"/>
      <c r="D194" s="601"/>
      <c r="E194" s="601"/>
      <c r="F194" s="601"/>
      <c r="G194" s="601"/>
      <c r="H194" s="601"/>
      <c r="I194" s="601"/>
      <c r="J194" s="601"/>
      <c r="K194" s="601"/>
      <c r="L194" s="601"/>
      <c r="M194" s="601"/>
      <c r="N194" s="601"/>
      <c r="O194" s="601"/>
      <c r="P194" s="601"/>
      <c r="Q194" s="601"/>
      <c r="R194" s="683"/>
      <c r="S194" s="218"/>
      <c r="T194" s="682"/>
      <c r="U194" s="601"/>
      <c r="V194" s="601"/>
      <c r="W194" s="601"/>
      <c r="X194" s="601"/>
      <c r="Y194" s="601"/>
      <c r="Z194" s="601"/>
      <c r="AA194" s="601"/>
      <c r="AB194" s="601"/>
      <c r="AC194" s="601"/>
      <c r="AD194" s="601"/>
      <c r="AE194" s="601"/>
      <c r="AF194" s="601"/>
      <c r="AG194" s="601"/>
      <c r="AH194" s="601"/>
      <c r="AI194" s="601"/>
      <c r="AJ194" s="601"/>
      <c r="AK194" s="683"/>
    </row>
    <row r="195" spans="1:37" x14ac:dyDescent="0.15">
      <c r="A195" s="675" t="s">
        <v>717</v>
      </c>
      <c r="B195" s="676"/>
      <c r="C195" s="677"/>
      <c r="D195" s="677"/>
      <c r="E195" s="677"/>
      <c r="F195" s="677"/>
      <c r="G195" s="677"/>
      <c r="H195" s="677"/>
      <c r="I195" s="677"/>
      <c r="J195" s="677"/>
      <c r="K195" s="677"/>
      <c r="L195" s="677"/>
      <c r="M195" s="677"/>
      <c r="N195" s="677"/>
      <c r="O195" s="677"/>
      <c r="P195" s="677"/>
      <c r="Q195" s="677"/>
      <c r="R195" s="678"/>
      <c r="S195" s="218"/>
      <c r="T195" s="675" t="s">
        <v>717</v>
      </c>
      <c r="U195" s="676"/>
      <c r="V195" s="677"/>
      <c r="W195" s="677"/>
      <c r="X195" s="677"/>
      <c r="Y195" s="677"/>
      <c r="Z195" s="677"/>
      <c r="AA195" s="677"/>
      <c r="AB195" s="677"/>
      <c r="AC195" s="677"/>
      <c r="AD195" s="677"/>
      <c r="AE195" s="677"/>
      <c r="AF195" s="677"/>
      <c r="AG195" s="677"/>
      <c r="AH195" s="677"/>
      <c r="AI195" s="677"/>
      <c r="AJ195" s="677"/>
      <c r="AK195" s="678"/>
    </row>
    <row r="196" spans="1:37" ht="14.25" thickBot="1" x14ac:dyDescent="0.2">
      <c r="A196" s="679"/>
      <c r="B196" s="680"/>
      <c r="C196" s="680"/>
      <c r="D196" s="680"/>
      <c r="E196" s="680"/>
      <c r="F196" s="680"/>
      <c r="G196" s="680"/>
      <c r="H196" s="680"/>
      <c r="I196" s="680"/>
      <c r="J196" s="680"/>
      <c r="K196" s="680"/>
      <c r="L196" s="680"/>
      <c r="M196" s="680"/>
      <c r="N196" s="680"/>
      <c r="O196" s="680"/>
      <c r="P196" s="680"/>
      <c r="Q196" s="680"/>
      <c r="R196" s="681"/>
      <c r="S196" s="218"/>
      <c r="T196" s="679"/>
      <c r="U196" s="680"/>
      <c r="V196" s="680"/>
      <c r="W196" s="680"/>
      <c r="X196" s="680"/>
      <c r="Y196" s="680"/>
      <c r="Z196" s="680"/>
      <c r="AA196" s="680"/>
      <c r="AB196" s="680"/>
      <c r="AC196" s="680"/>
      <c r="AD196" s="680"/>
      <c r="AE196" s="680"/>
      <c r="AF196" s="680"/>
      <c r="AG196" s="680"/>
      <c r="AH196" s="680"/>
      <c r="AI196" s="680"/>
      <c r="AJ196" s="680"/>
      <c r="AK196" s="681"/>
    </row>
    <row r="197" spans="1:37" ht="14.25" thickBot="1" x14ac:dyDescent="0.2">
      <c r="A197" s="218"/>
      <c r="B197" s="218"/>
      <c r="C197" s="218"/>
      <c r="D197" s="218"/>
      <c r="E197" s="218"/>
      <c r="F197" s="218"/>
      <c r="G197" s="218"/>
      <c r="H197" s="218"/>
      <c r="I197" s="218"/>
      <c r="J197" s="218"/>
      <c r="K197" s="218"/>
      <c r="L197" s="218"/>
      <c r="M197" s="218"/>
      <c r="N197" s="218"/>
      <c r="O197" s="218"/>
      <c r="P197" s="218"/>
      <c r="Q197" s="218"/>
      <c r="R197" s="218"/>
      <c r="S197" s="218"/>
      <c r="T197" s="218"/>
      <c r="U197" s="218"/>
      <c r="V197" s="218"/>
      <c r="W197" s="218"/>
      <c r="X197" s="218"/>
      <c r="Y197" s="218"/>
      <c r="Z197" s="218"/>
      <c r="AA197" s="218"/>
      <c r="AB197" s="218"/>
      <c r="AC197" s="218"/>
      <c r="AD197" s="218"/>
      <c r="AE197" s="218"/>
      <c r="AF197" s="218"/>
      <c r="AG197" s="218"/>
      <c r="AH197" s="218"/>
      <c r="AI197" s="218"/>
      <c r="AJ197" s="218"/>
      <c r="AK197" s="218"/>
    </row>
    <row r="198" spans="1:37" ht="13.5" customHeight="1" x14ac:dyDescent="0.15">
      <c r="A198" s="644" t="s">
        <v>1647</v>
      </c>
      <c r="B198" s="645"/>
      <c r="C198" s="645"/>
      <c r="D198" s="645"/>
      <c r="E198" s="645"/>
      <c r="F198" s="645"/>
      <c r="G198" s="645"/>
      <c r="H198" s="645"/>
      <c r="I198" s="645"/>
      <c r="J198" s="645"/>
      <c r="K198" s="645"/>
      <c r="L198" s="645"/>
      <c r="M198" s="645"/>
      <c r="N198" s="645"/>
      <c r="O198" s="645"/>
      <c r="P198" s="645"/>
      <c r="Q198" s="645"/>
      <c r="R198" s="645"/>
      <c r="S198" s="280" t="s">
        <v>870</v>
      </c>
      <c r="T198" s="281"/>
      <c r="U198" s="281"/>
      <c r="V198" s="281"/>
      <c r="W198" s="650"/>
      <c r="X198" s="651"/>
      <c r="Y198" s="320"/>
      <c r="Z198" s="321"/>
      <c r="AA198" s="321"/>
      <c r="AB198" s="321"/>
      <c r="AC198" s="321"/>
      <c r="AD198" s="321"/>
      <c r="AE198" s="321"/>
      <c r="AF198" s="321"/>
      <c r="AG198" s="321"/>
      <c r="AH198" s="321"/>
      <c r="AI198" s="321"/>
      <c r="AJ198" s="321"/>
      <c r="AK198" s="322"/>
    </row>
    <row r="199" spans="1:37" ht="13.5" customHeight="1" x14ac:dyDescent="0.15">
      <c r="A199" s="646"/>
      <c r="B199" s="647"/>
      <c r="C199" s="647"/>
      <c r="D199" s="647"/>
      <c r="E199" s="647"/>
      <c r="F199" s="647"/>
      <c r="G199" s="647"/>
      <c r="H199" s="647"/>
      <c r="I199" s="647"/>
      <c r="J199" s="647"/>
      <c r="K199" s="647"/>
      <c r="L199" s="647"/>
      <c r="M199" s="647"/>
      <c r="N199" s="647"/>
      <c r="O199" s="647"/>
      <c r="P199" s="647"/>
      <c r="Q199" s="647"/>
      <c r="R199" s="647"/>
      <c r="S199" s="278" t="s">
        <v>597</v>
      </c>
      <c r="T199" s="279"/>
      <c r="U199" s="279"/>
      <c r="V199" s="279"/>
      <c r="W199" s="311"/>
      <c r="X199" s="319"/>
      <c r="Y199" s="323"/>
      <c r="Z199" s="324"/>
      <c r="AA199" s="324"/>
      <c r="AB199" s="324"/>
      <c r="AC199" s="324"/>
      <c r="AD199" s="324"/>
      <c r="AE199" s="324"/>
      <c r="AF199" s="324"/>
      <c r="AG199" s="324"/>
      <c r="AH199" s="324"/>
      <c r="AI199" s="324"/>
      <c r="AJ199" s="324"/>
      <c r="AK199" s="325"/>
    </row>
    <row r="200" spans="1:37" ht="14.25" customHeight="1" thickBot="1" x14ac:dyDescent="0.2">
      <c r="A200" s="648"/>
      <c r="B200" s="649"/>
      <c r="C200" s="649"/>
      <c r="D200" s="649"/>
      <c r="E200" s="649"/>
      <c r="F200" s="649"/>
      <c r="G200" s="649"/>
      <c r="H200" s="649"/>
      <c r="I200" s="649"/>
      <c r="J200" s="649"/>
      <c r="K200" s="649"/>
      <c r="L200" s="649"/>
      <c r="M200" s="649"/>
      <c r="N200" s="649"/>
      <c r="O200" s="649"/>
      <c r="P200" s="649"/>
      <c r="Q200" s="649"/>
      <c r="R200" s="649"/>
      <c r="S200" s="306" t="s">
        <v>598</v>
      </c>
      <c r="T200" s="307"/>
      <c r="U200" s="307"/>
      <c r="V200" s="307"/>
      <c r="W200" s="631">
        <f>AR73</f>
        <v>0</v>
      </c>
      <c r="X200" s="632"/>
      <c r="Y200" s="590"/>
      <c r="Z200" s="652"/>
      <c r="AA200" s="652"/>
      <c r="AB200" s="652"/>
      <c r="AC200" s="652"/>
      <c r="AD200" s="652"/>
      <c r="AE200" s="652"/>
      <c r="AF200" s="652"/>
      <c r="AG200" s="652"/>
      <c r="AH200" s="652"/>
      <c r="AI200" s="652"/>
      <c r="AJ200" s="652"/>
      <c r="AK200" s="653"/>
    </row>
    <row r="201" spans="1:37" ht="14.25" thickBot="1" x14ac:dyDescent="0.2">
      <c r="F201" s="218"/>
      <c r="G201" s="218"/>
      <c r="H201" s="218"/>
      <c r="I201" s="218"/>
      <c r="J201" s="218"/>
      <c r="K201" s="218"/>
      <c r="L201" s="218"/>
      <c r="M201" s="218"/>
      <c r="N201" s="218"/>
      <c r="O201" s="218"/>
      <c r="P201" s="218"/>
      <c r="Q201" s="218"/>
      <c r="R201" s="218"/>
      <c r="V201" s="218"/>
      <c r="W201" s="218"/>
      <c r="X201" s="218"/>
      <c r="Y201" s="218"/>
      <c r="Z201" s="218"/>
      <c r="AA201" s="218"/>
      <c r="AB201" s="218"/>
      <c r="AC201" s="218"/>
      <c r="AD201" s="218"/>
      <c r="AE201" s="218"/>
      <c r="AF201" s="218"/>
      <c r="AG201" s="218"/>
      <c r="AH201" s="218"/>
      <c r="AI201" s="218"/>
      <c r="AJ201" s="218"/>
      <c r="AK201" s="218"/>
    </row>
    <row r="202" spans="1:37" x14ac:dyDescent="0.15">
      <c r="A202" s="684" t="s">
        <v>833</v>
      </c>
      <c r="B202" s="685"/>
      <c r="C202" s="685"/>
      <c r="D202" s="685"/>
      <c r="E202" s="685"/>
      <c r="F202" s="685"/>
      <c r="G202" s="686" t="str">
        <f>H4</f>
        <v>誇り高き騎士</v>
      </c>
      <c r="H202" s="686"/>
      <c r="I202" s="686"/>
      <c r="J202" s="686"/>
      <c r="K202" s="686"/>
      <c r="L202" s="686"/>
      <c r="M202" s="686"/>
      <c r="N202" s="686"/>
      <c r="O202" s="686"/>
      <c r="P202" s="686"/>
      <c r="Q202" s="686"/>
      <c r="R202" s="686"/>
      <c r="S202" s="449" t="s">
        <v>586</v>
      </c>
      <c r="T202" s="449"/>
      <c r="U202" s="449"/>
      <c r="V202" s="449"/>
      <c r="W202" s="449"/>
      <c r="X202" s="449"/>
      <c r="Y202" s="687" t="str">
        <f>H7</f>
        <v>サンプルキャラクター</v>
      </c>
      <c r="Z202" s="687"/>
      <c r="AA202" s="687"/>
      <c r="AB202" s="687"/>
      <c r="AC202" s="687"/>
      <c r="AD202" s="687"/>
      <c r="AE202" s="687"/>
      <c r="AF202" s="687"/>
      <c r="AG202" s="687"/>
      <c r="AH202" s="687"/>
      <c r="AI202" s="687"/>
      <c r="AJ202" s="687"/>
      <c r="AK202" s="688"/>
    </row>
    <row r="203" spans="1:37" x14ac:dyDescent="0.15">
      <c r="A203" s="252"/>
      <c r="B203" s="689"/>
      <c r="C203" s="689"/>
      <c r="D203" s="689"/>
      <c r="E203" s="689"/>
      <c r="F203" s="689"/>
      <c r="G203" s="689"/>
      <c r="H203" s="689"/>
      <c r="I203" s="689"/>
      <c r="J203" s="689"/>
      <c r="K203" s="689"/>
      <c r="L203" s="689"/>
      <c r="M203" s="689"/>
      <c r="N203" s="689"/>
      <c r="O203" s="689"/>
      <c r="P203" s="689"/>
      <c r="Q203" s="689"/>
      <c r="R203" s="689"/>
      <c r="S203" s="689"/>
      <c r="T203" s="689"/>
      <c r="U203" s="689"/>
      <c r="V203" s="689"/>
      <c r="W203" s="689"/>
      <c r="X203" s="689"/>
      <c r="Y203" s="689"/>
      <c r="Z203" s="689"/>
      <c r="AA203" s="689"/>
      <c r="AB203" s="689"/>
      <c r="AC203" s="689"/>
      <c r="AD203" s="689"/>
      <c r="AE203" s="689"/>
      <c r="AF203" s="689"/>
      <c r="AG203" s="689"/>
      <c r="AH203" s="689"/>
      <c r="AI203" s="689"/>
      <c r="AJ203" s="689"/>
      <c r="AK203" s="690"/>
    </row>
    <row r="204" spans="1:37" x14ac:dyDescent="0.15">
      <c r="A204" s="253" t="s">
        <v>1648</v>
      </c>
      <c r="B204" s="689"/>
      <c r="C204" s="689"/>
      <c r="D204" s="689"/>
      <c r="E204" s="689"/>
      <c r="F204" s="689"/>
      <c r="G204" s="689"/>
      <c r="H204" s="689"/>
      <c r="I204" s="689"/>
      <c r="J204" s="689"/>
      <c r="K204" s="689"/>
      <c r="L204" s="689"/>
      <c r="M204" s="689"/>
      <c r="N204" s="689"/>
      <c r="O204" s="689"/>
      <c r="P204" s="689"/>
      <c r="Q204" s="689"/>
      <c r="R204" s="689"/>
      <c r="S204" s="689"/>
      <c r="T204" s="689"/>
      <c r="U204" s="689"/>
      <c r="V204" s="689"/>
      <c r="W204" s="689"/>
      <c r="X204" s="689"/>
      <c r="Y204" s="689"/>
      <c r="Z204" s="689"/>
      <c r="AA204" s="689"/>
      <c r="AB204" s="689"/>
      <c r="AC204" s="689"/>
      <c r="AD204" s="689"/>
      <c r="AE204" s="689"/>
      <c r="AF204" s="689"/>
      <c r="AG204" s="689"/>
      <c r="AH204" s="689"/>
      <c r="AI204" s="689"/>
      <c r="AJ204" s="689"/>
      <c r="AK204" s="690"/>
    </row>
    <row r="205" spans="1:37" x14ac:dyDescent="0.15">
      <c r="A205" s="253" t="s">
        <v>1649</v>
      </c>
      <c r="B205" s="689"/>
      <c r="C205" s="689"/>
      <c r="D205" s="689"/>
      <c r="E205" s="689"/>
      <c r="F205" s="689"/>
      <c r="G205" s="689"/>
      <c r="H205" s="689"/>
      <c r="I205" s="689"/>
      <c r="J205" s="689"/>
      <c r="K205" s="689"/>
      <c r="L205" s="689"/>
      <c r="M205" s="689"/>
      <c r="N205" s="689"/>
      <c r="O205" s="689"/>
      <c r="P205" s="689"/>
      <c r="Q205" s="689"/>
      <c r="R205" s="689"/>
      <c r="S205" s="689"/>
      <c r="T205" s="689"/>
      <c r="U205" s="689"/>
      <c r="V205" s="689"/>
      <c r="W205" s="689"/>
      <c r="X205" s="689"/>
      <c r="Y205" s="689"/>
      <c r="Z205" s="689"/>
      <c r="AA205" s="689"/>
      <c r="AB205" s="689"/>
      <c r="AC205" s="689"/>
      <c r="AD205" s="689"/>
      <c r="AE205" s="689"/>
      <c r="AF205" s="689"/>
      <c r="AG205" s="689"/>
      <c r="AH205" s="689"/>
      <c r="AI205" s="689"/>
      <c r="AJ205" s="689"/>
      <c r="AK205" s="690"/>
    </row>
    <row r="206" spans="1:37" ht="14.25" thickBot="1" x14ac:dyDescent="0.2">
      <c r="A206" s="254"/>
      <c r="B206" s="691"/>
      <c r="C206" s="691"/>
      <c r="D206" s="691"/>
      <c r="E206" s="691"/>
      <c r="F206" s="691"/>
      <c r="G206" s="691"/>
      <c r="H206" s="691"/>
      <c r="I206" s="691"/>
      <c r="J206" s="691"/>
      <c r="K206" s="691"/>
      <c r="L206" s="691"/>
      <c r="M206" s="691"/>
      <c r="N206" s="691"/>
      <c r="O206" s="691"/>
      <c r="P206" s="691"/>
      <c r="Q206" s="691"/>
      <c r="R206" s="691"/>
      <c r="S206" s="691"/>
      <c r="T206" s="691"/>
      <c r="U206" s="691"/>
      <c r="V206" s="691"/>
      <c r="W206" s="691"/>
      <c r="X206" s="691"/>
      <c r="Y206" s="691"/>
      <c r="Z206" s="691"/>
      <c r="AA206" s="691"/>
      <c r="AB206" s="691"/>
      <c r="AC206" s="691"/>
      <c r="AD206" s="691"/>
      <c r="AE206" s="691"/>
      <c r="AF206" s="691"/>
      <c r="AG206" s="691"/>
      <c r="AH206" s="691"/>
      <c r="AI206" s="691"/>
      <c r="AJ206" s="691"/>
      <c r="AK206" s="692"/>
    </row>
    <row r="207" spans="1:37" ht="14.25" thickBot="1" x14ac:dyDescent="0.2"/>
    <row r="208" spans="1:37" ht="14.25" thickBot="1" x14ac:dyDescent="0.2">
      <c r="A208" s="693" t="s">
        <v>828</v>
      </c>
      <c r="B208" s="694"/>
      <c r="C208" s="694"/>
      <c r="D208" s="694"/>
      <c r="E208" s="694"/>
      <c r="F208" s="694"/>
      <c r="G208" s="694"/>
      <c r="H208" s="694"/>
      <c r="I208" s="695" t="s">
        <v>1644</v>
      </c>
      <c r="J208" s="695"/>
      <c r="K208" s="695"/>
      <c r="L208" s="695"/>
      <c r="M208" s="696" t="s">
        <v>590</v>
      </c>
      <c r="N208" s="696"/>
      <c r="O208" s="696"/>
      <c r="P208" s="696" t="s">
        <v>591</v>
      </c>
      <c r="Q208" s="696"/>
      <c r="R208" s="696"/>
      <c r="S208" s="696" t="s">
        <v>592</v>
      </c>
      <c r="T208" s="696"/>
      <c r="U208" s="696"/>
      <c r="V208" s="695" t="s">
        <v>1645</v>
      </c>
      <c r="W208" s="695"/>
      <c r="X208" s="695"/>
      <c r="Y208" s="695" t="s">
        <v>1646</v>
      </c>
      <c r="Z208" s="695"/>
      <c r="AA208" s="695"/>
      <c r="AB208" s="695" t="s">
        <v>815</v>
      </c>
      <c r="AC208" s="695"/>
      <c r="AD208" s="695"/>
      <c r="AE208" s="695" t="s">
        <v>1650</v>
      </c>
      <c r="AF208" s="695"/>
      <c r="AG208" s="695"/>
      <c r="AH208" s="695"/>
      <c r="AI208" s="696" t="s">
        <v>1651</v>
      </c>
      <c r="AJ208" s="696"/>
      <c r="AK208" s="702"/>
    </row>
    <row r="209" spans="1:37" x14ac:dyDescent="0.15">
      <c r="A209" s="703"/>
      <c r="B209" s="704"/>
      <c r="C209" s="704"/>
      <c r="D209" s="704"/>
      <c r="E209" s="704"/>
      <c r="F209" s="704"/>
      <c r="G209" s="704"/>
      <c r="H209" s="704"/>
      <c r="I209" s="697"/>
      <c r="J209" s="697"/>
      <c r="K209" s="697"/>
      <c r="L209" s="697"/>
      <c r="M209" s="588"/>
      <c r="N209" s="588"/>
      <c r="O209" s="588"/>
      <c r="P209" s="588"/>
      <c r="Q209" s="588"/>
      <c r="R209" s="588"/>
      <c r="S209" s="588"/>
      <c r="T209" s="588"/>
      <c r="U209" s="588"/>
      <c r="V209" s="697"/>
      <c r="W209" s="697"/>
      <c r="X209" s="697"/>
      <c r="Y209" s="697"/>
      <c r="Z209" s="697"/>
      <c r="AA209" s="697"/>
      <c r="AB209" s="697"/>
      <c r="AC209" s="697"/>
      <c r="AD209" s="697"/>
      <c r="AE209" s="697"/>
      <c r="AF209" s="697"/>
      <c r="AG209" s="697"/>
      <c r="AH209" s="697"/>
      <c r="AI209" s="588"/>
      <c r="AJ209" s="588"/>
      <c r="AK209" s="698"/>
    </row>
    <row r="210" spans="1:37" x14ac:dyDescent="0.15">
      <c r="A210" s="699" t="s">
        <v>1652</v>
      </c>
      <c r="B210" s="666"/>
      <c r="C210" s="700"/>
      <c r="D210" s="700"/>
      <c r="E210" s="700"/>
      <c r="F210" s="700"/>
      <c r="G210" s="700"/>
      <c r="H210" s="700"/>
      <c r="I210" s="700"/>
      <c r="J210" s="700"/>
      <c r="K210" s="700"/>
      <c r="L210" s="700"/>
      <c r="M210" s="700"/>
      <c r="N210" s="700"/>
      <c r="O210" s="700"/>
      <c r="P210" s="700"/>
      <c r="Q210" s="700"/>
      <c r="R210" s="700"/>
      <c r="S210" s="700"/>
      <c r="T210" s="700"/>
      <c r="U210" s="700"/>
      <c r="V210" s="700"/>
      <c r="W210" s="700"/>
      <c r="X210" s="700"/>
      <c r="Y210" s="700"/>
      <c r="Z210" s="700"/>
      <c r="AA210" s="700"/>
      <c r="AB210" s="700"/>
      <c r="AC210" s="700"/>
      <c r="AD210" s="700"/>
      <c r="AE210" s="700"/>
      <c r="AF210" s="700"/>
      <c r="AG210" s="700"/>
      <c r="AH210" s="700"/>
      <c r="AI210" s="700"/>
      <c r="AJ210" s="700"/>
      <c r="AK210" s="701"/>
    </row>
    <row r="211" spans="1:37" ht="14.25" thickBot="1" x14ac:dyDescent="0.2">
      <c r="A211" s="705"/>
      <c r="B211" s="706"/>
      <c r="C211" s="706"/>
      <c r="D211" s="706"/>
      <c r="E211" s="706"/>
      <c r="F211" s="706"/>
      <c r="G211" s="706"/>
      <c r="H211" s="706"/>
      <c r="I211" s="706"/>
      <c r="J211" s="706"/>
      <c r="K211" s="706"/>
      <c r="L211" s="706"/>
      <c r="M211" s="706"/>
      <c r="N211" s="706"/>
      <c r="O211" s="706"/>
      <c r="P211" s="706"/>
      <c r="Q211" s="706"/>
      <c r="R211" s="706"/>
      <c r="S211" s="706"/>
      <c r="T211" s="706"/>
      <c r="U211" s="706"/>
      <c r="V211" s="706"/>
      <c r="W211" s="706"/>
      <c r="X211" s="706"/>
      <c r="Y211" s="706"/>
      <c r="Z211" s="706"/>
      <c r="AA211" s="706"/>
      <c r="AB211" s="706"/>
      <c r="AC211" s="706"/>
      <c r="AD211" s="706"/>
      <c r="AE211" s="706"/>
      <c r="AF211" s="706"/>
      <c r="AG211" s="706"/>
      <c r="AH211" s="706"/>
      <c r="AI211" s="706"/>
      <c r="AJ211" s="706"/>
      <c r="AK211" s="707"/>
    </row>
    <row r="212" spans="1:37" x14ac:dyDescent="0.15">
      <c r="A212" s="703"/>
      <c r="B212" s="704"/>
      <c r="C212" s="704"/>
      <c r="D212" s="704"/>
      <c r="E212" s="704"/>
      <c r="F212" s="704"/>
      <c r="G212" s="704"/>
      <c r="H212" s="704"/>
      <c r="I212" s="697"/>
      <c r="J212" s="697"/>
      <c r="K212" s="697"/>
      <c r="L212" s="697"/>
      <c r="M212" s="588"/>
      <c r="N212" s="588"/>
      <c r="O212" s="588"/>
      <c r="P212" s="588"/>
      <c r="Q212" s="588"/>
      <c r="R212" s="588"/>
      <c r="S212" s="588"/>
      <c r="T212" s="588"/>
      <c r="U212" s="588"/>
      <c r="V212" s="697"/>
      <c r="W212" s="697"/>
      <c r="X212" s="697"/>
      <c r="Y212" s="697"/>
      <c r="Z212" s="697"/>
      <c r="AA212" s="697"/>
      <c r="AB212" s="697"/>
      <c r="AC212" s="697"/>
      <c r="AD212" s="697"/>
      <c r="AE212" s="697"/>
      <c r="AF212" s="697"/>
      <c r="AG212" s="697"/>
      <c r="AH212" s="697"/>
      <c r="AI212" s="588"/>
      <c r="AJ212" s="588"/>
      <c r="AK212" s="698"/>
    </row>
    <row r="213" spans="1:37" x14ac:dyDescent="0.15">
      <c r="A213" s="699" t="s">
        <v>1652</v>
      </c>
      <c r="B213" s="666"/>
      <c r="C213" s="700"/>
      <c r="D213" s="700"/>
      <c r="E213" s="700"/>
      <c r="F213" s="700"/>
      <c r="G213" s="700"/>
      <c r="H213" s="700"/>
      <c r="I213" s="700"/>
      <c r="J213" s="700"/>
      <c r="K213" s="700"/>
      <c r="L213" s="700"/>
      <c r="M213" s="700"/>
      <c r="N213" s="700"/>
      <c r="O213" s="700"/>
      <c r="P213" s="700"/>
      <c r="Q213" s="700"/>
      <c r="R213" s="700"/>
      <c r="S213" s="700"/>
      <c r="T213" s="700"/>
      <c r="U213" s="700"/>
      <c r="V213" s="700"/>
      <c r="W213" s="700"/>
      <c r="X213" s="700"/>
      <c r="Y213" s="700"/>
      <c r="Z213" s="700"/>
      <c r="AA213" s="700"/>
      <c r="AB213" s="700"/>
      <c r="AC213" s="700"/>
      <c r="AD213" s="700"/>
      <c r="AE213" s="700"/>
      <c r="AF213" s="700"/>
      <c r="AG213" s="700"/>
      <c r="AH213" s="700"/>
      <c r="AI213" s="700"/>
      <c r="AJ213" s="700"/>
      <c r="AK213" s="701"/>
    </row>
    <row r="214" spans="1:37" ht="14.25" thickBot="1" x14ac:dyDescent="0.2">
      <c r="A214" s="705"/>
      <c r="B214" s="706"/>
      <c r="C214" s="706"/>
      <c r="D214" s="706"/>
      <c r="E214" s="706"/>
      <c r="F214" s="706"/>
      <c r="G214" s="706"/>
      <c r="H214" s="706"/>
      <c r="I214" s="706"/>
      <c r="J214" s="706"/>
      <c r="K214" s="706"/>
      <c r="L214" s="706"/>
      <c r="M214" s="706"/>
      <c r="N214" s="706"/>
      <c r="O214" s="706"/>
      <c r="P214" s="706"/>
      <c r="Q214" s="706"/>
      <c r="R214" s="706"/>
      <c r="S214" s="706"/>
      <c r="T214" s="706"/>
      <c r="U214" s="706"/>
      <c r="V214" s="706"/>
      <c r="W214" s="706"/>
      <c r="X214" s="706"/>
      <c r="Y214" s="706"/>
      <c r="Z214" s="706"/>
      <c r="AA214" s="706"/>
      <c r="AB214" s="706"/>
      <c r="AC214" s="706"/>
      <c r="AD214" s="706"/>
      <c r="AE214" s="706"/>
      <c r="AF214" s="706"/>
      <c r="AG214" s="706"/>
      <c r="AH214" s="706"/>
      <c r="AI214" s="706"/>
      <c r="AJ214" s="706"/>
      <c r="AK214" s="707"/>
    </row>
    <row r="215" spans="1:37" x14ac:dyDescent="0.15">
      <c r="A215" s="703"/>
      <c r="B215" s="704"/>
      <c r="C215" s="704"/>
      <c r="D215" s="704"/>
      <c r="E215" s="704"/>
      <c r="F215" s="704"/>
      <c r="G215" s="704"/>
      <c r="H215" s="704"/>
      <c r="I215" s="697"/>
      <c r="J215" s="697"/>
      <c r="K215" s="697"/>
      <c r="L215" s="697"/>
      <c r="M215" s="588"/>
      <c r="N215" s="588"/>
      <c r="O215" s="588"/>
      <c r="P215" s="588"/>
      <c r="Q215" s="588"/>
      <c r="R215" s="588"/>
      <c r="S215" s="588"/>
      <c r="T215" s="588"/>
      <c r="U215" s="588"/>
      <c r="V215" s="697"/>
      <c r="W215" s="697"/>
      <c r="X215" s="697"/>
      <c r="Y215" s="697"/>
      <c r="Z215" s="697"/>
      <c r="AA215" s="697"/>
      <c r="AB215" s="697"/>
      <c r="AC215" s="697"/>
      <c r="AD215" s="697"/>
      <c r="AE215" s="697"/>
      <c r="AF215" s="697"/>
      <c r="AG215" s="697"/>
      <c r="AH215" s="697"/>
      <c r="AI215" s="588"/>
      <c r="AJ215" s="588"/>
      <c r="AK215" s="698"/>
    </row>
    <row r="216" spans="1:37" x14ac:dyDescent="0.15">
      <c r="A216" s="699" t="s">
        <v>1652</v>
      </c>
      <c r="B216" s="666"/>
      <c r="C216" s="700"/>
      <c r="D216" s="700"/>
      <c r="E216" s="700"/>
      <c r="F216" s="700"/>
      <c r="G216" s="700"/>
      <c r="H216" s="700"/>
      <c r="I216" s="700"/>
      <c r="J216" s="700"/>
      <c r="K216" s="700"/>
      <c r="L216" s="700"/>
      <c r="M216" s="700"/>
      <c r="N216" s="700"/>
      <c r="O216" s="700"/>
      <c r="P216" s="700"/>
      <c r="Q216" s="700"/>
      <c r="R216" s="700"/>
      <c r="S216" s="700"/>
      <c r="T216" s="700"/>
      <c r="U216" s="700"/>
      <c r="V216" s="700"/>
      <c r="W216" s="700"/>
      <c r="X216" s="700"/>
      <c r="Y216" s="700"/>
      <c r="Z216" s="700"/>
      <c r="AA216" s="700"/>
      <c r="AB216" s="700"/>
      <c r="AC216" s="700"/>
      <c r="AD216" s="700"/>
      <c r="AE216" s="700"/>
      <c r="AF216" s="700"/>
      <c r="AG216" s="700"/>
      <c r="AH216" s="700"/>
      <c r="AI216" s="700"/>
      <c r="AJ216" s="700"/>
      <c r="AK216" s="701"/>
    </row>
    <row r="217" spans="1:37" ht="14.25" thickBot="1" x14ac:dyDescent="0.2">
      <c r="A217" s="705"/>
      <c r="B217" s="706"/>
      <c r="C217" s="706"/>
      <c r="D217" s="706"/>
      <c r="E217" s="706"/>
      <c r="F217" s="706"/>
      <c r="G217" s="706"/>
      <c r="H217" s="706"/>
      <c r="I217" s="706"/>
      <c r="J217" s="706"/>
      <c r="K217" s="706"/>
      <c r="L217" s="706"/>
      <c r="M217" s="706"/>
      <c r="N217" s="706"/>
      <c r="O217" s="706"/>
      <c r="P217" s="706"/>
      <c r="Q217" s="706"/>
      <c r="R217" s="706"/>
      <c r="S217" s="706"/>
      <c r="T217" s="706"/>
      <c r="U217" s="706"/>
      <c r="V217" s="706"/>
      <c r="W217" s="706"/>
      <c r="X217" s="706"/>
      <c r="Y217" s="706"/>
      <c r="Z217" s="706"/>
      <c r="AA217" s="706"/>
      <c r="AB217" s="706"/>
      <c r="AC217" s="706"/>
      <c r="AD217" s="706"/>
      <c r="AE217" s="706"/>
      <c r="AF217" s="706"/>
      <c r="AG217" s="706"/>
      <c r="AH217" s="706"/>
      <c r="AI217" s="706"/>
      <c r="AJ217" s="706"/>
      <c r="AK217" s="707"/>
    </row>
    <row r="218" spans="1:37" x14ac:dyDescent="0.15">
      <c r="A218" s="703"/>
      <c r="B218" s="704"/>
      <c r="C218" s="704"/>
      <c r="D218" s="704"/>
      <c r="E218" s="704"/>
      <c r="F218" s="704"/>
      <c r="G218" s="704"/>
      <c r="H218" s="704"/>
      <c r="I218" s="697"/>
      <c r="J218" s="697"/>
      <c r="K218" s="697"/>
      <c r="L218" s="697"/>
      <c r="M218" s="588"/>
      <c r="N218" s="588"/>
      <c r="O218" s="588"/>
      <c r="P218" s="588"/>
      <c r="Q218" s="588"/>
      <c r="R218" s="588"/>
      <c r="S218" s="588"/>
      <c r="T218" s="588"/>
      <c r="U218" s="588"/>
      <c r="V218" s="697"/>
      <c r="W218" s="697"/>
      <c r="X218" s="697"/>
      <c r="Y218" s="697"/>
      <c r="Z218" s="697"/>
      <c r="AA218" s="697"/>
      <c r="AB218" s="697"/>
      <c r="AC218" s="697"/>
      <c r="AD218" s="697"/>
      <c r="AE218" s="697"/>
      <c r="AF218" s="697"/>
      <c r="AG218" s="697"/>
      <c r="AH218" s="697"/>
      <c r="AI218" s="588"/>
      <c r="AJ218" s="588"/>
      <c r="AK218" s="698"/>
    </row>
    <row r="219" spans="1:37" x14ac:dyDescent="0.15">
      <c r="A219" s="699" t="s">
        <v>1652</v>
      </c>
      <c r="B219" s="666"/>
      <c r="C219" s="700"/>
      <c r="D219" s="700"/>
      <c r="E219" s="700"/>
      <c r="F219" s="700"/>
      <c r="G219" s="700"/>
      <c r="H219" s="700"/>
      <c r="I219" s="700"/>
      <c r="J219" s="700"/>
      <c r="K219" s="700"/>
      <c r="L219" s="700"/>
      <c r="M219" s="700"/>
      <c r="N219" s="700"/>
      <c r="O219" s="700"/>
      <c r="P219" s="700"/>
      <c r="Q219" s="700"/>
      <c r="R219" s="700"/>
      <c r="S219" s="700"/>
      <c r="T219" s="700"/>
      <c r="U219" s="700"/>
      <c r="V219" s="700"/>
      <c r="W219" s="700"/>
      <c r="X219" s="700"/>
      <c r="Y219" s="700"/>
      <c r="Z219" s="700"/>
      <c r="AA219" s="700"/>
      <c r="AB219" s="700"/>
      <c r="AC219" s="700"/>
      <c r="AD219" s="700"/>
      <c r="AE219" s="700"/>
      <c r="AF219" s="700"/>
      <c r="AG219" s="700"/>
      <c r="AH219" s="700"/>
      <c r="AI219" s="700"/>
      <c r="AJ219" s="700"/>
      <c r="AK219" s="701"/>
    </row>
    <row r="220" spans="1:37" ht="14.25" thickBot="1" x14ac:dyDescent="0.2">
      <c r="A220" s="705"/>
      <c r="B220" s="706"/>
      <c r="C220" s="706"/>
      <c r="D220" s="706"/>
      <c r="E220" s="706"/>
      <c r="F220" s="706"/>
      <c r="G220" s="706"/>
      <c r="H220" s="706"/>
      <c r="I220" s="706"/>
      <c r="J220" s="706"/>
      <c r="K220" s="706"/>
      <c r="L220" s="706"/>
      <c r="M220" s="706"/>
      <c r="N220" s="706"/>
      <c r="O220" s="706"/>
      <c r="P220" s="706"/>
      <c r="Q220" s="706"/>
      <c r="R220" s="706"/>
      <c r="S220" s="706"/>
      <c r="T220" s="706"/>
      <c r="U220" s="706"/>
      <c r="V220" s="706"/>
      <c r="W220" s="706"/>
      <c r="X220" s="706"/>
      <c r="Y220" s="706"/>
      <c r="Z220" s="706"/>
      <c r="AA220" s="706"/>
      <c r="AB220" s="706"/>
      <c r="AC220" s="706"/>
      <c r="AD220" s="706"/>
      <c r="AE220" s="706"/>
      <c r="AF220" s="706"/>
      <c r="AG220" s="706"/>
      <c r="AH220" s="706"/>
      <c r="AI220" s="706"/>
      <c r="AJ220" s="706"/>
      <c r="AK220" s="707"/>
    </row>
    <row r="221" spans="1:37" x14ac:dyDescent="0.15">
      <c r="A221" s="703"/>
      <c r="B221" s="704"/>
      <c r="C221" s="704"/>
      <c r="D221" s="704"/>
      <c r="E221" s="704"/>
      <c r="F221" s="704"/>
      <c r="G221" s="704"/>
      <c r="H221" s="704"/>
      <c r="I221" s="697"/>
      <c r="J221" s="697"/>
      <c r="K221" s="697"/>
      <c r="L221" s="697"/>
      <c r="M221" s="588"/>
      <c r="N221" s="588"/>
      <c r="O221" s="588"/>
      <c r="P221" s="588"/>
      <c r="Q221" s="588"/>
      <c r="R221" s="588"/>
      <c r="S221" s="588"/>
      <c r="T221" s="588"/>
      <c r="U221" s="588"/>
      <c r="V221" s="697"/>
      <c r="W221" s="697"/>
      <c r="X221" s="697"/>
      <c r="Y221" s="697"/>
      <c r="Z221" s="697"/>
      <c r="AA221" s="697"/>
      <c r="AB221" s="697"/>
      <c r="AC221" s="697"/>
      <c r="AD221" s="697"/>
      <c r="AE221" s="697"/>
      <c r="AF221" s="697"/>
      <c r="AG221" s="697"/>
      <c r="AH221" s="697"/>
      <c r="AI221" s="588"/>
      <c r="AJ221" s="588"/>
      <c r="AK221" s="698"/>
    </row>
    <row r="222" spans="1:37" x14ac:dyDescent="0.15">
      <c r="A222" s="699" t="s">
        <v>1652</v>
      </c>
      <c r="B222" s="666"/>
      <c r="C222" s="700"/>
      <c r="D222" s="700"/>
      <c r="E222" s="700"/>
      <c r="F222" s="700"/>
      <c r="G222" s="700"/>
      <c r="H222" s="700"/>
      <c r="I222" s="700"/>
      <c r="J222" s="700"/>
      <c r="K222" s="700"/>
      <c r="L222" s="700"/>
      <c r="M222" s="700"/>
      <c r="N222" s="700"/>
      <c r="O222" s="700"/>
      <c r="P222" s="700"/>
      <c r="Q222" s="700"/>
      <c r="R222" s="700"/>
      <c r="S222" s="700"/>
      <c r="T222" s="700"/>
      <c r="U222" s="700"/>
      <c r="V222" s="700"/>
      <c r="W222" s="700"/>
      <c r="X222" s="700"/>
      <c r="Y222" s="700"/>
      <c r="Z222" s="700"/>
      <c r="AA222" s="700"/>
      <c r="AB222" s="700"/>
      <c r="AC222" s="700"/>
      <c r="AD222" s="700"/>
      <c r="AE222" s="700"/>
      <c r="AF222" s="700"/>
      <c r="AG222" s="700"/>
      <c r="AH222" s="700"/>
      <c r="AI222" s="700"/>
      <c r="AJ222" s="700"/>
      <c r="AK222" s="701"/>
    </row>
    <row r="223" spans="1:37" ht="14.25" thickBot="1" x14ac:dyDescent="0.2">
      <c r="A223" s="705"/>
      <c r="B223" s="706"/>
      <c r="C223" s="706"/>
      <c r="D223" s="706"/>
      <c r="E223" s="706"/>
      <c r="F223" s="706"/>
      <c r="G223" s="706"/>
      <c r="H223" s="706"/>
      <c r="I223" s="706"/>
      <c r="J223" s="706"/>
      <c r="K223" s="706"/>
      <c r="L223" s="706"/>
      <c r="M223" s="706"/>
      <c r="N223" s="706"/>
      <c r="O223" s="706"/>
      <c r="P223" s="706"/>
      <c r="Q223" s="706"/>
      <c r="R223" s="706"/>
      <c r="S223" s="706"/>
      <c r="T223" s="706"/>
      <c r="U223" s="706"/>
      <c r="V223" s="706"/>
      <c r="W223" s="706"/>
      <c r="X223" s="706"/>
      <c r="Y223" s="706"/>
      <c r="Z223" s="706"/>
      <c r="AA223" s="706"/>
      <c r="AB223" s="706"/>
      <c r="AC223" s="706"/>
      <c r="AD223" s="706"/>
      <c r="AE223" s="706"/>
      <c r="AF223" s="706"/>
      <c r="AG223" s="706"/>
      <c r="AH223" s="706"/>
      <c r="AI223" s="706"/>
      <c r="AJ223" s="706"/>
      <c r="AK223" s="707"/>
    </row>
    <row r="224" spans="1:37" x14ac:dyDescent="0.15">
      <c r="A224" s="703"/>
      <c r="B224" s="704"/>
      <c r="C224" s="704"/>
      <c r="D224" s="704"/>
      <c r="E224" s="704"/>
      <c r="F224" s="704"/>
      <c r="G224" s="704"/>
      <c r="H224" s="704"/>
      <c r="I224" s="697"/>
      <c r="J224" s="697"/>
      <c r="K224" s="697"/>
      <c r="L224" s="697"/>
      <c r="M224" s="588"/>
      <c r="N224" s="588"/>
      <c r="O224" s="588"/>
      <c r="P224" s="588"/>
      <c r="Q224" s="588"/>
      <c r="R224" s="588"/>
      <c r="S224" s="588"/>
      <c r="T224" s="588"/>
      <c r="U224" s="588"/>
      <c r="V224" s="697"/>
      <c r="W224" s="697"/>
      <c r="X224" s="697"/>
      <c r="Y224" s="697"/>
      <c r="Z224" s="697"/>
      <c r="AA224" s="697"/>
      <c r="AB224" s="697"/>
      <c r="AC224" s="697"/>
      <c r="AD224" s="697"/>
      <c r="AE224" s="697"/>
      <c r="AF224" s="697"/>
      <c r="AG224" s="697"/>
      <c r="AH224" s="697"/>
      <c r="AI224" s="588"/>
      <c r="AJ224" s="588"/>
      <c r="AK224" s="698"/>
    </row>
    <row r="225" spans="1:37" x14ac:dyDescent="0.15">
      <c r="A225" s="699" t="s">
        <v>1652</v>
      </c>
      <c r="B225" s="666"/>
      <c r="C225" s="700"/>
      <c r="D225" s="700"/>
      <c r="E225" s="700"/>
      <c r="F225" s="700"/>
      <c r="G225" s="700"/>
      <c r="H225" s="700"/>
      <c r="I225" s="700"/>
      <c r="J225" s="700"/>
      <c r="K225" s="700"/>
      <c r="L225" s="700"/>
      <c r="M225" s="700"/>
      <c r="N225" s="700"/>
      <c r="O225" s="700"/>
      <c r="P225" s="700"/>
      <c r="Q225" s="700"/>
      <c r="R225" s="700"/>
      <c r="S225" s="700"/>
      <c r="T225" s="700"/>
      <c r="U225" s="700"/>
      <c r="V225" s="700"/>
      <c r="W225" s="700"/>
      <c r="X225" s="700"/>
      <c r="Y225" s="700"/>
      <c r="Z225" s="700"/>
      <c r="AA225" s="700"/>
      <c r="AB225" s="700"/>
      <c r="AC225" s="700"/>
      <c r="AD225" s="700"/>
      <c r="AE225" s="700"/>
      <c r="AF225" s="700"/>
      <c r="AG225" s="700"/>
      <c r="AH225" s="700"/>
      <c r="AI225" s="700"/>
      <c r="AJ225" s="700"/>
      <c r="AK225" s="701"/>
    </row>
    <row r="226" spans="1:37" ht="14.25" thickBot="1" x14ac:dyDescent="0.2">
      <c r="A226" s="705"/>
      <c r="B226" s="706"/>
      <c r="C226" s="706"/>
      <c r="D226" s="706"/>
      <c r="E226" s="706"/>
      <c r="F226" s="706"/>
      <c r="G226" s="706"/>
      <c r="H226" s="706"/>
      <c r="I226" s="706"/>
      <c r="J226" s="706"/>
      <c r="K226" s="706"/>
      <c r="L226" s="706"/>
      <c r="M226" s="706"/>
      <c r="N226" s="706"/>
      <c r="O226" s="706"/>
      <c r="P226" s="706"/>
      <c r="Q226" s="706"/>
      <c r="R226" s="706"/>
      <c r="S226" s="706"/>
      <c r="T226" s="706"/>
      <c r="U226" s="706"/>
      <c r="V226" s="706"/>
      <c r="W226" s="706"/>
      <c r="X226" s="706"/>
      <c r="Y226" s="706"/>
      <c r="Z226" s="706"/>
      <c r="AA226" s="706"/>
      <c r="AB226" s="706"/>
      <c r="AC226" s="706"/>
      <c r="AD226" s="706"/>
      <c r="AE226" s="706"/>
      <c r="AF226" s="706"/>
      <c r="AG226" s="706"/>
      <c r="AH226" s="706"/>
      <c r="AI226" s="706"/>
      <c r="AJ226" s="706"/>
      <c r="AK226" s="707"/>
    </row>
    <row r="227" spans="1:37" x14ac:dyDescent="0.15">
      <c r="A227" s="703"/>
      <c r="B227" s="704"/>
      <c r="C227" s="704"/>
      <c r="D227" s="704"/>
      <c r="E227" s="704"/>
      <c r="F227" s="704"/>
      <c r="G227" s="704"/>
      <c r="H227" s="704"/>
      <c r="I227" s="697"/>
      <c r="J227" s="697"/>
      <c r="K227" s="697"/>
      <c r="L227" s="697"/>
      <c r="M227" s="588"/>
      <c r="N227" s="588"/>
      <c r="O227" s="588"/>
      <c r="P227" s="588"/>
      <c r="Q227" s="588"/>
      <c r="R227" s="588"/>
      <c r="S227" s="588"/>
      <c r="T227" s="588"/>
      <c r="U227" s="588"/>
      <c r="V227" s="697"/>
      <c r="W227" s="697"/>
      <c r="X227" s="697"/>
      <c r="Y227" s="697"/>
      <c r="Z227" s="697"/>
      <c r="AA227" s="697"/>
      <c r="AB227" s="697"/>
      <c r="AC227" s="697"/>
      <c r="AD227" s="697"/>
      <c r="AE227" s="697"/>
      <c r="AF227" s="697"/>
      <c r="AG227" s="697"/>
      <c r="AH227" s="697"/>
      <c r="AI227" s="588"/>
      <c r="AJ227" s="588"/>
      <c r="AK227" s="698"/>
    </row>
    <row r="228" spans="1:37" x14ac:dyDescent="0.15">
      <c r="A228" s="699" t="s">
        <v>1652</v>
      </c>
      <c r="B228" s="666"/>
      <c r="C228" s="700"/>
      <c r="D228" s="700"/>
      <c r="E228" s="700"/>
      <c r="F228" s="700"/>
      <c r="G228" s="700"/>
      <c r="H228" s="700"/>
      <c r="I228" s="700"/>
      <c r="J228" s="700"/>
      <c r="K228" s="700"/>
      <c r="L228" s="700"/>
      <c r="M228" s="700"/>
      <c r="N228" s="700"/>
      <c r="O228" s="700"/>
      <c r="P228" s="700"/>
      <c r="Q228" s="700"/>
      <c r="R228" s="700"/>
      <c r="S228" s="700"/>
      <c r="T228" s="700"/>
      <c r="U228" s="700"/>
      <c r="V228" s="700"/>
      <c r="W228" s="700"/>
      <c r="X228" s="700"/>
      <c r="Y228" s="700"/>
      <c r="Z228" s="700"/>
      <c r="AA228" s="700"/>
      <c r="AB228" s="700"/>
      <c r="AC228" s="700"/>
      <c r="AD228" s="700"/>
      <c r="AE228" s="700"/>
      <c r="AF228" s="700"/>
      <c r="AG228" s="700"/>
      <c r="AH228" s="700"/>
      <c r="AI228" s="700"/>
      <c r="AJ228" s="700"/>
      <c r="AK228" s="701"/>
    </row>
    <row r="229" spans="1:37" ht="14.25" thickBot="1" x14ac:dyDescent="0.2">
      <c r="A229" s="705"/>
      <c r="B229" s="706"/>
      <c r="C229" s="706"/>
      <c r="D229" s="706"/>
      <c r="E229" s="706"/>
      <c r="F229" s="706"/>
      <c r="G229" s="706"/>
      <c r="H229" s="706"/>
      <c r="I229" s="706"/>
      <c r="J229" s="706"/>
      <c r="K229" s="706"/>
      <c r="L229" s="706"/>
      <c r="M229" s="706"/>
      <c r="N229" s="706"/>
      <c r="O229" s="706"/>
      <c r="P229" s="706"/>
      <c r="Q229" s="706"/>
      <c r="R229" s="706"/>
      <c r="S229" s="706"/>
      <c r="T229" s="706"/>
      <c r="U229" s="706"/>
      <c r="V229" s="706"/>
      <c r="W229" s="706"/>
      <c r="X229" s="706"/>
      <c r="Y229" s="706"/>
      <c r="Z229" s="706"/>
      <c r="AA229" s="706"/>
      <c r="AB229" s="706"/>
      <c r="AC229" s="706"/>
      <c r="AD229" s="706"/>
      <c r="AE229" s="706"/>
      <c r="AF229" s="706"/>
      <c r="AG229" s="706"/>
      <c r="AH229" s="706"/>
      <c r="AI229" s="706"/>
      <c r="AJ229" s="706"/>
      <c r="AK229" s="707"/>
    </row>
    <row r="230" spans="1:37" x14ac:dyDescent="0.15">
      <c r="A230" s="703"/>
      <c r="B230" s="704"/>
      <c r="C230" s="704"/>
      <c r="D230" s="704"/>
      <c r="E230" s="704"/>
      <c r="F230" s="704"/>
      <c r="G230" s="704"/>
      <c r="H230" s="704"/>
      <c r="I230" s="697"/>
      <c r="J230" s="697"/>
      <c r="K230" s="697"/>
      <c r="L230" s="697"/>
      <c r="M230" s="588"/>
      <c r="N230" s="588"/>
      <c r="O230" s="588"/>
      <c r="P230" s="588"/>
      <c r="Q230" s="588"/>
      <c r="R230" s="588"/>
      <c r="S230" s="588"/>
      <c r="T230" s="588"/>
      <c r="U230" s="588"/>
      <c r="V230" s="697"/>
      <c r="W230" s="697"/>
      <c r="X230" s="697"/>
      <c r="Y230" s="697"/>
      <c r="Z230" s="697"/>
      <c r="AA230" s="697"/>
      <c r="AB230" s="697"/>
      <c r="AC230" s="697"/>
      <c r="AD230" s="697"/>
      <c r="AE230" s="697"/>
      <c r="AF230" s="697"/>
      <c r="AG230" s="697"/>
      <c r="AH230" s="697"/>
      <c r="AI230" s="588"/>
      <c r="AJ230" s="588"/>
      <c r="AK230" s="698"/>
    </row>
    <row r="231" spans="1:37" x14ac:dyDescent="0.15">
      <c r="A231" s="699" t="s">
        <v>1652</v>
      </c>
      <c r="B231" s="666"/>
      <c r="C231" s="700"/>
      <c r="D231" s="700"/>
      <c r="E231" s="700"/>
      <c r="F231" s="700"/>
      <c r="G231" s="700"/>
      <c r="H231" s="700"/>
      <c r="I231" s="700"/>
      <c r="J231" s="700"/>
      <c r="K231" s="700"/>
      <c r="L231" s="700"/>
      <c r="M231" s="700"/>
      <c r="N231" s="700"/>
      <c r="O231" s="700"/>
      <c r="P231" s="700"/>
      <c r="Q231" s="700"/>
      <c r="R231" s="700"/>
      <c r="S231" s="700"/>
      <c r="T231" s="700"/>
      <c r="U231" s="700"/>
      <c r="V231" s="700"/>
      <c r="W231" s="700"/>
      <c r="X231" s="700"/>
      <c r="Y231" s="700"/>
      <c r="Z231" s="700"/>
      <c r="AA231" s="700"/>
      <c r="AB231" s="700"/>
      <c r="AC231" s="700"/>
      <c r="AD231" s="700"/>
      <c r="AE231" s="700"/>
      <c r="AF231" s="700"/>
      <c r="AG231" s="700"/>
      <c r="AH231" s="700"/>
      <c r="AI231" s="700"/>
      <c r="AJ231" s="700"/>
      <c r="AK231" s="701"/>
    </row>
    <row r="232" spans="1:37" ht="14.25" thickBot="1" x14ac:dyDescent="0.2">
      <c r="A232" s="705"/>
      <c r="B232" s="706"/>
      <c r="C232" s="706"/>
      <c r="D232" s="706"/>
      <c r="E232" s="706"/>
      <c r="F232" s="706"/>
      <c r="G232" s="706"/>
      <c r="H232" s="706"/>
      <c r="I232" s="706"/>
      <c r="J232" s="706"/>
      <c r="K232" s="706"/>
      <c r="L232" s="706"/>
      <c r="M232" s="706"/>
      <c r="N232" s="706"/>
      <c r="O232" s="706"/>
      <c r="P232" s="706"/>
      <c r="Q232" s="706"/>
      <c r="R232" s="706"/>
      <c r="S232" s="706"/>
      <c r="T232" s="706"/>
      <c r="U232" s="706"/>
      <c r="V232" s="706"/>
      <c r="W232" s="706"/>
      <c r="X232" s="706"/>
      <c r="Y232" s="706"/>
      <c r="Z232" s="706"/>
      <c r="AA232" s="706"/>
      <c r="AB232" s="706"/>
      <c r="AC232" s="706"/>
      <c r="AD232" s="706"/>
      <c r="AE232" s="706"/>
      <c r="AF232" s="706"/>
      <c r="AG232" s="706"/>
      <c r="AH232" s="706"/>
      <c r="AI232" s="706"/>
      <c r="AJ232" s="706"/>
      <c r="AK232" s="707"/>
    </row>
    <row r="233" spans="1:37" x14ac:dyDescent="0.15">
      <c r="A233" s="703"/>
      <c r="B233" s="704"/>
      <c r="C233" s="704"/>
      <c r="D233" s="704"/>
      <c r="E233" s="704"/>
      <c r="F233" s="704"/>
      <c r="G233" s="704"/>
      <c r="H233" s="704"/>
      <c r="I233" s="697"/>
      <c r="J233" s="697"/>
      <c r="K233" s="697"/>
      <c r="L233" s="697"/>
      <c r="M233" s="588"/>
      <c r="N233" s="588"/>
      <c r="O233" s="588"/>
      <c r="P233" s="588"/>
      <c r="Q233" s="588"/>
      <c r="R233" s="588"/>
      <c r="S233" s="588"/>
      <c r="T233" s="588"/>
      <c r="U233" s="588"/>
      <c r="V233" s="697"/>
      <c r="W233" s="697"/>
      <c r="X233" s="697"/>
      <c r="Y233" s="697"/>
      <c r="Z233" s="697"/>
      <c r="AA233" s="697"/>
      <c r="AB233" s="697"/>
      <c r="AC233" s="697"/>
      <c r="AD233" s="697"/>
      <c r="AE233" s="697"/>
      <c r="AF233" s="697"/>
      <c r="AG233" s="697"/>
      <c r="AH233" s="697"/>
      <c r="AI233" s="588"/>
      <c r="AJ233" s="588"/>
      <c r="AK233" s="698"/>
    </row>
    <row r="234" spans="1:37" x14ac:dyDescent="0.15">
      <c r="A234" s="699" t="s">
        <v>1652</v>
      </c>
      <c r="B234" s="666"/>
      <c r="C234" s="700"/>
      <c r="D234" s="700"/>
      <c r="E234" s="700"/>
      <c r="F234" s="700"/>
      <c r="G234" s="700"/>
      <c r="H234" s="700"/>
      <c r="I234" s="700"/>
      <c r="J234" s="700"/>
      <c r="K234" s="700"/>
      <c r="L234" s="700"/>
      <c r="M234" s="700"/>
      <c r="N234" s="700"/>
      <c r="O234" s="700"/>
      <c r="P234" s="700"/>
      <c r="Q234" s="700"/>
      <c r="R234" s="700"/>
      <c r="S234" s="700"/>
      <c r="T234" s="700"/>
      <c r="U234" s="700"/>
      <c r="V234" s="700"/>
      <c r="W234" s="700"/>
      <c r="X234" s="700"/>
      <c r="Y234" s="700"/>
      <c r="Z234" s="700"/>
      <c r="AA234" s="700"/>
      <c r="AB234" s="700"/>
      <c r="AC234" s="700"/>
      <c r="AD234" s="700"/>
      <c r="AE234" s="700"/>
      <c r="AF234" s="700"/>
      <c r="AG234" s="700"/>
      <c r="AH234" s="700"/>
      <c r="AI234" s="700"/>
      <c r="AJ234" s="700"/>
      <c r="AK234" s="701"/>
    </row>
    <row r="235" spans="1:37" ht="14.25" thickBot="1" x14ac:dyDescent="0.2">
      <c r="A235" s="705"/>
      <c r="B235" s="706"/>
      <c r="C235" s="706"/>
      <c r="D235" s="706"/>
      <c r="E235" s="706"/>
      <c r="F235" s="706"/>
      <c r="G235" s="706"/>
      <c r="H235" s="706"/>
      <c r="I235" s="706"/>
      <c r="J235" s="706"/>
      <c r="K235" s="706"/>
      <c r="L235" s="706"/>
      <c r="M235" s="706"/>
      <c r="N235" s="706"/>
      <c r="O235" s="706"/>
      <c r="P235" s="706"/>
      <c r="Q235" s="706"/>
      <c r="R235" s="706"/>
      <c r="S235" s="706"/>
      <c r="T235" s="706"/>
      <c r="U235" s="706"/>
      <c r="V235" s="706"/>
      <c r="W235" s="706"/>
      <c r="X235" s="706"/>
      <c r="Y235" s="706"/>
      <c r="Z235" s="706"/>
      <c r="AA235" s="706"/>
      <c r="AB235" s="706"/>
      <c r="AC235" s="706"/>
      <c r="AD235" s="706"/>
      <c r="AE235" s="706"/>
      <c r="AF235" s="706"/>
      <c r="AG235" s="706"/>
      <c r="AH235" s="706"/>
      <c r="AI235" s="706"/>
      <c r="AJ235" s="706"/>
      <c r="AK235" s="707"/>
    </row>
    <row r="236" spans="1:37" x14ac:dyDescent="0.15">
      <c r="A236" s="703"/>
      <c r="B236" s="704"/>
      <c r="C236" s="704"/>
      <c r="D236" s="704"/>
      <c r="E236" s="704"/>
      <c r="F236" s="704"/>
      <c r="G236" s="704"/>
      <c r="H236" s="704"/>
      <c r="I236" s="697"/>
      <c r="J236" s="697"/>
      <c r="K236" s="697"/>
      <c r="L236" s="697"/>
      <c r="M236" s="588"/>
      <c r="N236" s="588"/>
      <c r="O236" s="588"/>
      <c r="P236" s="588"/>
      <c r="Q236" s="588"/>
      <c r="R236" s="588"/>
      <c r="S236" s="588"/>
      <c r="T236" s="588"/>
      <c r="U236" s="588"/>
      <c r="V236" s="697"/>
      <c r="W236" s="697"/>
      <c r="X236" s="697"/>
      <c r="Y236" s="697"/>
      <c r="Z236" s="697"/>
      <c r="AA236" s="697"/>
      <c r="AB236" s="697"/>
      <c r="AC236" s="697"/>
      <c r="AD236" s="697"/>
      <c r="AE236" s="697"/>
      <c r="AF236" s="697"/>
      <c r="AG236" s="697"/>
      <c r="AH236" s="697"/>
      <c r="AI236" s="588"/>
      <c r="AJ236" s="588"/>
      <c r="AK236" s="698"/>
    </row>
    <row r="237" spans="1:37" x14ac:dyDescent="0.15">
      <c r="A237" s="699" t="s">
        <v>1652</v>
      </c>
      <c r="B237" s="666"/>
      <c r="C237" s="700"/>
      <c r="D237" s="700"/>
      <c r="E237" s="700"/>
      <c r="F237" s="700"/>
      <c r="G237" s="700"/>
      <c r="H237" s="700"/>
      <c r="I237" s="700"/>
      <c r="J237" s="700"/>
      <c r="K237" s="700"/>
      <c r="L237" s="700"/>
      <c r="M237" s="700"/>
      <c r="N237" s="700"/>
      <c r="O237" s="700"/>
      <c r="P237" s="700"/>
      <c r="Q237" s="700"/>
      <c r="R237" s="700"/>
      <c r="S237" s="700"/>
      <c r="T237" s="700"/>
      <c r="U237" s="700"/>
      <c r="V237" s="700"/>
      <c r="W237" s="700"/>
      <c r="X237" s="700"/>
      <c r="Y237" s="700"/>
      <c r="Z237" s="700"/>
      <c r="AA237" s="700"/>
      <c r="AB237" s="700"/>
      <c r="AC237" s="700"/>
      <c r="AD237" s="700"/>
      <c r="AE237" s="700"/>
      <c r="AF237" s="700"/>
      <c r="AG237" s="700"/>
      <c r="AH237" s="700"/>
      <c r="AI237" s="700"/>
      <c r="AJ237" s="700"/>
      <c r="AK237" s="701"/>
    </row>
    <row r="238" spans="1:37" ht="14.25" thickBot="1" x14ac:dyDescent="0.2">
      <c r="A238" s="705"/>
      <c r="B238" s="706"/>
      <c r="C238" s="706"/>
      <c r="D238" s="706"/>
      <c r="E238" s="706"/>
      <c r="F238" s="706"/>
      <c r="G238" s="706"/>
      <c r="H238" s="706"/>
      <c r="I238" s="706"/>
      <c r="J238" s="706"/>
      <c r="K238" s="706"/>
      <c r="L238" s="706"/>
      <c r="M238" s="706"/>
      <c r="N238" s="706"/>
      <c r="O238" s="706"/>
      <c r="P238" s="706"/>
      <c r="Q238" s="706"/>
      <c r="R238" s="706"/>
      <c r="S238" s="706"/>
      <c r="T238" s="706"/>
      <c r="U238" s="706"/>
      <c r="V238" s="706"/>
      <c r="W238" s="706"/>
      <c r="X238" s="706"/>
      <c r="Y238" s="706"/>
      <c r="Z238" s="706"/>
      <c r="AA238" s="706"/>
      <c r="AB238" s="706"/>
      <c r="AC238" s="706"/>
      <c r="AD238" s="706"/>
      <c r="AE238" s="706"/>
      <c r="AF238" s="706"/>
      <c r="AG238" s="706"/>
      <c r="AH238" s="706"/>
      <c r="AI238" s="706"/>
      <c r="AJ238" s="706"/>
      <c r="AK238" s="707"/>
    </row>
    <row r="239" spans="1:37" x14ac:dyDescent="0.15">
      <c r="A239" s="703"/>
      <c r="B239" s="704"/>
      <c r="C239" s="704"/>
      <c r="D239" s="704"/>
      <c r="E239" s="704"/>
      <c r="F239" s="704"/>
      <c r="G239" s="704"/>
      <c r="H239" s="704"/>
      <c r="I239" s="697"/>
      <c r="J239" s="697"/>
      <c r="K239" s="697"/>
      <c r="L239" s="697"/>
      <c r="M239" s="588"/>
      <c r="N239" s="588"/>
      <c r="O239" s="588"/>
      <c r="P239" s="588"/>
      <c r="Q239" s="588"/>
      <c r="R239" s="588"/>
      <c r="S239" s="588"/>
      <c r="T239" s="588"/>
      <c r="U239" s="588"/>
      <c r="V239" s="697"/>
      <c r="W239" s="697"/>
      <c r="X239" s="697"/>
      <c r="Y239" s="697"/>
      <c r="Z239" s="697"/>
      <c r="AA239" s="697"/>
      <c r="AB239" s="697"/>
      <c r="AC239" s="697"/>
      <c r="AD239" s="697"/>
      <c r="AE239" s="697"/>
      <c r="AF239" s="697"/>
      <c r="AG239" s="697"/>
      <c r="AH239" s="697"/>
      <c r="AI239" s="588"/>
      <c r="AJ239" s="588"/>
      <c r="AK239" s="698"/>
    </row>
    <row r="240" spans="1:37" x14ac:dyDescent="0.15">
      <c r="A240" s="699" t="s">
        <v>1652</v>
      </c>
      <c r="B240" s="666"/>
      <c r="C240" s="700"/>
      <c r="D240" s="700"/>
      <c r="E240" s="700"/>
      <c r="F240" s="700"/>
      <c r="G240" s="700"/>
      <c r="H240" s="700"/>
      <c r="I240" s="700"/>
      <c r="J240" s="700"/>
      <c r="K240" s="700"/>
      <c r="L240" s="700"/>
      <c r="M240" s="700"/>
      <c r="N240" s="700"/>
      <c r="O240" s="700"/>
      <c r="P240" s="700"/>
      <c r="Q240" s="700"/>
      <c r="R240" s="700"/>
      <c r="S240" s="700"/>
      <c r="T240" s="700"/>
      <c r="U240" s="700"/>
      <c r="V240" s="700"/>
      <c r="W240" s="700"/>
      <c r="X240" s="700"/>
      <c r="Y240" s="700"/>
      <c r="Z240" s="700"/>
      <c r="AA240" s="700"/>
      <c r="AB240" s="700"/>
      <c r="AC240" s="700"/>
      <c r="AD240" s="700"/>
      <c r="AE240" s="700"/>
      <c r="AF240" s="700"/>
      <c r="AG240" s="700"/>
      <c r="AH240" s="700"/>
      <c r="AI240" s="700"/>
      <c r="AJ240" s="700"/>
      <c r="AK240" s="701"/>
    </row>
    <row r="241" spans="1:37" ht="14.25" thickBot="1" x14ac:dyDescent="0.2">
      <c r="A241" s="705"/>
      <c r="B241" s="706"/>
      <c r="C241" s="706"/>
      <c r="D241" s="706"/>
      <c r="E241" s="706"/>
      <c r="F241" s="706"/>
      <c r="G241" s="706"/>
      <c r="H241" s="706"/>
      <c r="I241" s="706"/>
      <c r="J241" s="706"/>
      <c r="K241" s="706"/>
      <c r="L241" s="706"/>
      <c r="M241" s="706"/>
      <c r="N241" s="706"/>
      <c r="O241" s="706"/>
      <c r="P241" s="706"/>
      <c r="Q241" s="706"/>
      <c r="R241" s="706"/>
      <c r="S241" s="706"/>
      <c r="T241" s="706"/>
      <c r="U241" s="706"/>
      <c r="V241" s="706"/>
      <c r="W241" s="706"/>
      <c r="X241" s="706"/>
      <c r="Y241" s="706"/>
      <c r="Z241" s="706"/>
      <c r="AA241" s="706"/>
      <c r="AB241" s="706"/>
      <c r="AC241" s="706"/>
      <c r="AD241" s="706"/>
      <c r="AE241" s="706"/>
      <c r="AF241" s="706"/>
      <c r="AG241" s="706"/>
      <c r="AH241" s="706"/>
      <c r="AI241" s="706"/>
      <c r="AJ241" s="706"/>
      <c r="AK241" s="707"/>
    </row>
    <row r="242" spans="1:37" x14ac:dyDescent="0.15">
      <c r="A242" s="703"/>
      <c r="B242" s="704"/>
      <c r="C242" s="704"/>
      <c r="D242" s="704"/>
      <c r="E242" s="704"/>
      <c r="F242" s="704"/>
      <c r="G242" s="704"/>
      <c r="H242" s="704"/>
      <c r="I242" s="697"/>
      <c r="J242" s="697"/>
      <c r="K242" s="697"/>
      <c r="L242" s="697"/>
      <c r="M242" s="588"/>
      <c r="N242" s="588"/>
      <c r="O242" s="588"/>
      <c r="P242" s="588"/>
      <c r="Q242" s="588"/>
      <c r="R242" s="588"/>
      <c r="S242" s="588"/>
      <c r="T242" s="588"/>
      <c r="U242" s="588"/>
      <c r="V242" s="697"/>
      <c r="W242" s="697"/>
      <c r="X242" s="697"/>
      <c r="Y242" s="697"/>
      <c r="Z242" s="697"/>
      <c r="AA242" s="697"/>
      <c r="AB242" s="697"/>
      <c r="AC242" s="697"/>
      <c r="AD242" s="697"/>
      <c r="AE242" s="697"/>
      <c r="AF242" s="697"/>
      <c r="AG242" s="697"/>
      <c r="AH242" s="697"/>
      <c r="AI242" s="588"/>
      <c r="AJ242" s="588"/>
      <c r="AK242" s="698"/>
    </row>
    <row r="243" spans="1:37" x14ac:dyDescent="0.15">
      <c r="A243" s="699" t="s">
        <v>1652</v>
      </c>
      <c r="B243" s="666"/>
      <c r="C243" s="700"/>
      <c r="D243" s="700"/>
      <c r="E243" s="700"/>
      <c r="F243" s="700"/>
      <c r="G243" s="700"/>
      <c r="H243" s="700"/>
      <c r="I243" s="700"/>
      <c r="J243" s="700"/>
      <c r="K243" s="700"/>
      <c r="L243" s="700"/>
      <c r="M243" s="700"/>
      <c r="N243" s="700"/>
      <c r="O243" s="700"/>
      <c r="P243" s="700"/>
      <c r="Q243" s="700"/>
      <c r="R243" s="700"/>
      <c r="S243" s="700"/>
      <c r="T243" s="700"/>
      <c r="U243" s="700"/>
      <c r="V243" s="700"/>
      <c r="W243" s="700"/>
      <c r="X243" s="700"/>
      <c r="Y243" s="700"/>
      <c r="Z243" s="700"/>
      <c r="AA243" s="700"/>
      <c r="AB243" s="700"/>
      <c r="AC243" s="700"/>
      <c r="AD243" s="700"/>
      <c r="AE243" s="700"/>
      <c r="AF243" s="700"/>
      <c r="AG243" s="700"/>
      <c r="AH243" s="700"/>
      <c r="AI243" s="700"/>
      <c r="AJ243" s="700"/>
      <c r="AK243" s="701"/>
    </row>
    <row r="244" spans="1:37" ht="14.25" thickBot="1" x14ac:dyDescent="0.2">
      <c r="A244" s="705"/>
      <c r="B244" s="706"/>
      <c r="C244" s="706"/>
      <c r="D244" s="706"/>
      <c r="E244" s="706"/>
      <c r="F244" s="706"/>
      <c r="G244" s="706"/>
      <c r="H244" s="706"/>
      <c r="I244" s="706"/>
      <c r="J244" s="706"/>
      <c r="K244" s="706"/>
      <c r="L244" s="706"/>
      <c r="M244" s="706"/>
      <c r="N244" s="706"/>
      <c r="O244" s="706"/>
      <c r="P244" s="706"/>
      <c r="Q244" s="706"/>
      <c r="R244" s="706"/>
      <c r="S244" s="706"/>
      <c r="T244" s="706"/>
      <c r="U244" s="706"/>
      <c r="V244" s="706"/>
      <c r="W244" s="706"/>
      <c r="X244" s="706"/>
      <c r="Y244" s="706"/>
      <c r="Z244" s="706"/>
      <c r="AA244" s="706"/>
      <c r="AB244" s="706"/>
      <c r="AC244" s="706"/>
      <c r="AD244" s="706"/>
      <c r="AE244" s="706"/>
      <c r="AF244" s="706"/>
      <c r="AG244" s="706"/>
      <c r="AH244" s="706"/>
      <c r="AI244" s="706"/>
      <c r="AJ244" s="706"/>
      <c r="AK244" s="707"/>
    </row>
    <row r="245" spans="1:37" x14ac:dyDescent="0.15">
      <c r="A245" s="218"/>
      <c r="B245" s="218"/>
      <c r="C245" s="218"/>
      <c r="D245" s="218"/>
      <c r="E245" s="218"/>
      <c r="F245" s="218"/>
      <c r="G245" s="218"/>
      <c r="H245" s="218"/>
      <c r="I245" s="218"/>
      <c r="J245" s="218"/>
      <c r="K245" s="218"/>
      <c r="L245" s="218"/>
      <c r="M245" s="218"/>
      <c r="N245" s="218"/>
      <c r="O245" s="218"/>
      <c r="P245" s="218"/>
      <c r="Q245" s="218"/>
      <c r="R245" s="218"/>
      <c r="S245" s="218"/>
      <c r="T245" s="218"/>
      <c r="U245" s="218"/>
      <c r="V245" s="218"/>
      <c r="W245" s="218"/>
      <c r="X245" s="218"/>
      <c r="Y245" s="218"/>
      <c r="Z245" s="218"/>
      <c r="AA245" s="218"/>
      <c r="AB245" s="218"/>
      <c r="AC245" s="218"/>
      <c r="AD245" s="218"/>
      <c r="AE245" s="218"/>
      <c r="AF245" s="218"/>
      <c r="AG245" s="218"/>
      <c r="AH245" s="218"/>
      <c r="AI245" s="218"/>
      <c r="AJ245" s="218"/>
      <c r="AK245" s="218"/>
    </row>
    <row r="246" spans="1:37" x14ac:dyDescent="0.15">
      <c r="A246" s="218"/>
      <c r="B246" s="218"/>
      <c r="C246" s="218"/>
      <c r="D246" s="218"/>
      <c r="E246" s="218"/>
      <c r="F246" s="218"/>
      <c r="G246" s="218"/>
      <c r="H246" s="218"/>
      <c r="I246" s="218"/>
      <c r="J246" s="218"/>
      <c r="K246" s="218"/>
      <c r="L246" s="218"/>
      <c r="M246" s="218"/>
      <c r="N246" s="218"/>
      <c r="O246" s="218"/>
      <c r="P246" s="218"/>
      <c r="Q246" s="218"/>
      <c r="R246" s="218"/>
      <c r="S246" s="218"/>
      <c r="T246" s="218"/>
      <c r="U246" s="218"/>
      <c r="V246" s="218"/>
      <c r="W246" s="218"/>
      <c r="X246" s="218"/>
      <c r="Y246" s="218"/>
      <c r="Z246" s="218"/>
      <c r="AA246" s="218"/>
      <c r="AB246" s="218"/>
      <c r="AC246" s="218"/>
      <c r="AD246" s="218"/>
      <c r="AE246" s="218"/>
      <c r="AF246" s="218"/>
      <c r="AG246" s="218"/>
      <c r="AH246" s="218"/>
      <c r="AI246" s="218"/>
      <c r="AJ246" s="218"/>
      <c r="AK246" s="218"/>
    </row>
    <row r="247" spans="1:37" x14ac:dyDescent="0.15">
      <c r="A247" s="218"/>
      <c r="B247" s="218"/>
      <c r="C247" s="218"/>
      <c r="D247" s="218"/>
      <c r="E247" s="218"/>
      <c r="F247" s="218"/>
      <c r="G247" s="218"/>
      <c r="H247" s="218"/>
      <c r="I247" s="218"/>
      <c r="J247" s="218"/>
      <c r="K247" s="218"/>
      <c r="L247" s="218"/>
      <c r="M247" s="218"/>
      <c r="N247" s="218"/>
      <c r="O247" s="218"/>
      <c r="P247" s="218"/>
      <c r="Q247" s="218"/>
      <c r="R247" s="218"/>
      <c r="S247" s="218"/>
      <c r="T247" s="218"/>
      <c r="U247" s="218"/>
      <c r="V247" s="218"/>
      <c r="W247" s="218"/>
      <c r="X247" s="218"/>
      <c r="Y247" s="218"/>
      <c r="Z247" s="218"/>
      <c r="AA247" s="218"/>
      <c r="AB247" s="218"/>
      <c r="AC247" s="218"/>
      <c r="AD247" s="218"/>
      <c r="AE247" s="218"/>
      <c r="AF247" s="218"/>
      <c r="AG247" s="218"/>
      <c r="AH247" s="218"/>
      <c r="AI247" s="218"/>
      <c r="AJ247" s="218"/>
      <c r="AK247" s="218"/>
    </row>
    <row r="248" spans="1:37" x14ac:dyDescent="0.15">
      <c r="A248" s="218"/>
      <c r="B248" s="218"/>
      <c r="C248" s="218"/>
      <c r="D248" s="218"/>
      <c r="E248" s="218"/>
      <c r="F248" s="218"/>
      <c r="G248" s="218"/>
      <c r="H248" s="218"/>
      <c r="I248" s="218"/>
      <c r="J248" s="218"/>
      <c r="K248" s="218"/>
      <c r="L248" s="218"/>
      <c r="M248" s="218"/>
      <c r="N248" s="218"/>
      <c r="O248" s="218"/>
      <c r="P248" s="218"/>
      <c r="Q248" s="218"/>
      <c r="R248" s="218"/>
      <c r="S248" s="218"/>
      <c r="T248" s="218"/>
      <c r="U248" s="218"/>
      <c r="V248" s="218"/>
      <c r="W248" s="218"/>
      <c r="X248" s="218"/>
      <c r="Y248" s="218"/>
      <c r="Z248" s="218"/>
      <c r="AA248" s="218"/>
      <c r="AB248" s="218"/>
      <c r="AC248" s="218"/>
      <c r="AD248" s="218"/>
      <c r="AE248" s="218"/>
      <c r="AF248" s="218"/>
      <c r="AG248" s="218"/>
      <c r="AH248" s="218"/>
      <c r="AI248" s="218"/>
      <c r="AJ248" s="218"/>
      <c r="AK248" s="218"/>
    </row>
    <row r="249" spans="1:37" x14ac:dyDescent="0.15">
      <c r="A249" s="218"/>
      <c r="B249" s="218"/>
      <c r="C249" s="218"/>
      <c r="D249" s="218"/>
      <c r="E249" s="218"/>
      <c r="F249" s="218"/>
      <c r="G249" s="218"/>
      <c r="H249" s="218"/>
      <c r="I249" s="218"/>
      <c r="J249" s="218"/>
      <c r="K249" s="218"/>
      <c r="L249" s="218"/>
      <c r="M249" s="218"/>
      <c r="N249" s="218"/>
      <c r="O249" s="218"/>
      <c r="P249" s="218"/>
      <c r="Q249" s="218"/>
      <c r="R249" s="218"/>
      <c r="S249" s="218"/>
      <c r="T249" s="218"/>
      <c r="U249" s="218"/>
      <c r="V249" s="218"/>
      <c r="W249" s="218"/>
      <c r="X249" s="218"/>
      <c r="Y249" s="218"/>
      <c r="Z249" s="218"/>
      <c r="AA249" s="218"/>
      <c r="AB249" s="218"/>
      <c r="AC249" s="218"/>
      <c r="AD249" s="218"/>
      <c r="AE249" s="218"/>
      <c r="AF249" s="218"/>
      <c r="AG249" s="218"/>
      <c r="AH249" s="218"/>
      <c r="AI249" s="218"/>
      <c r="AJ249" s="218"/>
      <c r="AK249" s="218"/>
    </row>
    <row r="250" spans="1:37" x14ac:dyDescent="0.15">
      <c r="A250" s="218"/>
      <c r="B250" s="218"/>
      <c r="C250" s="218"/>
      <c r="D250" s="218"/>
      <c r="E250" s="218"/>
      <c r="F250" s="218"/>
      <c r="G250" s="218"/>
      <c r="H250" s="218"/>
      <c r="I250" s="218"/>
      <c r="J250" s="218"/>
      <c r="K250" s="218"/>
      <c r="L250" s="218"/>
      <c r="M250" s="218"/>
      <c r="N250" s="218"/>
      <c r="O250" s="218"/>
      <c r="P250" s="218"/>
      <c r="Q250" s="218"/>
      <c r="R250" s="218"/>
      <c r="S250" s="218"/>
      <c r="T250" s="218"/>
      <c r="U250" s="218"/>
      <c r="V250" s="218"/>
      <c r="W250" s="218"/>
      <c r="X250" s="218"/>
      <c r="Y250" s="218"/>
      <c r="Z250" s="218"/>
      <c r="AA250" s="218"/>
      <c r="AB250" s="218"/>
      <c r="AC250" s="218"/>
      <c r="AD250" s="218"/>
      <c r="AE250" s="218"/>
      <c r="AF250" s="218"/>
      <c r="AG250" s="218"/>
      <c r="AH250" s="218"/>
      <c r="AI250" s="218"/>
      <c r="AJ250" s="218"/>
      <c r="AK250" s="218"/>
    </row>
    <row r="251" spans="1:37" x14ac:dyDescent="0.15">
      <c r="A251" s="218"/>
      <c r="B251" s="218"/>
      <c r="C251" s="218"/>
      <c r="D251" s="218"/>
      <c r="E251" s="218"/>
      <c r="F251" s="218"/>
      <c r="G251" s="218"/>
      <c r="H251" s="218"/>
      <c r="I251" s="218"/>
      <c r="J251" s="218"/>
      <c r="K251" s="218"/>
      <c r="L251" s="218"/>
      <c r="M251" s="218"/>
      <c r="N251" s="218"/>
      <c r="O251" s="218"/>
      <c r="P251" s="218"/>
      <c r="Q251" s="218"/>
      <c r="R251" s="218"/>
      <c r="S251" s="218"/>
      <c r="T251" s="218"/>
      <c r="U251" s="218"/>
      <c r="V251" s="218"/>
      <c r="W251" s="218"/>
      <c r="X251" s="218"/>
      <c r="Y251" s="218"/>
      <c r="Z251" s="218"/>
      <c r="AA251" s="218"/>
      <c r="AB251" s="218"/>
      <c r="AC251" s="218"/>
      <c r="AD251" s="218"/>
      <c r="AE251" s="218"/>
      <c r="AF251" s="218"/>
      <c r="AG251" s="218"/>
      <c r="AH251" s="218"/>
      <c r="AI251" s="218"/>
      <c r="AJ251" s="218"/>
      <c r="AK251" s="218"/>
    </row>
    <row r="252" spans="1:37" x14ac:dyDescent="0.15">
      <c r="A252" s="218"/>
      <c r="B252" s="218"/>
      <c r="C252" s="218"/>
      <c r="D252" s="218"/>
      <c r="E252" s="218"/>
      <c r="F252" s="218"/>
      <c r="G252" s="218"/>
      <c r="H252" s="218"/>
      <c r="I252" s="218"/>
      <c r="J252" s="218"/>
      <c r="K252" s="218"/>
      <c r="L252" s="218"/>
      <c r="M252" s="218"/>
      <c r="N252" s="218"/>
      <c r="O252" s="218"/>
      <c r="P252" s="218"/>
      <c r="Q252" s="218"/>
      <c r="R252" s="218"/>
      <c r="S252" s="218"/>
      <c r="T252" s="218"/>
      <c r="U252" s="218"/>
      <c r="V252" s="218"/>
      <c r="W252" s="218"/>
      <c r="X252" s="218"/>
      <c r="Y252" s="218"/>
      <c r="Z252" s="218"/>
      <c r="AA252" s="218"/>
      <c r="AB252" s="218"/>
      <c r="AC252" s="218"/>
      <c r="AD252" s="218"/>
      <c r="AE252" s="218"/>
      <c r="AF252" s="218"/>
      <c r="AG252" s="218"/>
      <c r="AH252" s="218"/>
      <c r="AI252" s="218"/>
      <c r="AJ252" s="218"/>
      <c r="AK252" s="218"/>
    </row>
    <row r="253" spans="1:37" x14ac:dyDescent="0.15">
      <c r="A253" s="218"/>
      <c r="B253" s="218"/>
      <c r="C253" s="218"/>
      <c r="D253" s="218"/>
      <c r="E253" s="218"/>
      <c r="F253" s="218"/>
      <c r="G253" s="218"/>
      <c r="H253" s="218"/>
      <c r="I253" s="218"/>
      <c r="J253" s="218"/>
      <c r="K253" s="218"/>
      <c r="L253" s="218"/>
      <c r="M253" s="218"/>
      <c r="N253" s="218"/>
      <c r="O253" s="218"/>
      <c r="P253" s="218"/>
      <c r="Q253" s="218"/>
      <c r="R253" s="218"/>
      <c r="S253" s="218"/>
      <c r="T253" s="218"/>
      <c r="U253" s="218"/>
      <c r="V253" s="218"/>
      <c r="W253" s="218"/>
      <c r="X253" s="218"/>
      <c r="Y253" s="218"/>
      <c r="Z253" s="218"/>
      <c r="AA253" s="218"/>
      <c r="AB253" s="218"/>
      <c r="AC253" s="218"/>
      <c r="AD253" s="218"/>
      <c r="AE253" s="218"/>
      <c r="AF253" s="218"/>
      <c r="AG253" s="218"/>
      <c r="AH253" s="218"/>
      <c r="AI253" s="218"/>
      <c r="AJ253" s="218"/>
      <c r="AK253" s="218"/>
    </row>
    <row r="254" spans="1:37" x14ac:dyDescent="0.15">
      <c r="A254" s="218"/>
      <c r="B254" s="218"/>
      <c r="C254" s="218"/>
      <c r="D254" s="218"/>
      <c r="E254" s="218"/>
      <c r="F254" s="218"/>
      <c r="G254" s="218"/>
      <c r="H254" s="218"/>
      <c r="I254" s="218"/>
      <c r="J254" s="218"/>
      <c r="K254" s="218"/>
      <c r="L254" s="218"/>
      <c r="M254" s="218"/>
      <c r="N254" s="218"/>
      <c r="O254" s="218"/>
      <c r="P254" s="218"/>
      <c r="Q254" s="218"/>
      <c r="R254" s="218"/>
      <c r="S254" s="218"/>
      <c r="T254" s="218"/>
      <c r="U254" s="218"/>
      <c r="V254" s="218"/>
      <c r="W254" s="218"/>
      <c r="X254" s="218"/>
      <c r="Y254" s="218"/>
      <c r="Z254" s="218"/>
      <c r="AA254" s="218"/>
      <c r="AB254" s="218"/>
      <c r="AC254" s="218"/>
      <c r="AD254" s="218"/>
      <c r="AE254" s="218"/>
      <c r="AF254" s="218"/>
      <c r="AG254" s="218"/>
      <c r="AH254" s="218"/>
      <c r="AI254" s="218"/>
      <c r="AJ254" s="218"/>
      <c r="AK254" s="218"/>
    </row>
    <row r="255" spans="1:37" x14ac:dyDescent="0.15">
      <c r="A255" s="218"/>
      <c r="B255" s="218"/>
      <c r="C255" s="218"/>
      <c r="D255" s="218"/>
      <c r="E255" s="218"/>
      <c r="F255" s="218"/>
      <c r="G255" s="218"/>
      <c r="H255" s="218"/>
      <c r="I255" s="218"/>
      <c r="J255" s="218"/>
      <c r="K255" s="218"/>
      <c r="L255" s="218"/>
      <c r="M255" s="218"/>
      <c r="N255" s="218"/>
      <c r="O255" s="218"/>
      <c r="P255" s="218"/>
      <c r="Q255" s="218"/>
      <c r="R255" s="218"/>
      <c r="S255" s="218"/>
      <c r="T255" s="218"/>
      <c r="U255" s="218"/>
      <c r="V255" s="218"/>
      <c r="W255" s="218"/>
      <c r="X255" s="218"/>
      <c r="Y255" s="218"/>
      <c r="Z255" s="218"/>
      <c r="AA255" s="218"/>
      <c r="AB255" s="218"/>
      <c r="AC255" s="218"/>
      <c r="AD255" s="218"/>
      <c r="AE255" s="218"/>
      <c r="AF255" s="218"/>
      <c r="AG255" s="218"/>
      <c r="AH255" s="218"/>
      <c r="AI255" s="218"/>
      <c r="AJ255" s="218"/>
      <c r="AK255" s="218"/>
    </row>
    <row r="256" spans="1:37" x14ac:dyDescent="0.15">
      <c r="A256" s="218"/>
      <c r="B256" s="218"/>
      <c r="C256" s="218"/>
      <c r="D256" s="218"/>
      <c r="E256" s="218"/>
      <c r="F256" s="218"/>
      <c r="G256" s="218"/>
      <c r="H256" s="218"/>
      <c r="I256" s="218"/>
      <c r="J256" s="218"/>
      <c r="K256" s="218"/>
      <c r="L256" s="218"/>
      <c r="M256" s="218"/>
      <c r="N256" s="218"/>
      <c r="O256" s="218"/>
      <c r="P256" s="218"/>
      <c r="Q256" s="218"/>
      <c r="R256" s="218"/>
      <c r="S256" s="218"/>
      <c r="T256" s="218"/>
      <c r="U256" s="218"/>
      <c r="V256" s="218"/>
      <c r="W256" s="218"/>
      <c r="X256" s="218"/>
      <c r="Y256" s="218"/>
      <c r="Z256" s="218"/>
      <c r="AA256" s="218"/>
      <c r="AB256" s="218"/>
      <c r="AC256" s="218"/>
      <c r="AD256" s="218"/>
      <c r="AE256" s="218"/>
      <c r="AF256" s="218"/>
      <c r="AG256" s="218"/>
      <c r="AH256" s="218"/>
      <c r="AI256" s="218"/>
      <c r="AJ256" s="218"/>
      <c r="AK256" s="218"/>
    </row>
    <row r="257" spans="1:37" x14ac:dyDescent="0.15">
      <c r="A257" s="218"/>
      <c r="B257" s="218"/>
      <c r="C257" s="218"/>
      <c r="D257" s="218"/>
      <c r="E257" s="218"/>
      <c r="F257" s="218"/>
      <c r="G257" s="218"/>
      <c r="H257" s="218"/>
      <c r="I257" s="218"/>
      <c r="J257" s="218"/>
      <c r="K257" s="218"/>
      <c r="L257" s="218"/>
      <c r="M257" s="218"/>
      <c r="N257" s="218"/>
      <c r="O257" s="218"/>
      <c r="P257" s="218"/>
      <c r="Q257" s="218"/>
      <c r="R257" s="218"/>
      <c r="S257" s="218"/>
      <c r="T257" s="218"/>
      <c r="U257" s="218"/>
      <c r="V257" s="218"/>
      <c r="W257" s="218"/>
      <c r="X257" s="218"/>
      <c r="Y257" s="218"/>
      <c r="Z257" s="218"/>
      <c r="AA257" s="218"/>
      <c r="AB257" s="218"/>
      <c r="AC257" s="218"/>
      <c r="AD257" s="218"/>
      <c r="AE257" s="218"/>
      <c r="AF257" s="218"/>
      <c r="AG257" s="218"/>
      <c r="AH257" s="218"/>
      <c r="AI257" s="218"/>
      <c r="AJ257" s="218"/>
      <c r="AK257" s="218"/>
    </row>
    <row r="258" spans="1:37" x14ac:dyDescent="0.15">
      <c r="A258" s="218"/>
      <c r="B258" s="218"/>
      <c r="C258" s="218"/>
      <c r="D258" s="218"/>
      <c r="E258" s="218"/>
      <c r="F258" s="218"/>
      <c r="G258" s="218"/>
      <c r="H258" s="218"/>
      <c r="I258" s="218"/>
      <c r="J258" s="218"/>
      <c r="K258" s="218"/>
      <c r="L258" s="218"/>
      <c r="M258" s="218"/>
      <c r="N258" s="218"/>
      <c r="O258" s="218"/>
      <c r="P258" s="218"/>
      <c r="Q258" s="218"/>
      <c r="R258" s="218"/>
      <c r="S258" s="218"/>
      <c r="T258" s="218"/>
      <c r="U258" s="218"/>
      <c r="V258" s="218"/>
      <c r="W258" s="218"/>
      <c r="X258" s="218"/>
      <c r="Y258" s="218"/>
      <c r="Z258" s="218"/>
      <c r="AA258" s="218"/>
      <c r="AB258" s="218"/>
      <c r="AC258" s="218"/>
      <c r="AD258" s="218"/>
      <c r="AE258" s="218"/>
      <c r="AF258" s="218"/>
      <c r="AG258" s="218"/>
      <c r="AH258" s="218"/>
      <c r="AI258" s="218"/>
      <c r="AJ258" s="218"/>
      <c r="AK258" s="218"/>
    </row>
    <row r="259" spans="1:37" x14ac:dyDescent="0.15">
      <c r="A259" s="218"/>
      <c r="B259" s="218"/>
      <c r="C259" s="218"/>
      <c r="D259" s="218"/>
      <c r="E259" s="218"/>
      <c r="F259" s="218"/>
      <c r="G259" s="218"/>
      <c r="H259" s="218"/>
      <c r="I259" s="218"/>
      <c r="J259" s="218"/>
      <c r="K259" s="218"/>
      <c r="L259" s="218"/>
      <c r="M259" s="218"/>
      <c r="N259" s="218"/>
      <c r="O259" s="218"/>
      <c r="P259" s="218"/>
      <c r="Q259" s="218"/>
      <c r="R259" s="218"/>
      <c r="S259" s="218"/>
      <c r="T259" s="218"/>
      <c r="U259" s="218"/>
      <c r="V259" s="218"/>
      <c r="W259" s="218"/>
      <c r="X259" s="218"/>
      <c r="Y259" s="218"/>
      <c r="Z259" s="218"/>
      <c r="AA259" s="218"/>
      <c r="AB259" s="218"/>
      <c r="AC259" s="218"/>
      <c r="AD259" s="218"/>
      <c r="AE259" s="218"/>
      <c r="AF259" s="218"/>
      <c r="AG259" s="218"/>
      <c r="AH259" s="218"/>
      <c r="AI259" s="218"/>
      <c r="AJ259" s="218"/>
      <c r="AK259" s="218"/>
    </row>
    <row r="260" spans="1:37" x14ac:dyDescent="0.15">
      <c r="A260" s="218"/>
      <c r="B260" s="218"/>
      <c r="C260" s="218"/>
      <c r="D260" s="218"/>
      <c r="E260" s="218"/>
      <c r="F260" s="218"/>
      <c r="G260" s="218"/>
      <c r="H260" s="218"/>
      <c r="I260" s="218"/>
      <c r="J260" s="218"/>
      <c r="K260" s="218"/>
      <c r="L260" s="218"/>
      <c r="M260" s="218"/>
      <c r="N260" s="218"/>
      <c r="O260" s="218"/>
      <c r="P260" s="218"/>
      <c r="Q260" s="218"/>
      <c r="R260" s="218"/>
      <c r="S260" s="218"/>
      <c r="T260" s="218"/>
      <c r="U260" s="218"/>
      <c r="V260" s="218"/>
      <c r="W260" s="218"/>
      <c r="X260" s="218"/>
      <c r="Y260" s="218"/>
      <c r="Z260" s="218"/>
      <c r="AA260" s="218"/>
      <c r="AB260" s="218"/>
      <c r="AC260" s="218"/>
      <c r="AD260" s="218"/>
      <c r="AE260" s="218"/>
      <c r="AF260" s="218"/>
      <c r="AG260" s="218"/>
      <c r="AH260" s="218"/>
      <c r="AI260" s="218"/>
      <c r="AJ260" s="218"/>
      <c r="AK260" s="218"/>
    </row>
    <row r="261" spans="1:37" x14ac:dyDescent="0.15">
      <c r="A261" s="218"/>
      <c r="B261" s="218"/>
      <c r="C261" s="218"/>
      <c r="D261" s="218"/>
      <c r="E261" s="218"/>
      <c r="F261" s="218"/>
      <c r="G261" s="218"/>
      <c r="H261" s="218"/>
      <c r="I261" s="218"/>
      <c r="J261" s="218"/>
      <c r="K261" s="218"/>
      <c r="L261" s="218"/>
      <c r="M261" s="218"/>
      <c r="N261" s="218"/>
      <c r="O261" s="218"/>
      <c r="P261" s="218"/>
      <c r="Q261" s="218"/>
      <c r="R261" s="218"/>
      <c r="S261" s="218"/>
      <c r="T261" s="218"/>
      <c r="U261" s="218"/>
      <c r="V261" s="218"/>
      <c r="W261" s="218"/>
      <c r="X261" s="218"/>
      <c r="Y261" s="218"/>
      <c r="Z261" s="218"/>
      <c r="AA261" s="218"/>
      <c r="AB261" s="218"/>
      <c r="AC261" s="218"/>
      <c r="AD261" s="218"/>
      <c r="AE261" s="218"/>
      <c r="AF261" s="218"/>
      <c r="AG261" s="218"/>
      <c r="AH261" s="218"/>
      <c r="AI261" s="218"/>
      <c r="AJ261" s="218"/>
      <c r="AK261" s="218"/>
    </row>
    <row r="262" spans="1:37" x14ac:dyDescent="0.15">
      <c r="A262" s="218"/>
      <c r="B262" s="218"/>
      <c r="C262" s="218"/>
      <c r="D262" s="218"/>
      <c r="E262" s="218"/>
      <c r="F262" s="218"/>
      <c r="G262" s="218"/>
      <c r="H262" s="218"/>
      <c r="I262" s="218"/>
      <c r="J262" s="218"/>
      <c r="K262" s="218"/>
      <c r="L262" s="218"/>
      <c r="M262" s="218"/>
      <c r="N262" s="218"/>
      <c r="O262" s="218"/>
      <c r="P262" s="218"/>
      <c r="Q262" s="218"/>
      <c r="R262" s="218"/>
      <c r="S262" s="218"/>
      <c r="T262" s="218"/>
      <c r="U262" s="218"/>
      <c r="V262" s="218"/>
      <c r="W262" s="218"/>
      <c r="X262" s="218"/>
      <c r="Y262" s="218"/>
      <c r="Z262" s="218"/>
      <c r="AA262" s="218"/>
      <c r="AB262" s="218"/>
      <c r="AC262" s="218"/>
      <c r="AD262" s="218"/>
      <c r="AE262" s="218"/>
      <c r="AF262" s="218"/>
      <c r="AG262" s="218"/>
      <c r="AH262" s="218"/>
      <c r="AI262" s="218"/>
      <c r="AJ262" s="218"/>
      <c r="AK262" s="218"/>
    </row>
    <row r="263" spans="1:37" x14ac:dyDescent="0.15">
      <c r="A263" s="218"/>
      <c r="B263" s="218"/>
      <c r="C263" s="218"/>
      <c r="D263" s="218"/>
      <c r="E263" s="218"/>
      <c r="F263" s="218"/>
      <c r="G263" s="218"/>
      <c r="H263" s="218"/>
      <c r="I263" s="218"/>
      <c r="J263" s="218"/>
      <c r="K263" s="218"/>
      <c r="L263" s="218"/>
      <c r="M263" s="218"/>
      <c r="N263" s="218"/>
      <c r="O263" s="218"/>
      <c r="P263" s="218"/>
      <c r="Q263" s="218"/>
      <c r="R263" s="218"/>
      <c r="S263" s="218"/>
      <c r="T263" s="218"/>
      <c r="U263" s="218"/>
      <c r="V263" s="218"/>
      <c r="W263" s="218"/>
      <c r="X263" s="218"/>
      <c r="Y263" s="218"/>
      <c r="Z263" s="218"/>
      <c r="AA263" s="218"/>
      <c r="AB263" s="218"/>
      <c r="AC263" s="218"/>
      <c r="AD263" s="218"/>
      <c r="AE263" s="218"/>
      <c r="AF263" s="218"/>
      <c r="AG263" s="218"/>
      <c r="AH263" s="218"/>
      <c r="AI263" s="218"/>
      <c r="AJ263" s="218"/>
      <c r="AK263" s="218"/>
    </row>
    <row r="264" spans="1:37" x14ac:dyDescent="0.15">
      <c r="A264" s="218"/>
      <c r="B264" s="218"/>
      <c r="C264" s="218"/>
      <c r="D264" s="218"/>
      <c r="E264" s="218"/>
      <c r="F264" s="218"/>
      <c r="G264" s="218"/>
      <c r="H264" s="218"/>
      <c r="I264" s="218"/>
      <c r="J264" s="218"/>
      <c r="K264" s="218"/>
      <c r="L264" s="218"/>
      <c r="M264" s="218"/>
      <c r="N264" s="218"/>
      <c r="O264" s="218"/>
      <c r="P264" s="218"/>
      <c r="Q264" s="218"/>
      <c r="R264" s="218"/>
      <c r="S264" s="218"/>
      <c r="T264" s="218"/>
      <c r="U264" s="218"/>
      <c r="V264" s="218"/>
      <c r="W264" s="218"/>
      <c r="X264" s="218"/>
      <c r="Y264" s="218"/>
      <c r="Z264" s="218"/>
      <c r="AA264" s="218"/>
      <c r="AB264" s="218"/>
      <c r="AC264" s="218"/>
      <c r="AD264" s="218"/>
      <c r="AE264" s="218"/>
      <c r="AF264" s="218"/>
      <c r="AG264" s="218"/>
      <c r="AH264" s="218"/>
      <c r="AI264" s="218"/>
      <c r="AJ264" s="218"/>
      <c r="AK264" s="218"/>
    </row>
    <row r="265" spans="1:37" x14ac:dyDescent="0.15">
      <c r="A265" s="218"/>
      <c r="B265" s="218"/>
      <c r="C265" s="218"/>
      <c r="D265" s="218"/>
      <c r="E265" s="218"/>
      <c r="F265" s="218"/>
      <c r="G265" s="218"/>
      <c r="H265" s="218"/>
      <c r="I265" s="218"/>
      <c r="J265" s="218"/>
      <c r="K265" s="218"/>
      <c r="L265" s="218"/>
      <c r="M265" s="218"/>
      <c r="N265" s="218"/>
      <c r="O265" s="218"/>
      <c r="P265" s="218"/>
      <c r="Q265" s="218"/>
      <c r="R265" s="218"/>
      <c r="S265" s="218"/>
      <c r="T265" s="218"/>
      <c r="U265" s="218"/>
      <c r="V265" s="218"/>
      <c r="W265" s="218"/>
      <c r="X265" s="218"/>
      <c r="Y265" s="218"/>
      <c r="Z265" s="218"/>
      <c r="AA265" s="218"/>
      <c r="AB265" s="218"/>
      <c r="AC265" s="218"/>
      <c r="AD265" s="218"/>
      <c r="AE265" s="218"/>
      <c r="AF265" s="218"/>
      <c r="AG265" s="218"/>
      <c r="AH265" s="218"/>
      <c r="AI265" s="218"/>
      <c r="AJ265" s="218"/>
      <c r="AK265" s="218"/>
    </row>
    <row r="266" spans="1:37" x14ac:dyDescent="0.15">
      <c r="A266" s="218"/>
      <c r="B266" s="218"/>
      <c r="C266" s="218"/>
      <c r="D266" s="218"/>
      <c r="E266" s="218"/>
      <c r="F266" s="218"/>
      <c r="G266" s="218"/>
      <c r="H266" s="218"/>
      <c r="I266" s="218"/>
      <c r="J266" s="218"/>
      <c r="K266" s="218"/>
      <c r="L266" s="218"/>
      <c r="M266" s="218"/>
      <c r="N266" s="218"/>
      <c r="O266" s="218"/>
      <c r="P266" s="218"/>
      <c r="Q266" s="218"/>
      <c r="R266" s="218"/>
      <c r="S266" s="218"/>
      <c r="T266" s="218"/>
      <c r="U266" s="218"/>
      <c r="V266" s="218"/>
      <c r="W266" s="218"/>
      <c r="X266" s="218"/>
      <c r="Y266" s="218"/>
      <c r="Z266" s="218"/>
      <c r="AA266" s="218"/>
      <c r="AB266" s="218"/>
      <c r="AC266" s="218"/>
      <c r="AD266" s="218"/>
      <c r="AE266" s="218"/>
      <c r="AF266" s="218"/>
      <c r="AG266" s="218"/>
      <c r="AH266" s="218"/>
      <c r="AI266" s="218"/>
      <c r="AJ266" s="218"/>
      <c r="AK266" s="218"/>
    </row>
    <row r="267" spans="1:37" x14ac:dyDescent="0.15">
      <c r="A267" s="218"/>
      <c r="B267" s="218"/>
      <c r="C267" s="218"/>
      <c r="D267" s="218"/>
      <c r="E267" s="218"/>
      <c r="F267" s="218"/>
      <c r="G267" s="218"/>
      <c r="H267" s="218"/>
      <c r="I267" s="218"/>
      <c r="J267" s="218"/>
      <c r="K267" s="218"/>
      <c r="L267" s="218"/>
      <c r="M267" s="218"/>
      <c r="N267" s="218"/>
      <c r="O267" s="218"/>
      <c r="P267" s="218"/>
      <c r="Q267" s="218"/>
      <c r="R267" s="218"/>
      <c r="S267" s="218"/>
      <c r="T267" s="218"/>
      <c r="U267" s="218"/>
      <c r="V267" s="218"/>
      <c r="W267" s="218"/>
      <c r="X267" s="218"/>
      <c r="Y267" s="218"/>
      <c r="Z267" s="218"/>
      <c r="AA267" s="218"/>
      <c r="AB267" s="218"/>
      <c r="AC267" s="218"/>
      <c r="AD267" s="218"/>
      <c r="AE267" s="218"/>
      <c r="AF267" s="218"/>
      <c r="AG267" s="218"/>
      <c r="AH267" s="218"/>
      <c r="AI267" s="218"/>
      <c r="AJ267" s="218"/>
      <c r="AK267" s="218"/>
    </row>
    <row r="268" spans="1:37" x14ac:dyDescent="0.15">
      <c r="A268" s="218"/>
      <c r="B268" s="218"/>
      <c r="C268" s="218"/>
      <c r="D268" s="218"/>
      <c r="E268" s="218"/>
      <c r="F268" s="218"/>
      <c r="G268" s="218"/>
      <c r="H268" s="218"/>
      <c r="I268" s="218"/>
      <c r="J268" s="218"/>
      <c r="K268" s="218"/>
      <c r="L268" s="218"/>
      <c r="M268" s="218"/>
      <c r="N268" s="218"/>
      <c r="O268" s="218"/>
      <c r="P268" s="218"/>
      <c r="Q268" s="218"/>
      <c r="R268" s="218"/>
      <c r="S268" s="218"/>
      <c r="T268" s="218"/>
      <c r="U268" s="218"/>
      <c r="V268" s="218"/>
      <c r="W268" s="218"/>
      <c r="X268" s="218"/>
      <c r="Y268" s="218"/>
      <c r="Z268" s="218"/>
      <c r="AA268" s="218"/>
      <c r="AB268" s="218"/>
      <c r="AC268" s="218"/>
      <c r="AD268" s="218"/>
      <c r="AE268" s="218"/>
      <c r="AF268" s="218"/>
      <c r="AG268" s="218"/>
      <c r="AH268" s="218"/>
      <c r="AI268" s="218"/>
      <c r="AJ268" s="218"/>
      <c r="AK268" s="218"/>
    </row>
    <row r="269" spans="1:37" x14ac:dyDescent="0.15">
      <c r="A269" s="218"/>
      <c r="B269" s="218"/>
      <c r="C269" s="218"/>
      <c r="D269" s="218"/>
      <c r="E269" s="218"/>
      <c r="F269" s="218"/>
      <c r="G269" s="218"/>
      <c r="H269" s="218"/>
      <c r="I269" s="218"/>
      <c r="J269" s="218"/>
      <c r="K269" s="218"/>
      <c r="L269" s="218"/>
      <c r="M269" s="218"/>
      <c r="N269" s="218"/>
      <c r="O269" s="218"/>
      <c r="P269" s="218"/>
      <c r="Q269" s="218"/>
      <c r="R269" s="218"/>
      <c r="S269" s="218"/>
      <c r="T269" s="218"/>
      <c r="U269" s="218"/>
      <c r="V269" s="218"/>
      <c r="W269" s="218"/>
      <c r="X269" s="218"/>
      <c r="Y269" s="218"/>
      <c r="Z269" s="218"/>
      <c r="AA269" s="218"/>
      <c r="AB269" s="218"/>
      <c r="AC269" s="218"/>
      <c r="AD269" s="218"/>
      <c r="AE269" s="218"/>
      <c r="AF269" s="218"/>
      <c r="AG269" s="218"/>
      <c r="AH269" s="218"/>
      <c r="AI269" s="218"/>
      <c r="AJ269" s="218"/>
      <c r="AK269" s="218"/>
    </row>
    <row r="270" spans="1:37" x14ac:dyDescent="0.15">
      <c r="A270" s="218"/>
      <c r="B270" s="218"/>
      <c r="C270" s="218"/>
      <c r="D270" s="218"/>
      <c r="E270" s="218"/>
      <c r="F270" s="218"/>
      <c r="G270" s="218"/>
      <c r="H270" s="218"/>
      <c r="I270" s="218"/>
      <c r="J270" s="218"/>
      <c r="K270" s="218"/>
      <c r="L270" s="218"/>
      <c r="M270" s="218"/>
      <c r="N270" s="218"/>
      <c r="O270" s="218"/>
      <c r="P270" s="218"/>
      <c r="Q270" s="218"/>
      <c r="R270" s="218"/>
      <c r="S270" s="218"/>
      <c r="T270" s="218"/>
      <c r="U270" s="218"/>
      <c r="V270" s="218"/>
      <c r="W270" s="218"/>
      <c r="X270" s="218"/>
      <c r="Y270" s="218"/>
      <c r="Z270" s="218"/>
      <c r="AA270" s="218"/>
      <c r="AB270" s="218"/>
      <c r="AC270" s="218"/>
      <c r="AD270" s="218"/>
      <c r="AE270" s="218"/>
      <c r="AF270" s="218"/>
      <c r="AG270" s="218"/>
      <c r="AH270" s="218"/>
      <c r="AI270" s="218"/>
      <c r="AJ270" s="218"/>
      <c r="AK270" s="218"/>
    </row>
    <row r="271" spans="1:37" x14ac:dyDescent="0.15">
      <c r="A271" s="218"/>
      <c r="B271" s="218"/>
      <c r="C271" s="218"/>
      <c r="D271" s="218"/>
      <c r="E271" s="218"/>
      <c r="F271" s="218"/>
      <c r="G271" s="218"/>
      <c r="H271" s="218"/>
      <c r="I271" s="218"/>
      <c r="J271" s="218"/>
      <c r="K271" s="218"/>
      <c r="L271" s="218"/>
      <c r="M271" s="218"/>
      <c r="N271" s="218"/>
      <c r="O271" s="218"/>
      <c r="P271" s="218"/>
      <c r="Q271" s="218"/>
      <c r="R271" s="218"/>
      <c r="S271" s="218"/>
      <c r="T271" s="218"/>
      <c r="U271" s="218"/>
      <c r="V271" s="218"/>
      <c r="W271" s="218"/>
      <c r="X271" s="218"/>
      <c r="Y271" s="218"/>
      <c r="Z271" s="218"/>
      <c r="AA271" s="218"/>
      <c r="AB271" s="218"/>
      <c r="AC271" s="218"/>
      <c r="AD271" s="218"/>
      <c r="AE271" s="218"/>
      <c r="AF271" s="218"/>
      <c r="AG271" s="218"/>
      <c r="AH271" s="218"/>
      <c r="AI271" s="218"/>
      <c r="AJ271" s="218"/>
      <c r="AK271" s="218"/>
    </row>
    <row r="272" spans="1:37" x14ac:dyDescent="0.15">
      <c r="A272" s="218"/>
      <c r="B272" s="218"/>
      <c r="C272" s="218"/>
      <c r="D272" s="218"/>
      <c r="E272" s="218"/>
      <c r="F272" s="218"/>
      <c r="G272" s="218"/>
      <c r="H272" s="218"/>
      <c r="I272" s="218"/>
      <c r="J272" s="218"/>
      <c r="K272" s="218"/>
      <c r="L272" s="218"/>
      <c r="M272" s="218"/>
      <c r="N272" s="218"/>
      <c r="O272" s="218"/>
      <c r="P272" s="218"/>
      <c r="Q272" s="218"/>
      <c r="R272" s="218"/>
      <c r="S272" s="218"/>
      <c r="T272" s="218"/>
      <c r="U272" s="218"/>
      <c r="V272" s="218"/>
      <c r="W272" s="218"/>
      <c r="X272" s="218"/>
      <c r="Y272" s="218"/>
      <c r="Z272" s="218"/>
      <c r="AA272" s="218"/>
      <c r="AB272" s="218"/>
      <c r="AC272" s="218"/>
      <c r="AD272" s="218"/>
      <c r="AE272" s="218"/>
      <c r="AF272" s="218"/>
      <c r="AG272" s="218"/>
      <c r="AH272" s="218"/>
      <c r="AI272" s="218"/>
      <c r="AJ272" s="218"/>
      <c r="AK272" s="218"/>
    </row>
    <row r="273" spans="1:37" x14ac:dyDescent="0.15">
      <c r="A273" s="218"/>
      <c r="B273" s="218"/>
      <c r="C273" s="218"/>
      <c r="D273" s="218"/>
      <c r="E273" s="218"/>
      <c r="F273" s="218"/>
      <c r="G273" s="218"/>
      <c r="H273" s="218"/>
      <c r="I273" s="218"/>
      <c r="J273" s="218"/>
      <c r="K273" s="218"/>
      <c r="L273" s="218"/>
      <c r="M273" s="218"/>
      <c r="N273" s="218"/>
      <c r="O273" s="218"/>
      <c r="P273" s="218"/>
      <c r="Q273" s="218"/>
      <c r="R273" s="218"/>
      <c r="S273" s="218"/>
      <c r="T273" s="218"/>
      <c r="U273" s="218"/>
      <c r="V273" s="218"/>
      <c r="W273" s="218"/>
      <c r="X273" s="218"/>
      <c r="Y273" s="218"/>
      <c r="Z273" s="218"/>
      <c r="AA273" s="218"/>
      <c r="AB273" s="218"/>
      <c r="AC273" s="218"/>
      <c r="AD273" s="218"/>
      <c r="AE273" s="218"/>
      <c r="AF273" s="218"/>
      <c r="AG273" s="218"/>
      <c r="AH273" s="218"/>
      <c r="AI273" s="218"/>
      <c r="AJ273" s="218"/>
      <c r="AK273" s="218"/>
    </row>
    <row r="274" spans="1:37" x14ac:dyDescent="0.15">
      <c r="A274" s="218"/>
      <c r="B274" s="218"/>
      <c r="C274" s="218"/>
      <c r="D274" s="218"/>
      <c r="E274" s="218"/>
      <c r="F274" s="218"/>
      <c r="G274" s="218"/>
      <c r="H274" s="218"/>
      <c r="I274" s="218"/>
      <c r="J274" s="218"/>
      <c r="K274" s="218"/>
      <c r="L274" s="218"/>
      <c r="M274" s="218"/>
      <c r="N274" s="218"/>
      <c r="O274" s="218"/>
      <c r="P274" s="218"/>
      <c r="Q274" s="218"/>
      <c r="R274" s="218"/>
      <c r="S274" s="218"/>
      <c r="T274" s="218"/>
      <c r="U274" s="218"/>
      <c r="V274" s="218"/>
      <c r="W274" s="218"/>
      <c r="X274" s="218"/>
      <c r="Y274" s="218"/>
      <c r="Z274" s="218"/>
      <c r="AA274" s="218"/>
      <c r="AB274" s="218"/>
      <c r="AC274" s="218"/>
      <c r="AD274" s="218"/>
      <c r="AE274" s="218"/>
      <c r="AF274" s="218"/>
      <c r="AG274" s="218"/>
      <c r="AH274" s="218"/>
      <c r="AI274" s="218"/>
      <c r="AJ274" s="218"/>
      <c r="AK274" s="218"/>
    </row>
    <row r="275" spans="1:37" x14ac:dyDescent="0.15">
      <c r="A275" s="218"/>
      <c r="B275" s="218"/>
      <c r="C275" s="218"/>
      <c r="D275" s="218"/>
      <c r="E275" s="218"/>
      <c r="F275" s="218"/>
      <c r="G275" s="218"/>
      <c r="H275" s="218"/>
      <c r="I275" s="218"/>
      <c r="J275" s="218"/>
      <c r="K275" s="218"/>
      <c r="L275" s="218"/>
      <c r="M275" s="218"/>
      <c r="N275" s="218"/>
      <c r="O275" s="218"/>
      <c r="P275" s="218"/>
      <c r="Q275" s="218"/>
      <c r="R275" s="218"/>
      <c r="S275" s="218"/>
      <c r="T275" s="218"/>
      <c r="U275" s="218"/>
      <c r="V275" s="218"/>
      <c r="W275" s="218"/>
      <c r="X275" s="218"/>
      <c r="Y275" s="218"/>
      <c r="Z275" s="218"/>
      <c r="AA275" s="218"/>
      <c r="AB275" s="218"/>
      <c r="AC275" s="218"/>
      <c r="AD275" s="218"/>
      <c r="AE275" s="218"/>
      <c r="AF275" s="218"/>
      <c r="AG275" s="218"/>
      <c r="AH275" s="218"/>
      <c r="AI275" s="218"/>
      <c r="AJ275" s="218"/>
      <c r="AK275" s="218"/>
    </row>
    <row r="276" spans="1:37" x14ac:dyDescent="0.15">
      <c r="A276" s="218"/>
      <c r="B276" s="218"/>
      <c r="C276" s="218"/>
      <c r="D276" s="218"/>
      <c r="E276" s="218"/>
      <c r="F276" s="218"/>
      <c r="G276" s="218"/>
      <c r="H276" s="218"/>
      <c r="I276" s="218"/>
      <c r="J276" s="218"/>
      <c r="K276" s="218"/>
      <c r="L276" s="218"/>
      <c r="M276" s="218"/>
      <c r="N276" s="218"/>
      <c r="O276" s="218"/>
      <c r="P276" s="218"/>
      <c r="Q276" s="218"/>
      <c r="R276" s="218"/>
      <c r="S276" s="218"/>
      <c r="T276" s="218"/>
      <c r="U276" s="218"/>
      <c r="V276" s="218"/>
      <c r="W276" s="218"/>
      <c r="X276" s="218"/>
      <c r="Y276" s="218"/>
      <c r="Z276" s="218"/>
      <c r="AA276" s="218"/>
      <c r="AB276" s="218"/>
      <c r="AC276" s="218"/>
      <c r="AD276" s="218"/>
      <c r="AE276" s="218"/>
      <c r="AF276" s="218"/>
      <c r="AG276" s="218"/>
      <c r="AH276" s="218"/>
      <c r="AI276" s="218"/>
      <c r="AJ276" s="218"/>
      <c r="AK276" s="218"/>
    </row>
    <row r="277" spans="1:37" x14ac:dyDescent="0.15">
      <c r="A277" s="218"/>
      <c r="B277" s="218"/>
      <c r="C277" s="218"/>
      <c r="D277" s="218"/>
      <c r="E277" s="218"/>
      <c r="F277" s="218"/>
      <c r="G277" s="218"/>
      <c r="H277" s="218"/>
      <c r="I277" s="218"/>
      <c r="J277" s="218"/>
      <c r="K277" s="218"/>
      <c r="L277" s="218"/>
      <c r="M277" s="218"/>
      <c r="N277" s="218"/>
      <c r="O277" s="218"/>
      <c r="P277" s="218"/>
      <c r="Q277" s="218"/>
      <c r="R277" s="218"/>
      <c r="S277" s="218"/>
      <c r="T277" s="218"/>
      <c r="U277" s="218"/>
      <c r="V277" s="218"/>
      <c r="W277" s="218"/>
      <c r="X277" s="218"/>
      <c r="Y277" s="218"/>
      <c r="Z277" s="218"/>
      <c r="AA277" s="218"/>
      <c r="AB277" s="218"/>
      <c r="AC277" s="218"/>
      <c r="AD277" s="218"/>
      <c r="AE277" s="218"/>
      <c r="AF277" s="218"/>
      <c r="AG277" s="218"/>
      <c r="AH277" s="218"/>
      <c r="AI277" s="218"/>
      <c r="AJ277" s="218"/>
      <c r="AK277" s="218"/>
    </row>
    <row r="278" spans="1:37" x14ac:dyDescent="0.15">
      <c r="A278" s="218"/>
      <c r="B278" s="218"/>
      <c r="C278" s="218"/>
      <c r="D278" s="218"/>
      <c r="E278" s="218"/>
      <c r="F278" s="218"/>
      <c r="G278" s="218"/>
      <c r="H278" s="218"/>
      <c r="I278" s="218"/>
      <c r="J278" s="218"/>
      <c r="K278" s="218"/>
      <c r="L278" s="218"/>
      <c r="M278" s="218"/>
      <c r="N278" s="218"/>
      <c r="O278" s="218"/>
      <c r="P278" s="218"/>
      <c r="Q278" s="218"/>
      <c r="R278" s="218"/>
      <c r="S278" s="218"/>
      <c r="T278" s="218"/>
      <c r="U278" s="218"/>
      <c r="V278" s="218"/>
      <c r="W278" s="218"/>
      <c r="X278" s="218"/>
      <c r="Y278" s="218"/>
      <c r="Z278" s="218"/>
      <c r="AA278" s="218"/>
      <c r="AB278" s="218"/>
      <c r="AC278" s="218"/>
      <c r="AD278" s="218"/>
      <c r="AE278" s="218"/>
      <c r="AF278" s="218"/>
      <c r="AG278" s="218"/>
      <c r="AH278" s="218"/>
      <c r="AI278" s="218"/>
      <c r="AJ278" s="218"/>
      <c r="AK278" s="218"/>
    </row>
    <row r="279" spans="1:37" x14ac:dyDescent="0.15">
      <c r="A279" s="218"/>
      <c r="B279" s="218"/>
      <c r="C279" s="218"/>
      <c r="D279" s="218"/>
      <c r="E279" s="218"/>
      <c r="F279" s="218"/>
      <c r="G279" s="218"/>
      <c r="H279" s="218"/>
      <c r="I279" s="218"/>
      <c r="J279" s="218"/>
      <c r="K279" s="218"/>
      <c r="L279" s="218"/>
      <c r="M279" s="218"/>
      <c r="N279" s="218"/>
      <c r="O279" s="218"/>
      <c r="P279" s="218"/>
      <c r="Q279" s="218"/>
      <c r="R279" s="218"/>
      <c r="S279" s="218"/>
      <c r="T279" s="218"/>
      <c r="U279" s="218"/>
      <c r="V279" s="218"/>
      <c r="W279" s="218"/>
      <c r="X279" s="218"/>
      <c r="Y279" s="218"/>
      <c r="Z279" s="218"/>
      <c r="AA279" s="218"/>
      <c r="AB279" s="218"/>
      <c r="AC279" s="218"/>
      <c r="AD279" s="218"/>
      <c r="AE279" s="218"/>
      <c r="AF279" s="218"/>
      <c r="AG279" s="218"/>
      <c r="AH279" s="218"/>
      <c r="AI279" s="218"/>
      <c r="AJ279" s="218"/>
      <c r="AK279" s="218"/>
    </row>
    <row r="280" spans="1:37" x14ac:dyDescent="0.15">
      <c r="A280" s="218"/>
      <c r="B280" s="218"/>
      <c r="C280" s="218"/>
      <c r="D280" s="218"/>
      <c r="E280" s="218"/>
      <c r="F280" s="218"/>
      <c r="G280" s="218"/>
      <c r="H280" s="218"/>
      <c r="I280" s="218"/>
      <c r="J280" s="218"/>
      <c r="K280" s="218"/>
      <c r="L280" s="218"/>
      <c r="M280" s="218"/>
      <c r="N280" s="218"/>
      <c r="O280" s="218"/>
      <c r="P280" s="218"/>
      <c r="Q280" s="218"/>
      <c r="R280" s="218"/>
      <c r="S280" s="218"/>
      <c r="T280" s="218"/>
      <c r="U280" s="218"/>
      <c r="V280" s="218"/>
      <c r="W280" s="218"/>
      <c r="X280" s="218"/>
      <c r="Y280" s="218"/>
      <c r="Z280" s="218"/>
      <c r="AA280" s="218"/>
      <c r="AB280" s="218"/>
      <c r="AC280" s="218"/>
      <c r="AD280" s="218"/>
      <c r="AE280" s="218"/>
      <c r="AF280" s="218"/>
      <c r="AG280" s="218"/>
      <c r="AH280" s="218"/>
      <c r="AI280" s="218"/>
      <c r="AJ280" s="218"/>
      <c r="AK280" s="218"/>
    </row>
    <row r="281" spans="1:37" x14ac:dyDescent="0.15">
      <c r="A281" s="218"/>
      <c r="B281" s="218"/>
      <c r="C281" s="218"/>
      <c r="D281" s="218"/>
      <c r="E281" s="218"/>
      <c r="F281" s="218"/>
      <c r="G281" s="218"/>
      <c r="H281" s="218"/>
      <c r="I281" s="218"/>
      <c r="J281" s="218"/>
      <c r="K281" s="218"/>
      <c r="L281" s="218"/>
      <c r="M281" s="218"/>
      <c r="N281" s="218"/>
      <c r="O281" s="218"/>
      <c r="P281" s="218"/>
      <c r="Q281" s="218"/>
      <c r="R281" s="218"/>
      <c r="S281" s="218"/>
      <c r="T281" s="218"/>
      <c r="U281" s="218"/>
      <c r="V281" s="218"/>
      <c r="W281" s="218"/>
      <c r="X281" s="218"/>
      <c r="Y281" s="218"/>
      <c r="Z281" s="218"/>
      <c r="AA281" s="218"/>
      <c r="AB281" s="218"/>
      <c r="AC281" s="218"/>
      <c r="AD281" s="218"/>
      <c r="AE281" s="218"/>
      <c r="AF281" s="218"/>
      <c r="AG281" s="218"/>
      <c r="AH281" s="218"/>
      <c r="AI281" s="218"/>
      <c r="AJ281" s="218"/>
      <c r="AK281" s="218"/>
    </row>
    <row r="282" spans="1:37" x14ac:dyDescent="0.15">
      <c r="A282" s="218"/>
      <c r="B282" s="218"/>
      <c r="C282" s="218"/>
      <c r="D282" s="218"/>
      <c r="E282" s="218"/>
      <c r="F282" s="218"/>
      <c r="G282" s="218"/>
      <c r="H282" s="218"/>
      <c r="I282" s="218"/>
      <c r="J282" s="218"/>
      <c r="K282" s="218"/>
      <c r="L282" s="218"/>
      <c r="M282" s="218"/>
      <c r="N282" s="218"/>
      <c r="O282" s="218"/>
      <c r="P282" s="218"/>
      <c r="Q282" s="218"/>
      <c r="R282" s="218"/>
      <c r="S282" s="218"/>
      <c r="T282" s="218"/>
      <c r="U282" s="218"/>
      <c r="V282" s="218"/>
      <c r="W282" s="218"/>
      <c r="X282" s="218"/>
      <c r="Y282" s="218"/>
      <c r="Z282" s="218"/>
      <c r="AA282" s="218"/>
      <c r="AB282" s="218"/>
      <c r="AC282" s="218"/>
      <c r="AD282" s="218"/>
      <c r="AE282" s="218"/>
      <c r="AF282" s="218"/>
      <c r="AG282" s="218"/>
      <c r="AH282" s="218"/>
      <c r="AI282" s="218"/>
      <c r="AJ282" s="218"/>
      <c r="AK282" s="218"/>
    </row>
  </sheetData>
  <mergeCells count="1079">
    <mergeCell ref="AI242:AK242"/>
    <mergeCell ref="A243:B243"/>
    <mergeCell ref="C243:AK243"/>
    <mergeCell ref="A244:AK244"/>
    <mergeCell ref="A241:AK241"/>
    <mergeCell ref="A242:H242"/>
    <mergeCell ref="I242:L242"/>
    <mergeCell ref="M242:O242"/>
    <mergeCell ref="P242:R242"/>
    <mergeCell ref="S242:U242"/>
    <mergeCell ref="V242:X242"/>
    <mergeCell ref="Y242:AA242"/>
    <mergeCell ref="AB242:AD242"/>
    <mergeCell ref="AE242:AH242"/>
    <mergeCell ref="Y239:AA239"/>
    <mergeCell ref="AB239:AD239"/>
    <mergeCell ref="AE239:AH239"/>
    <mergeCell ref="AI239:AK239"/>
    <mergeCell ref="A240:B240"/>
    <mergeCell ref="C240:AK240"/>
    <mergeCell ref="AI236:AK236"/>
    <mergeCell ref="A237:B237"/>
    <mergeCell ref="C237:AK237"/>
    <mergeCell ref="A238:AK238"/>
    <mergeCell ref="A239:H239"/>
    <mergeCell ref="I239:L239"/>
    <mergeCell ref="M239:O239"/>
    <mergeCell ref="P239:R239"/>
    <mergeCell ref="S239:U239"/>
    <mergeCell ref="V239:X239"/>
    <mergeCell ref="A235:AK235"/>
    <mergeCell ref="A236:H236"/>
    <mergeCell ref="I236:L236"/>
    <mergeCell ref="M236:O236"/>
    <mergeCell ref="P236:R236"/>
    <mergeCell ref="S236:U236"/>
    <mergeCell ref="V236:X236"/>
    <mergeCell ref="Y236:AA236"/>
    <mergeCell ref="AB236:AD236"/>
    <mergeCell ref="AE236:AH236"/>
    <mergeCell ref="Y233:AA233"/>
    <mergeCell ref="AB233:AD233"/>
    <mergeCell ref="AE233:AH233"/>
    <mergeCell ref="AI233:AK233"/>
    <mergeCell ref="A234:B234"/>
    <mergeCell ref="C234:AK234"/>
    <mergeCell ref="AI230:AK230"/>
    <mergeCell ref="A231:B231"/>
    <mergeCell ref="C231:AK231"/>
    <mergeCell ref="A232:AK232"/>
    <mergeCell ref="A233:H233"/>
    <mergeCell ref="I233:L233"/>
    <mergeCell ref="M233:O233"/>
    <mergeCell ref="P233:R233"/>
    <mergeCell ref="S233:U233"/>
    <mergeCell ref="V233:X233"/>
    <mergeCell ref="A229:AK229"/>
    <mergeCell ref="A230:H230"/>
    <mergeCell ref="I230:L230"/>
    <mergeCell ref="M230:O230"/>
    <mergeCell ref="P230:R230"/>
    <mergeCell ref="S230:U230"/>
    <mergeCell ref="V230:X230"/>
    <mergeCell ref="Y230:AA230"/>
    <mergeCell ref="AB230:AD230"/>
    <mergeCell ref="AE230:AH230"/>
    <mergeCell ref="Y227:AA227"/>
    <mergeCell ref="AB227:AD227"/>
    <mergeCell ref="AE227:AH227"/>
    <mergeCell ref="AI227:AK227"/>
    <mergeCell ref="A228:B228"/>
    <mergeCell ref="C228:AK228"/>
    <mergeCell ref="AI224:AK224"/>
    <mergeCell ref="A225:B225"/>
    <mergeCell ref="C225:AK225"/>
    <mergeCell ref="A226:AK226"/>
    <mergeCell ref="A227:H227"/>
    <mergeCell ref="I227:L227"/>
    <mergeCell ref="M227:O227"/>
    <mergeCell ref="P227:R227"/>
    <mergeCell ref="S227:U227"/>
    <mergeCell ref="V227:X227"/>
    <mergeCell ref="A223:AK223"/>
    <mergeCell ref="A224:H224"/>
    <mergeCell ref="I224:L224"/>
    <mergeCell ref="M224:O224"/>
    <mergeCell ref="P224:R224"/>
    <mergeCell ref="S224:U224"/>
    <mergeCell ref="V224:X224"/>
    <mergeCell ref="Y224:AA224"/>
    <mergeCell ref="AB224:AD224"/>
    <mergeCell ref="AE224:AH224"/>
    <mergeCell ref="Y221:AA221"/>
    <mergeCell ref="AB221:AD221"/>
    <mergeCell ref="AE221:AH221"/>
    <mergeCell ref="AI221:AK221"/>
    <mergeCell ref="A222:B222"/>
    <mergeCell ref="C222:AK222"/>
    <mergeCell ref="AI218:AK218"/>
    <mergeCell ref="A219:B219"/>
    <mergeCell ref="C219:AK219"/>
    <mergeCell ref="A220:AK220"/>
    <mergeCell ref="A221:H221"/>
    <mergeCell ref="I221:L221"/>
    <mergeCell ref="M221:O221"/>
    <mergeCell ref="P221:R221"/>
    <mergeCell ref="S221:U221"/>
    <mergeCell ref="V221:X221"/>
    <mergeCell ref="A217:AK217"/>
    <mergeCell ref="A218:H218"/>
    <mergeCell ref="I218:L218"/>
    <mergeCell ref="M218:O218"/>
    <mergeCell ref="P218:R218"/>
    <mergeCell ref="S218:U218"/>
    <mergeCell ref="V218:X218"/>
    <mergeCell ref="Y218:AA218"/>
    <mergeCell ref="AB218:AD218"/>
    <mergeCell ref="AE218:AH218"/>
    <mergeCell ref="Y215:AA215"/>
    <mergeCell ref="AB215:AD215"/>
    <mergeCell ref="AE215:AH215"/>
    <mergeCell ref="AI215:AK215"/>
    <mergeCell ref="A216:B216"/>
    <mergeCell ref="C216:AK216"/>
    <mergeCell ref="AI212:AK212"/>
    <mergeCell ref="A213:B213"/>
    <mergeCell ref="C213:AK213"/>
    <mergeCell ref="A214:AK214"/>
    <mergeCell ref="A215:H215"/>
    <mergeCell ref="I215:L215"/>
    <mergeCell ref="M215:O215"/>
    <mergeCell ref="P215:R215"/>
    <mergeCell ref="S215:U215"/>
    <mergeCell ref="V215:X215"/>
    <mergeCell ref="A211:AK211"/>
    <mergeCell ref="A212:H212"/>
    <mergeCell ref="I212:L212"/>
    <mergeCell ref="M212:O212"/>
    <mergeCell ref="P212:R212"/>
    <mergeCell ref="S212:U212"/>
    <mergeCell ref="V212:X212"/>
    <mergeCell ref="Y212:AA212"/>
    <mergeCell ref="AB212:AD212"/>
    <mergeCell ref="AE212:AH212"/>
    <mergeCell ref="V209:X209"/>
    <mergeCell ref="Y209:AA209"/>
    <mergeCell ref="AB209:AD209"/>
    <mergeCell ref="AE209:AH209"/>
    <mergeCell ref="AI209:AK209"/>
    <mergeCell ref="A210:B210"/>
    <mergeCell ref="C210:AK210"/>
    <mergeCell ref="V208:X208"/>
    <mergeCell ref="Y208:AA208"/>
    <mergeCell ref="AB208:AD208"/>
    <mergeCell ref="AE208:AH208"/>
    <mergeCell ref="AI208:AK208"/>
    <mergeCell ref="A209:H209"/>
    <mergeCell ref="I209:L209"/>
    <mergeCell ref="M209:O209"/>
    <mergeCell ref="P209:R209"/>
    <mergeCell ref="S209:U209"/>
    <mergeCell ref="A202:F202"/>
    <mergeCell ref="G202:R202"/>
    <mergeCell ref="S202:X202"/>
    <mergeCell ref="Y202:AK202"/>
    <mergeCell ref="B203:AK206"/>
    <mergeCell ref="A208:H208"/>
    <mergeCell ref="I208:L208"/>
    <mergeCell ref="M208:O208"/>
    <mergeCell ref="P208:R208"/>
    <mergeCell ref="S208:U208"/>
    <mergeCell ref="A198:R200"/>
    <mergeCell ref="S198:V198"/>
    <mergeCell ref="W198:X198"/>
    <mergeCell ref="Y198:AK200"/>
    <mergeCell ref="S199:V199"/>
    <mergeCell ref="W199:X199"/>
    <mergeCell ref="S200:V200"/>
    <mergeCell ref="W200:X200"/>
    <mergeCell ref="A195:B195"/>
    <mergeCell ref="C195:R195"/>
    <mergeCell ref="T195:U195"/>
    <mergeCell ref="V195:AK195"/>
    <mergeCell ref="A196:R196"/>
    <mergeCell ref="T196:AK196"/>
    <mergeCell ref="A193:E193"/>
    <mergeCell ref="F193:R193"/>
    <mergeCell ref="T193:X193"/>
    <mergeCell ref="Y193:AK193"/>
    <mergeCell ref="A194:R194"/>
    <mergeCell ref="T194:AK194"/>
    <mergeCell ref="AC191:AF191"/>
    <mergeCell ref="AG191:AK191"/>
    <mergeCell ref="A192:D192"/>
    <mergeCell ref="E192:R192"/>
    <mergeCell ref="T192:W192"/>
    <mergeCell ref="X192:AK192"/>
    <mergeCell ref="A191:B191"/>
    <mergeCell ref="C191:I191"/>
    <mergeCell ref="J191:M191"/>
    <mergeCell ref="N191:R191"/>
    <mergeCell ref="T191:U191"/>
    <mergeCell ref="V191:AB191"/>
    <mergeCell ref="AC189:AD189"/>
    <mergeCell ref="AE189:AK189"/>
    <mergeCell ref="A190:E190"/>
    <mergeCell ref="F190:H190"/>
    <mergeCell ref="J190:K190"/>
    <mergeCell ref="L190:R190"/>
    <mergeCell ref="T190:X190"/>
    <mergeCell ref="Y190:AA190"/>
    <mergeCell ref="AC190:AD190"/>
    <mergeCell ref="AE190:AK190"/>
    <mergeCell ref="W188:X188"/>
    <mergeCell ref="Z188:AA188"/>
    <mergeCell ref="AC188:AF188"/>
    <mergeCell ref="AG188:AK188"/>
    <mergeCell ref="A189:B189"/>
    <mergeCell ref="C189:H189"/>
    <mergeCell ref="J189:K189"/>
    <mergeCell ref="L189:R189"/>
    <mergeCell ref="T189:U189"/>
    <mergeCell ref="V189:AA189"/>
    <mergeCell ref="A187:B187"/>
    <mergeCell ref="C187:R187"/>
    <mergeCell ref="T187:U187"/>
    <mergeCell ref="V187:AK187"/>
    <mergeCell ref="A188:B188"/>
    <mergeCell ref="D188:E188"/>
    <mergeCell ref="G188:H188"/>
    <mergeCell ref="J188:M188"/>
    <mergeCell ref="N188:R188"/>
    <mergeCell ref="T188:U188"/>
    <mergeCell ref="A184:B184"/>
    <mergeCell ref="C184:R184"/>
    <mergeCell ref="T184:U184"/>
    <mergeCell ref="V184:AK184"/>
    <mergeCell ref="A185:R185"/>
    <mergeCell ref="T185:AK185"/>
    <mergeCell ref="A182:E182"/>
    <mergeCell ref="F182:R182"/>
    <mergeCell ref="T182:X182"/>
    <mergeCell ref="Y182:AK182"/>
    <mergeCell ref="A183:R183"/>
    <mergeCell ref="T183:AK183"/>
    <mergeCell ref="AC180:AF180"/>
    <mergeCell ref="AG180:AK180"/>
    <mergeCell ref="A181:D181"/>
    <mergeCell ref="E181:R181"/>
    <mergeCell ref="T181:W181"/>
    <mergeCell ref="X181:AK181"/>
    <mergeCell ref="A180:B180"/>
    <mergeCell ref="C180:I180"/>
    <mergeCell ref="J180:M180"/>
    <mergeCell ref="N180:R180"/>
    <mergeCell ref="T180:U180"/>
    <mergeCell ref="V180:AB180"/>
    <mergeCell ref="AC178:AD178"/>
    <mergeCell ref="AE178:AK178"/>
    <mergeCell ref="A179:E179"/>
    <mergeCell ref="F179:H179"/>
    <mergeCell ref="J179:K179"/>
    <mergeCell ref="L179:R179"/>
    <mergeCell ref="T179:X179"/>
    <mergeCell ref="Y179:AA179"/>
    <mergeCell ref="AC179:AD179"/>
    <mergeCell ref="AE179:AK179"/>
    <mergeCell ref="W177:X177"/>
    <mergeCell ref="Z177:AA177"/>
    <mergeCell ref="AC177:AF177"/>
    <mergeCell ref="AG177:AK177"/>
    <mergeCell ref="A178:B178"/>
    <mergeCell ref="C178:H178"/>
    <mergeCell ref="J178:K178"/>
    <mergeCell ref="L178:R178"/>
    <mergeCell ref="T178:U178"/>
    <mergeCell ref="V178:AA178"/>
    <mergeCell ref="A176:B176"/>
    <mergeCell ref="C176:R176"/>
    <mergeCell ref="T176:U176"/>
    <mergeCell ref="V176:AK176"/>
    <mergeCell ref="A177:B177"/>
    <mergeCell ref="D177:E177"/>
    <mergeCell ref="G177:H177"/>
    <mergeCell ref="J177:M177"/>
    <mergeCell ref="N177:R177"/>
    <mergeCell ref="T177:U177"/>
    <mergeCell ref="A173:B173"/>
    <mergeCell ref="C173:R173"/>
    <mergeCell ref="T173:U173"/>
    <mergeCell ref="V173:AK173"/>
    <mergeCell ref="A174:R174"/>
    <mergeCell ref="T174:AK174"/>
    <mergeCell ref="A171:E171"/>
    <mergeCell ref="F171:R171"/>
    <mergeCell ref="T171:X171"/>
    <mergeCell ref="Y171:AK171"/>
    <mergeCell ref="A172:R172"/>
    <mergeCell ref="T172:AK172"/>
    <mergeCell ref="AC169:AF169"/>
    <mergeCell ref="AG169:AK169"/>
    <mergeCell ref="A170:D170"/>
    <mergeCell ref="E170:R170"/>
    <mergeCell ref="T170:W170"/>
    <mergeCell ref="X170:AK170"/>
    <mergeCell ref="A169:B169"/>
    <mergeCell ref="C169:I169"/>
    <mergeCell ref="J169:M169"/>
    <mergeCell ref="N169:R169"/>
    <mergeCell ref="T169:U169"/>
    <mergeCell ref="V169:AB169"/>
    <mergeCell ref="AC167:AD167"/>
    <mergeCell ref="AE167:AK167"/>
    <mergeCell ref="A168:E168"/>
    <mergeCell ref="F168:H168"/>
    <mergeCell ref="J168:K168"/>
    <mergeCell ref="L168:R168"/>
    <mergeCell ref="T168:X168"/>
    <mergeCell ref="Y168:AA168"/>
    <mergeCell ref="AC168:AD168"/>
    <mergeCell ref="AE168:AK168"/>
    <mergeCell ref="W166:X166"/>
    <mergeCell ref="Z166:AA166"/>
    <mergeCell ref="AC166:AF166"/>
    <mergeCell ref="AG166:AK166"/>
    <mergeCell ref="A167:B167"/>
    <mergeCell ref="C167:H167"/>
    <mergeCell ref="J167:K167"/>
    <mergeCell ref="L167:R167"/>
    <mergeCell ref="T167:U167"/>
    <mergeCell ref="V167:AA167"/>
    <mergeCell ref="A165:B165"/>
    <mergeCell ref="C165:R165"/>
    <mergeCell ref="T165:U165"/>
    <mergeCell ref="V165:AK165"/>
    <mergeCell ref="A166:B166"/>
    <mergeCell ref="D166:E166"/>
    <mergeCell ref="G166:H166"/>
    <mergeCell ref="J166:M166"/>
    <mergeCell ref="N166:R166"/>
    <mergeCell ref="T166:U166"/>
    <mergeCell ref="A162:B162"/>
    <mergeCell ref="C162:R162"/>
    <mergeCell ref="T162:U162"/>
    <mergeCell ref="V162:AK162"/>
    <mergeCell ref="A163:R163"/>
    <mergeCell ref="T163:AK163"/>
    <mergeCell ref="A160:E160"/>
    <mergeCell ref="F160:R160"/>
    <mergeCell ref="T160:X160"/>
    <mergeCell ref="Y160:AK160"/>
    <mergeCell ref="A161:R161"/>
    <mergeCell ref="T161:AK161"/>
    <mergeCell ref="AC158:AF158"/>
    <mergeCell ref="AG158:AK158"/>
    <mergeCell ref="A159:D159"/>
    <mergeCell ref="E159:R159"/>
    <mergeCell ref="T159:W159"/>
    <mergeCell ref="X159:AK159"/>
    <mergeCell ref="A158:B158"/>
    <mergeCell ref="C158:I158"/>
    <mergeCell ref="J158:M158"/>
    <mergeCell ref="N158:R158"/>
    <mergeCell ref="T158:U158"/>
    <mergeCell ref="V158:AB158"/>
    <mergeCell ref="AC156:AD156"/>
    <mergeCell ref="AE156:AK156"/>
    <mergeCell ref="A157:E157"/>
    <mergeCell ref="F157:H157"/>
    <mergeCell ref="J157:K157"/>
    <mergeCell ref="L157:R157"/>
    <mergeCell ref="T157:X157"/>
    <mergeCell ref="Y157:AA157"/>
    <mergeCell ref="AC157:AD157"/>
    <mergeCell ref="AE157:AK157"/>
    <mergeCell ref="W155:X155"/>
    <mergeCell ref="Z155:AA155"/>
    <mergeCell ref="AC155:AF155"/>
    <mergeCell ref="AG155:AK155"/>
    <mergeCell ref="A156:B156"/>
    <mergeCell ref="C156:H156"/>
    <mergeCell ref="J156:K156"/>
    <mergeCell ref="L156:R156"/>
    <mergeCell ref="T156:U156"/>
    <mergeCell ref="V156:AA156"/>
    <mergeCell ref="A154:B154"/>
    <mergeCell ref="C154:R154"/>
    <mergeCell ref="T154:U154"/>
    <mergeCell ref="V154:AK154"/>
    <mergeCell ref="A155:B155"/>
    <mergeCell ref="D155:E155"/>
    <mergeCell ref="G155:H155"/>
    <mergeCell ref="J155:M155"/>
    <mergeCell ref="N155:R155"/>
    <mergeCell ref="T155:U155"/>
    <mergeCell ref="S151:V151"/>
    <mergeCell ref="W151:X151"/>
    <mergeCell ref="A152:F152"/>
    <mergeCell ref="G152:R152"/>
    <mergeCell ref="S152:X152"/>
    <mergeCell ref="Y152:AK152"/>
    <mergeCell ref="V148:AA148"/>
    <mergeCell ref="AB148:AC148"/>
    <mergeCell ref="AD148:AI148"/>
    <mergeCell ref="AJ148:AK148"/>
    <mergeCell ref="A149:R151"/>
    <mergeCell ref="S149:V149"/>
    <mergeCell ref="W149:X149"/>
    <mergeCell ref="Y149:AK151"/>
    <mergeCell ref="S150:V150"/>
    <mergeCell ref="W150:X150"/>
    <mergeCell ref="V145:W145"/>
    <mergeCell ref="X145:AA145"/>
    <mergeCell ref="AB145:AE145"/>
    <mergeCell ref="AF145:AI145"/>
    <mergeCell ref="AJ145:AK145"/>
    <mergeCell ref="B146:AK147"/>
    <mergeCell ref="X142:AA142"/>
    <mergeCell ref="AB142:AE142"/>
    <mergeCell ref="AF142:AI142"/>
    <mergeCell ref="AJ142:AK142"/>
    <mergeCell ref="B143:AK144"/>
    <mergeCell ref="A145:G145"/>
    <mergeCell ref="H145:I145"/>
    <mergeCell ref="J145:M145"/>
    <mergeCell ref="N145:Q145"/>
    <mergeCell ref="R145:U145"/>
    <mergeCell ref="A142:G142"/>
    <mergeCell ref="H142:I142"/>
    <mergeCell ref="J142:M142"/>
    <mergeCell ref="N142:Q142"/>
    <mergeCell ref="R142:U142"/>
    <mergeCell ref="V142:W142"/>
    <mergeCell ref="V139:W139"/>
    <mergeCell ref="X139:AA139"/>
    <mergeCell ref="AB139:AE139"/>
    <mergeCell ref="AF139:AI139"/>
    <mergeCell ref="AJ139:AK139"/>
    <mergeCell ref="B140:AK141"/>
    <mergeCell ref="X136:AA136"/>
    <mergeCell ref="AB136:AE136"/>
    <mergeCell ref="AF136:AI136"/>
    <mergeCell ref="AJ136:AK136"/>
    <mergeCell ref="B137:AK138"/>
    <mergeCell ref="A139:G139"/>
    <mergeCell ref="H139:I139"/>
    <mergeCell ref="J139:M139"/>
    <mergeCell ref="N139:Q139"/>
    <mergeCell ref="R139:U139"/>
    <mergeCell ref="A136:G136"/>
    <mergeCell ref="H136:I136"/>
    <mergeCell ref="J136:M136"/>
    <mergeCell ref="N136:Q136"/>
    <mergeCell ref="R136:U136"/>
    <mergeCell ref="V136:W136"/>
    <mergeCell ref="V133:W133"/>
    <mergeCell ref="X133:AA133"/>
    <mergeCell ref="AB133:AE133"/>
    <mergeCell ref="AF133:AI133"/>
    <mergeCell ref="AJ133:AK133"/>
    <mergeCell ref="B134:AK135"/>
    <mergeCell ref="X130:AA130"/>
    <mergeCell ref="AB130:AE130"/>
    <mergeCell ref="AF130:AI130"/>
    <mergeCell ref="AJ130:AK130"/>
    <mergeCell ref="B131:AK132"/>
    <mergeCell ref="A133:G133"/>
    <mergeCell ref="H133:I133"/>
    <mergeCell ref="J133:M133"/>
    <mergeCell ref="N133:Q133"/>
    <mergeCell ref="R133:U133"/>
    <mergeCell ref="A130:G130"/>
    <mergeCell ref="H130:I130"/>
    <mergeCell ref="J130:M130"/>
    <mergeCell ref="N130:Q130"/>
    <mergeCell ref="R130:U130"/>
    <mergeCell ref="V130:W130"/>
    <mergeCell ref="V127:W127"/>
    <mergeCell ref="X127:AA127"/>
    <mergeCell ref="AB127:AE127"/>
    <mergeCell ref="AF127:AI127"/>
    <mergeCell ref="AJ127:AK127"/>
    <mergeCell ref="B128:AK129"/>
    <mergeCell ref="X124:AA124"/>
    <mergeCell ref="AB124:AE124"/>
    <mergeCell ref="AF124:AI124"/>
    <mergeCell ref="AJ124:AK124"/>
    <mergeCell ref="B125:AK126"/>
    <mergeCell ref="A127:G127"/>
    <mergeCell ref="H127:I127"/>
    <mergeCell ref="J127:M127"/>
    <mergeCell ref="N127:Q127"/>
    <mergeCell ref="R127:U127"/>
    <mergeCell ref="A124:G124"/>
    <mergeCell ref="H124:I124"/>
    <mergeCell ref="J124:M124"/>
    <mergeCell ref="N124:Q124"/>
    <mergeCell ref="R124:U124"/>
    <mergeCell ref="V124:W124"/>
    <mergeCell ref="V121:W121"/>
    <mergeCell ref="X121:AA121"/>
    <mergeCell ref="AB121:AE121"/>
    <mergeCell ref="AF121:AI121"/>
    <mergeCell ref="AJ121:AK121"/>
    <mergeCell ref="B122:AK123"/>
    <mergeCell ref="X118:AA118"/>
    <mergeCell ref="AB118:AE118"/>
    <mergeCell ref="AF118:AI118"/>
    <mergeCell ref="AJ118:AK118"/>
    <mergeCell ref="B119:AK120"/>
    <mergeCell ref="A121:G121"/>
    <mergeCell ref="H121:I121"/>
    <mergeCell ref="J121:M121"/>
    <mergeCell ref="N121:Q121"/>
    <mergeCell ref="R121:U121"/>
    <mergeCell ref="A118:G118"/>
    <mergeCell ref="H118:I118"/>
    <mergeCell ref="J118:M118"/>
    <mergeCell ref="N118:Q118"/>
    <mergeCell ref="R118:U118"/>
    <mergeCell ref="V118:W118"/>
    <mergeCell ref="V115:W115"/>
    <mergeCell ref="X115:AA115"/>
    <mergeCell ref="AB115:AE115"/>
    <mergeCell ref="AF115:AI115"/>
    <mergeCell ref="AJ115:AK115"/>
    <mergeCell ref="B116:AK117"/>
    <mergeCell ref="X112:AA112"/>
    <mergeCell ref="AB112:AE112"/>
    <mergeCell ref="AF112:AI112"/>
    <mergeCell ref="AJ112:AK112"/>
    <mergeCell ref="B113:AK114"/>
    <mergeCell ref="A115:G115"/>
    <mergeCell ref="H115:I115"/>
    <mergeCell ref="J115:M115"/>
    <mergeCell ref="N115:Q115"/>
    <mergeCell ref="R115:U115"/>
    <mergeCell ref="A112:G112"/>
    <mergeCell ref="H112:I112"/>
    <mergeCell ref="J112:M112"/>
    <mergeCell ref="N112:Q112"/>
    <mergeCell ref="R112:U112"/>
    <mergeCell ref="V112:W112"/>
    <mergeCell ref="V109:W109"/>
    <mergeCell ref="X109:AA109"/>
    <mergeCell ref="AB109:AE109"/>
    <mergeCell ref="AF109:AI109"/>
    <mergeCell ref="AJ109:AK109"/>
    <mergeCell ref="B110:AK111"/>
    <mergeCell ref="X106:AA106"/>
    <mergeCell ref="AB106:AE106"/>
    <mergeCell ref="AF106:AI106"/>
    <mergeCell ref="AJ106:AK106"/>
    <mergeCell ref="B107:AK108"/>
    <mergeCell ref="A109:G109"/>
    <mergeCell ref="H109:I109"/>
    <mergeCell ref="J109:M109"/>
    <mergeCell ref="N109:Q109"/>
    <mergeCell ref="R109:U109"/>
    <mergeCell ref="A106:G106"/>
    <mergeCell ref="H106:I106"/>
    <mergeCell ref="J106:M106"/>
    <mergeCell ref="N106:Q106"/>
    <mergeCell ref="R106:U106"/>
    <mergeCell ref="V106:W106"/>
    <mergeCell ref="V103:W103"/>
    <mergeCell ref="X103:AA103"/>
    <mergeCell ref="AB103:AE103"/>
    <mergeCell ref="AF103:AI103"/>
    <mergeCell ref="AJ103:AK103"/>
    <mergeCell ref="B104:AK105"/>
    <mergeCell ref="V102:W102"/>
    <mergeCell ref="X102:AA102"/>
    <mergeCell ref="AB102:AE102"/>
    <mergeCell ref="AF102:AI102"/>
    <mergeCell ref="AJ102:AK102"/>
    <mergeCell ref="A103:G103"/>
    <mergeCell ref="H103:I103"/>
    <mergeCell ref="J103:M103"/>
    <mergeCell ref="N103:Q103"/>
    <mergeCell ref="R103:U103"/>
    <mergeCell ref="A100:G101"/>
    <mergeCell ref="A102:G102"/>
    <mergeCell ref="H102:I102"/>
    <mergeCell ref="J102:M102"/>
    <mergeCell ref="N102:Q102"/>
    <mergeCell ref="R102:U102"/>
    <mergeCell ref="AH97:AK97"/>
    <mergeCell ref="AL97:AN97"/>
    <mergeCell ref="A98:C98"/>
    <mergeCell ref="D98:AK98"/>
    <mergeCell ref="AF99:AG99"/>
    <mergeCell ref="AH99:AK99"/>
    <mergeCell ref="AH95:AK95"/>
    <mergeCell ref="AL95:AN95"/>
    <mergeCell ref="A96:C96"/>
    <mergeCell ref="D96:AK96"/>
    <mergeCell ref="A97:I97"/>
    <mergeCell ref="J97:M97"/>
    <mergeCell ref="N97:R97"/>
    <mergeCell ref="S97:W97"/>
    <mergeCell ref="X97:AB97"/>
    <mergeCell ref="AC97:AG97"/>
    <mergeCell ref="AH93:AK93"/>
    <mergeCell ref="AL93:AN93"/>
    <mergeCell ref="A94:C94"/>
    <mergeCell ref="D94:AK94"/>
    <mergeCell ref="A95:I95"/>
    <mergeCell ref="J95:M95"/>
    <mergeCell ref="N95:R95"/>
    <mergeCell ref="S95:W95"/>
    <mergeCell ref="X95:AB95"/>
    <mergeCell ref="AC95:AG95"/>
    <mergeCell ref="AH91:AK91"/>
    <mergeCell ref="AL91:AN91"/>
    <mergeCell ref="A92:C92"/>
    <mergeCell ref="D92:AK92"/>
    <mergeCell ref="A93:I93"/>
    <mergeCell ref="J93:M93"/>
    <mergeCell ref="N93:R93"/>
    <mergeCell ref="S93:W93"/>
    <mergeCell ref="X93:AB93"/>
    <mergeCell ref="AC93:AG93"/>
    <mergeCell ref="AH89:AK89"/>
    <mergeCell ref="AL89:AN89"/>
    <mergeCell ref="A90:C90"/>
    <mergeCell ref="D90:AK90"/>
    <mergeCell ref="A91:I91"/>
    <mergeCell ref="J91:M91"/>
    <mergeCell ref="N91:R91"/>
    <mergeCell ref="S91:W91"/>
    <mergeCell ref="X91:AB91"/>
    <mergeCell ref="AC91:AG91"/>
    <mergeCell ref="A89:I89"/>
    <mergeCell ref="J89:M89"/>
    <mergeCell ref="N89:R89"/>
    <mergeCell ref="S89:W89"/>
    <mergeCell ref="X89:AB89"/>
    <mergeCell ref="AC89:AG89"/>
    <mergeCell ref="AI85:AK85"/>
    <mergeCell ref="A86:G87"/>
    <mergeCell ref="A88:I88"/>
    <mergeCell ref="J88:M88"/>
    <mergeCell ref="N88:R88"/>
    <mergeCell ref="S88:W88"/>
    <mergeCell ref="X88:AB88"/>
    <mergeCell ref="AC88:AG88"/>
    <mergeCell ref="AH88:AK88"/>
    <mergeCell ref="R85:S85"/>
    <mergeCell ref="T85:V85"/>
    <mergeCell ref="W85:Y85"/>
    <mergeCell ref="Z85:AB85"/>
    <mergeCell ref="AC85:AE85"/>
    <mergeCell ref="AF85:AH85"/>
    <mergeCell ref="AC83:AE83"/>
    <mergeCell ref="AF83:AH83"/>
    <mergeCell ref="AI83:AK83"/>
    <mergeCell ref="A84:C84"/>
    <mergeCell ref="D84:AK84"/>
    <mergeCell ref="AL84:AN84"/>
    <mergeCell ref="A83:I83"/>
    <mergeCell ref="J83:O83"/>
    <mergeCell ref="P83:S83"/>
    <mergeCell ref="T83:V83"/>
    <mergeCell ref="W83:Y83"/>
    <mergeCell ref="Z83:AB83"/>
    <mergeCell ref="AC81:AE81"/>
    <mergeCell ref="AF81:AH81"/>
    <mergeCell ref="AI81:AK81"/>
    <mergeCell ref="A82:C82"/>
    <mergeCell ref="D82:AK82"/>
    <mergeCell ref="AL82:AN82"/>
    <mergeCell ref="A81:I81"/>
    <mergeCell ref="J81:O81"/>
    <mergeCell ref="P81:S81"/>
    <mergeCell ref="T81:V81"/>
    <mergeCell ref="W81:Y81"/>
    <mergeCell ref="Z81:AB81"/>
    <mergeCell ref="AC79:AE79"/>
    <mergeCell ref="AF79:AH79"/>
    <mergeCell ref="AI79:AK79"/>
    <mergeCell ref="A80:C80"/>
    <mergeCell ref="D80:AK80"/>
    <mergeCell ref="AL80:AN80"/>
    <mergeCell ref="A79:I79"/>
    <mergeCell ref="J79:O79"/>
    <mergeCell ref="P79:S79"/>
    <mergeCell ref="T79:V79"/>
    <mergeCell ref="W79:Y79"/>
    <mergeCell ref="Z79:AB79"/>
    <mergeCell ref="AC77:AE77"/>
    <mergeCell ref="AF77:AH77"/>
    <mergeCell ref="AI77:AK77"/>
    <mergeCell ref="A78:C78"/>
    <mergeCell ref="D78:AK78"/>
    <mergeCell ref="AL78:AN78"/>
    <mergeCell ref="AI75:AK75"/>
    <mergeCell ref="A76:C76"/>
    <mergeCell ref="D76:AK76"/>
    <mergeCell ref="AL76:AN76"/>
    <mergeCell ref="A77:I77"/>
    <mergeCell ref="J77:O77"/>
    <mergeCell ref="P77:S77"/>
    <mergeCell ref="T77:V77"/>
    <mergeCell ref="W77:Y77"/>
    <mergeCell ref="Z77:AB77"/>
    <mergeCell ref="AF74:AH74"/>
    <mergeCell ref="AI74:AK74"/>
    <mergeCell ref="A75:I75"/>
    <mergeCell ref="J75:O75"/>
    <mergeCell ref="P75:S75"/>
    <mergeCell ref="T75:V75"/>
    <mergeCell ref="W75:Y75"/>
    <mergeCell ref="Z75:AB75"/>
    <mergeCell ref="AC75:AE75"/>
    <mergeCell ref="AF75:AH75"/>
    <mergeCell ref="A72:G73"/>
    <mergeCell ref="T73:AE73"/>
    <mergeCell ref="A74:I74"/>
    <mergeCell ref="J74:O74"/>
    <mergeCell ref="P74:S74"/>
    <mergeCell ref="T74:V74"/>
    <mergeCell ref="W74:Y74"/>
    <mergeCell ref="Z74:AB74"/>
    <mergeCell ref="AC74:AE74"/>
    <mergeCell ref="A70:C70"/>
    <mergeCell ref="D70:AK70"/>
    <mergeCell ref="AL70:AN70"/>
    <mergeCell ref="AF71:AG71"/>
    <mergeCell ref="AH71:AI71"/>
    <mergeCell ref="AJ71:AK71"/>
    <mergeCell ref="X69:Y69"/>
    <mergeCell ref="Z69:AA69"/>
    <mergeCell ref="AB69:AE69"/>
    <mergeCell ref="AF69:AG69"/>
    <mergeCell ref="AH69:AI69"/>
    <mergeCell ref="AJ69:AK69"/>
    <mergeCell ref="AH67:AI67"/>
    <mergeCell ref="AJ67:AK67"/>
    <mergeCell ref="A68:C68"/>
    <mergeCell ref="D68:AK68"/>
    <mergeCell ref="AL68:AN68"/>
    <mergeCell ref="A69:I69"/>
    <mergeCell ref="J69:O69"/>
    <mergeCell ref="P69:S69"/>
    <mergeCell ref="T69:U69"/>
    <mergeCell ref="V69:W69"/>
    <mergeCell ref="AL66:AN66"/>
    <mergeCell ref="A67:I67"/>
    <mergeCell ref="J67:O67"/>
    <mergeCell ref="P67:S67"/>
    <mergeCell ref="T67:U67"/>
    <mergeCell ref="V67:W67"/>
    <mergeCell ref="X67:Y67"/>
    <mergeCell ref="Z67:AA67"/>
    <mergeCell ref="AB67:AE67"/>
    <mergeCell ref="AF67:AG67"/>
    <mergeCell ref="Z65:AA65"/>
    <mergeCell ref="AB65:AE65"/>
    <mergeCell ref="AF65:AG65"/>
    <mergeCell ref="AH65:AI65"/>
    <mergeCell ref="AJ65:AK65"/>
    <mergeCell ref="A66:C66"/>
    <mergeCell ref="D66:AK66"/>
    <mergeCell ref="A65:I65"/>
    <mergeCell ref="J65:O65"/>
    <mergeCell ref="P65:S65"/>
    <mergeCell ref="T65:U65"/>
    <mergeCell ref="V65:W65"/>
    <mergeCell ref="X65:Y65"/>
    <mergeCell ref="X64:Y64"/>
    <mergeCell ref="Z64:AA64"/>
    <mergeCell ref="AB64:AE64"/>
    <mergeCell ref="AF64:AG64"/>
    <mergeCell ref="AH64:AI64"/>
    <mergeCell ref="AJ64:AK64"/>
    <mergeCell ref="A60:C60"/>
    <mergeCell ref="D60:AK60"/>
    <mergeCell ref="AF61:AI61"/>
    <mergeCell ref="AJ61:AK61"/>
    <mergeCell ref="A62:G63"/>
    <mergeCell ref="A64:I64"/>
    <mergeCell ref="J64:O64"/>
    <mergeCell ref="P64:S64"/>
    <mergeCell ref="T64:U64"/>
    <mergeCell ref="V64:W64"/>
    <mergeCell ref="AE58:AF58"/>
    <mergeCell ref="AG58:AH58"/>
    <mergeCell ref="AI58:AK58"/>
    <mergeCell ref="A59:C59"/>
    <mergeCell ref="D59:AK59"/>
    <mergeCell ref="AL59:AN59"/>
    <mergeCell ref="S58:T58"/>
    <mergeCell ref="U58:V58"/>
    <mergeCell ref="W58:X58"/>
    <mergeCell ref="Y58:Z58"/>
    <mergeCell ref="AA58:AB58"/>
    <mergeCell ref="AC58:AD58"/>
    <mergeCell ref="AE57:AF57"/>
    <mergeCell ref="AG57:AH57"/>
    <mergeCell ref="AI57:AK57"/>
    <mergeCell ref="A58:F58"/>
    <mergeCell ref="G58:H58"/>
    <mergeCell ref="I58:J58"/>
    <mergeCell ref="K58:L58"/>
    <mergeCell ref="M58:N58"/>
    <mergeCell ref="O58:P58"/>
    <mergeCell ref="Q58:R58"/>
    <mergeCell ref="S57:T57"/>
    <mergeCell ref="U57:V57"/>
    <mergeCell ref="W57:X57"/>
    <mergeCell ref="Y57:Z57"/>
    <mergeCell ref="AA57:AB57"/>
    <mergeCell ref="AC57:AD57"/>
    <mergeCell ref="AL55:AN55"/>
    <mergeCell ref="A56:C56"/>
    <mergeCell ref="D56:AK56"/>
    <mergeCell ref="A57:F57"/>
    <mergeCell ref="G57:H57"/>
    <mergeCell ref="I57:J57"/>
    <mergeCell ref="K57:L57"/>
    <mergeCell ref="M57:N57"/>
    <mergeCell ref="O57:P57"/>
    <mergeCell ref="Q57:R57"/>
    <mergeCell ref="AA54:AB54"/>
    <mergeCell ref="AC54:AD54"/>
    <mergeCell ref="AE54:AF54"/>
    <mergeCell ref="AG54:AH54"/>
    <mergeCell ref="AI54:AK54"/>
    <mergeCell ref="A55:C55"/>
    <mergeCell ref="D55:AK55"/>
    <mergeCell ref="O54:P54"/>
    <mergeCell ref="Q54:R54"/>
    <mergeCell ref="S54:T54"/>
    <mergeCell ref="U54:V54"/>
    <mergeCell ref="W54:X54"/>
    <mergeCell ref="Y54:Z54"/>
    <mergeCell ref="AA53:AB53"/>
    <mergeCell ref="AC53:AD53"/>
    <mergeCell ref="AE53:AF53"/>
    <mergeCell ref="AG53:AH53"/>
    <mergeCell ref="AI53:AK53"/>
    <mergeCell ref="A54:F54"/>
    <mergeCell ref="G54:H54"/>
    <mergeCell ref="I54:J54"/>
    <mergeCell ref="K54:L54"/>
    <mergeCell ref="M54:N54"/>
    <mergeCell ref="O53:P53"/>
    <mergeCell ref="Q53:R53"/>
    <mergeCell ref="S53:T53"/>
    <mergeCell ref="U53:V53"/>
    <mergeCell ref="W53:X53"/>
    <mergeCell ref="Y53:Z53"/>
    <mergeCell ref="BI52:BJ52"/>
    <mergeCell ref="BK52:BL52"/>
    <mergeCell ref="BM52:BN52"/>
    <mergeCell ref="BO52:BP52"/>
    <mergeCell ref="BQ52:BR52"/>
    <mergeCell ref="A53:F53"/>
    <mergeCell ref="G53:H53"/>
    <mergeCell ref="I53:J53"/>
    <mergeCell ref="K53:L53"/>
    <mergeCell ref="M53:N53"/>
    <mergeCell ref="AW52:AX52"/>
    <mergeCell ref="AY52:AZ52"/>
    <mergeCell ref="BA52:BB52"/>
    <mergeCell ref="BC52:BD52"/>
    <mergeCell ref="BE52:BF52"/>
    <mergeCell ref="BG52:BH52"/>
    <mergeCell ref="K49:AJ49"/>
    <mergeCell ref="K50:AJ50"/>
    <mergeCell ref="A51:G52"/>
    <mergeCell ref="AL51:AM52"/>
    <mergeCell ref="AN51:AP51"/>
    <mergeCell ref="AU51:BD51"/>
    <mergeCell ref="K52:T52"/>
    <mergeCell ref="AN52:AR52"/>
    <mergeCell ref="AS52:AT52"/>
    <mergeCell ref="AU52:AV52"/>
    <mergeCell ref="Y45:AJ45"/>
    <mergeCell ref="A46:D47"/>
    <mergeCell ref="E46:G47"/>
    <mergeCell ref="H46:I46"/>
    <mergeCell ref="H47:I47"/>
    <mergeCell ref="K47:Q48"/>
    <mergeCell ref="A45:D45"/>
    <mergeCell ref="E45:F45"/>
    <mergeCell ref="G45:I45"/>
    <mergeCell ref="K45:M45"/>
    <mergeCell ref="N45:Q45"/>
    <mergeCell ref="R45:X45"/>
    <mergeCell ref="Y43:AJ43"/>
    <mergeCell ref="A44:D44"/>
    <mergeCell ref="E44:F44"/>
    <mergeCell ref="G44:I44"/>
    <mergeCell ref="K44:M44"/>
    <mergeCell ref="N44:Q44"/>
    <mergeCell ref="R44:X44"/>
    <mergeCell ref="Y44:AJ44"/>
    <mergeCell ref="A43:D43"/>
    <mergeCell ref="E43:F43"/>
    <mergeCell ref="G43:I43"/>
    <mergeCell ref="K43:M43"/>
    <mergeCell ref="N43:Q43"/>
    <mergeCell ref="R43:X43"/>
    <mergeCell ref="Y41:AJ41"/>
    <mergeCell ref="A42:D42"/>
    <mergeCell ref="E42:F42"/>
    <mergeCell ref="G42:I42"/>
    <mergeCell ref="K42:M42"/>
    <mergeCell ref="N42:Q42"/>
    <mergeCell ref="R42:X42"/>
    <mergeCell ref="Y42:AJ42"/>
    <mergeCell ref="A41:D41"/>
    <mergeCell ref="E41:F41"/>
    <mergeCell ref="G41:I41"/>
    <mergeCell ref="K41:M41"/>
    <mergeCell ref="N41:Q41"/>
    <mergeCell ref="R41:X41"/>
    <mergeCell ref="Y39:AJ39"/>
    <mergeCell ref="H40:I40"/>
    <mergeCell ref="K40:M40"/>
    <mergeCell ref="N40:Q40"/>
    <mergeCell ref="R40:X40"/>
    <mergeCell ref="Y40:AJ40"/>
    <mergeCell ref="A39:D40"/>
    <mergeCell ref="E39:G40"/>
    <mergeCell ref="H39:I39"/>
    <mergeCell ref="K39:M39"/>
    <mergeCell ref="N39:Q39"/>
    <mergeCell ref="R39:X39"/>
    <mergeCell ref="K37:Q38"/>
    <mergeCell ref="R37:AA37"/>
    <mergeCell ref="AB37:AG37"/>
    <mergeCell ref="AH37:AJ38"/>
    <mergeCell ref="A38:D38"/>
    <mergeCell ref="E38:F38"/>
    <mergeCell ref="G38:I38"/>
    <mergeCell ref="R38:AA38"/>
    <mergeCell ref="AB38:AE38"/>
    <mergeCell ref="AF38:AG38"/>
    <mergeCell ref="A36:D36"/>
    <mergeCell ref="E36:F36"/>
    <mergeCell ref="G36:I36"/>
    <mergeCell ref="A37:D37"/>
    <mergeCell ref="E37:F37"/>
    <mergeCell ref="G37:I37"/>
    <mergeCell ref="G34:I34"/>
    <mergeCell ref="N34:Q35"/>
    <mergeCell ref="R34:AJ34"/>
    <mergeCell ref="A35:D35"/>
    <mergeCell ref="E35:F35"/>
    <mergeCell ref="G35:I35"/>
    <mergeCell ref="R35:AJ35"/>
    <mergeCell ref="A32:D33"/>
    <mergeCell ref="E32:G33"/>
    <mergeCell ref="H32:I32"/>
    <mergeCell ref="K32:L35"/>
    <mergeCell ref="N32:Q33"/>
    <mergeCell ref="R32:AJ32"/>
    <mergeCell ref="H33:I33"/>
    <mergeCell ref="R33:AJ33"/>
    <mergeCell ref="A34:D34"/>
    <mergeCell ref="E34:F34"/>
    <mergeCell ref="A30:D30"/>
    <mergeCell ref="E30:F30"/>
    <mergeCell ref="G30:I30"/>
    <mergeCell ref="N30:Q31"/>
    <mergeCell ref="R30:AJ30"/>
    <mergeCell ref="A31:D31"/>
    <mergeCell ref="E31:F31"/>
    <mergeCell ref="G31:I31"/>
    <mergeCell ref="R31:AJ31"/>
    <mergeCell ref="A28:D28"/>
    <mergeCell ref="E28:F28"/>
    <mergeCell ref="G28:I28"/>
    <mergeCell ref="K28:L31"/>
    <mergeCell ref="N28:Q29"/>
    <mergeCell ref="R28:AJ28"/>
    <mergeCell ref="A29:D29"/>
    <mergeCell ref="E29:F29"/>
    <mergeCell ref="G29:I29"/>
    <mergeCell ref="R29:AJ29"/>
    <mergeCell ref="R25:AJ25"/>
    <mergeCell ref="H26:I26"/>
    <mergeCell ref="N26:Q27"/>
    <mergeCell ref="R26:AJ26"/>
    <mergeCell ref="A27:D27"/>
    <mergeCell ref="E27:F27"/>
    <mergeCell ref="G27:I27"/>
    <mergeCell ref="R27:AJ27"/>
    <mergeCell ref="R23:AJ23"/>
    <mergeCell ref="A24:D24"/>
    <mergeCell ref="E24:F24"/>
    <mergeCell ref="G24:I24"/>
    <mergeCell ref="K24:L27"/>
    <mergeCell ref="N24:Q25"/>
    <mergeCell ref="R24:AJ24"/>
    <mergeCell ref="A25:D26"/>
    <mergeCell ref="E25:G26"/>
    <mergeCell ref="H25:I25"/>
    <mergeCell ref="A22:D22"/>
    <mergeCell ref="E22:F22"/>
    <mergeCell ref="G22:I22"/>
    <mergeCell ref="K22:Q23"/>
    <mergeCell ref="A23:D23"/>
    <mergeCell ref="E23:F23"/>
    <mergeCell ref="G23:I23"/>
    <mergeCell ref="AC20:AF20"/>
    <mergeCell ref="AG20:AJ20"/>
    <mergeCell ref="A21:D21"/>
    <mergeCell ref="E21:F21"/>
    <mergeCell ref="G21:I21"/>
    <mergeCell ref="AC21:AF21"/>
    <mergeCell ref="AG21:AJ21"/>
    <mergeCell ref="H19:I19"/>
    <mergeCell ref="A20:D20"/>
    <mergeCell ref="E20:F20"/>
    <mergeCell ref="G20:I20"/>
    <mergeCell ref="M20:P20"/>
    <mergeCell ref="Q20:T20"/>
    <mergeCell ref="AC17:AJ17"/>
    <mergeCell ref="A18:D19"/>
    <mergeCell ref="E18:G19"/>
    <mergeCell ref="H18:I18"/>
    <mergeCell ref="M18:P19"/>
    <mergeCell ref="Q18:T19"/>
    <mergeCell ref="U18:X19"/>
    <mergeCell ref="Y18:AB19"/>
    <mergeCell ref="AC18:AF19"/>
    <mergeCell ref="AG18:AJ19"/>
    <mergeCell ref="A17:G17"/>
    <mergeCell ref="H17:I17"/>
    <mergeCell ref="K17:L20"/>
    <mergeCell ref="M17:T17"/>
    <mergeCell ref="U17:AB17"/>
    <mergeCell ref="A12:C13"/>
    <mergeCell ref="D12:J13"/>
    <mergeCell ref="K12:Q13"/>
    <mergeCell ref="R12:X13"/>
    <mergeCell ref="Y12:Z12"/>
    <mergeCell ref="Y13:Z13"/>
    <mergeCell ref="A10:C11"/>
    <mergeCell ref="D10:J11"/>
    <mergeCell ref="K10:Q11"/>
    <mergeCell ref="R10:X11"/>
    <mergeCell ref="Y10:Z10"/>
    <mergeCell ref="Y11:Z11"/>
    <mergeCell ref="U20:X20"/>
    <mergeCell ref="Y20:AB20"/>
    <mergeCell ref="Y8:Z8"/>
    <mergeCell ref="A9:C9"/>
    <mergeCell ref="D9:J9"/>
    <mergeCell ref="K9:Q9"/>
    <mergeCell ref="R9:X9"/>
    <mergeCell ref="Y9:Z9"/>
    <mergeCell ref="A4:G6"/>
    <mergeCell ref="H4:X6"/>
    <mergeCell ref="Y4:Z4"/>
    <mergeCell ref="AA4:AK15"/>
    <mergeCell ref="Y5:Z5"/>
    <mergeCell ref="Y6:Z6"/>
    <mergeCell ref="A7:G7"/>
    <mergeCell ref="H7:X7"/>
    <mergeCell ref="Y7:Z7"/>
    <mergeCell ref="A8:G8"/>
    <mergeCell ref="A1:R3"/>
    <mergeCell ref="S1:V1"/>
    <mergeCell ref="W1:X1"/>
    <mergeCell ref="Y1:AK3"/>
    <mergeCell ref="S2:V2"/>
    <mergeCell ref="W2:X2"/>
    <mergeCell ref="S3:V3"/>
    <mergeCell ref="W3:X3"/>
    <mergeCell ref="A14:C15"/>
    <mergeCell ref="D14:Q15"/>
    <mergeCell ref="R14:X15"/>
    <mergeCell ref="Y14:Z14"/>
    <mergeCell ref="Y15:Z15"/>
  </mergeCells>
  <phoneticPr fontId="6"/>
  <pageMargins left="0.25" right="0.25" top="0.75" bottom="0.75" header="0.3" footer="0.3"/>
  <pageSetup paperSize="13" orientation="portrait" r:id="rId1"/>
  <headerFooter>
    <oddFooter>&amp;P ページ</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36</xdr:col>
                    <xdr:colOff>161925</xdr:colOff>
                    <xdr:row>63</xdr:row>
                    <xdr:rowOff>142875</xdr:rowOff>
                  </from>
                  <to>
                    <xdr:col>40</xdr:col>
                    <xdr:colOff>95250</xdr:colOff>
                    <xdr:row>65</xdr:row>
                    <xdr:rowOff>38100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36</xdr:col>
                    <xdr:colOff>161925</xdr:colOff>
                    <xdr:row>65</xdr:row>
                    <xdr:rowOff>142875</xdr:rowOff>
                  </from>
                  <to>
                    <xdr:col>40</xdr:col>
                    <xdr:colOff>95250</xdr:colOff>
                    <xdr:row>67</xdr:row>
                    <xdr:rowOff>38100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36</xdr:col>
                    <xdr:colOff>161925</xdr:colOff>
                    <xdr:row>67</xdr:row>
                    <xdr:rowOff>142875</xdr:rowOff>
                  </from>
                  <to>
                    <xdr:col>40</xdr:col>
                    <xdr:colOff>95250</xdr:colOff>
                    <xdr:row>69</xdr:row>
                    <xdr:rowOff>38100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36</xdr:col>
                    <xdr:colOff>161925</xdr:colOff>
                    <xdr:row>73</xdr:row>
                    <xdr:rowOff>133350</xdr:rowOff>
                  </from>
                  <to>
                    <xdr:col>40</xdr:col>
                    <xdr:colOff>142875</xdr:colOff>
                    <xdr:row>75</xdr:row>
                    <xdr:rowOff>19050</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36</xdr:col>
                    <xdr:colOff>161925</xdr:colOff>
                    <xdr:row>75</xdr:row>
                    <xdr:rowOff>133350</xdr:rowOff>
                  </from>
                  <to>
                    <xdr:col>40</xdr:col>
                    <xdr:colOff>142875</xdr:colOff>
                    <xdr:row>77</xdr:row>
                    <xdr:rowOff>19050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36</xdr:col>
                    <xdr:colOff>161925</xdr:colOff>
                    <xdr:row>77</xdr:row>
                    <xdr:rowOff>133350</xdr:rowOff>
                  </from>
                  <to>
                    <xdr:col>40</xdr:col>
                    <xdr:colOff>142875</xdr:colOff>
                    <xdr:row>79</xdr:row>
                    <xdr:rowOff>19050</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36</xdr:col>
                    <xdr:colOff>161925</xdr:colOff>
                    <xdr:row>79</xdr:row>
                    <xdr:rowOff>133350</xdr:rowOff>
                  </from>
                  <to>
                    <xdr:col>40</xdr:col>
                    <xdr:colOff>142875</xdr:colOff>
                    <xdr:row>81</xdr:row>
                    <xdr:rowOff>19050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36</xdr:col>
                    <xdr:colOff>161925</xdr:colOff>
                    <xdr:row>81</xdr:row>
                    <xdr:rowOff>133350</xdr:rowOff>
                  </from>
                  <to>
                    <xdr:col>40</xdr:col>
                    <xdr:colOff>142875</xdr:colOff>
                    <xdr:row>83</xdr:row>
                    <xdr:rowOff>28575</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36</xdr:col>
                    <xdr:colOff>161925</xdr:colOff>
                    <xdr:row>52</xdr:row>
                    <xdr:rowOff>142875</xdr:rowOff>
                  </from>
                  <to>
                    <xdr:col>40</xdr:col>
                    <xdr:colOff>95250</xdr:colOff>
                    <xdr:row>54</xdr:row>
                    <xdr:rowOff>47625</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36</xdr:col>
                    <xdr:colOff>161925</xdr:colOff>
                    <xdr:row>56</xdr:row>
                    <xdr:rowOff>142875</xdr:rowOff>
                  </from>
                  <to>
                    <xdr:col>40</xdr:col>
                    <xdr:colOff>95250</xdr:colOff>
                    <xdr:row>58</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E9647-B6F3-405A-987F-31DD5EA39E37}">
  <sheetPr>
    <tabColor theme="9"/>
  </sheetPr>
  <dimension ref="A1:BR282"/>
  <sheetViews>
    <sheetView view="pageBreakPreview" zoomScaleNormal="100" zoomScaleSheetLayoutView="100" zoomScalePageLayoutView="55" workbookViewId="0">
      <selection sqref="A1:R3"/>
    </sheetView>
  </sheetViews>
  <sheetFormatPr defaultColWidth="2.25" defaultRowHeight="13.5" x14ac:dyDescent="0.15"/>
  <cols>
    <col min="1" max="37" width="2.25" style="219"/>
    <col min="38" max="38" width="2.5" style="218" bestFit="1" customWidth="1"/>
    <col min="39" max="40" width="2.25" style="218"/>
    <col min="41" max="43" width="2.5" style="218" bestFit="1" customWidth="1"/>
    <col min="44" max="44" width="4.75" style="218" customWidth="1"/>
    <col min="45" max="45" width="4.5" style="218" customWidth="1"/>
    <col min="46" max="46" width="4.75" style="218" customWidth="1"/>
    <col min="47" max="48" width="4.625" style="218" customWidth="1"/>
    <col min="49" max="68" width="2.25" style="218"/>
    <col min="69" max="16384" width="2.25" style="219"/>
  </cols>
  <sheetData>
    <row r="1" spans="1:48" ht="13.5" customHeight="1" x14ac:dyDescent="0.15">
      <c r="A1" s="315" t="s">
        <v>585</v>
      </c>
      <c r="B1" s="316"/>
      <c r="C1" s="316"/>
      <c r="D1" s="316"/>
      <c r="E1" s="316"/>
      <c r="F1" s="316"/>
      <c r="G1" s="316"/>
      <c r="H1" s="316"/>
      <c r="I1" s="316"/>
      <c r="J1" s="316"/>
      <c r="K1" s="316"/>
      <c r="L1" s="316"/>
      <c r="M1" s="316"/>
      <c r="N1" s="316"/>
      <c r="O1" s="316"/>
      <c r="P1" s="316"/>
      <c r="Q1" s="316"/>
      <c r="R1" s="316"/>
      <c r="S1" s="278" t="s">
        <v>870</v>
      </c>
      <c r="T1" s="279"/>
      <c r="U1" s="279"/>
      <c r="V1" s="279"/>
      <c r="W1" s="311"/>
      <c r="X1" s="319"/>
      <c r="Y1" s="320"/>
      <c r="Z1" s="321"/>
      <c r="AA1" s="321"/>
      <c r="AB1" s="321"/>
      <c r="AC1" s="321"/>
      <c r="AD1" s="321"/>
      <c r="AE1" s="321"/>
      <c r="AF1" s="321"/>
      <c r="AG1" s="321"/>
      <c r="AH1" s="321"/>
      <c r="AI1" s="321"/>
      <c r="AJ1" s="321"/>
      <c r="AK1" s="322"/>
    </row>
    <row r="2" spans="1:48" ht="14.25" customHeight="1" x14ac:dyDescent="0.15">
      <c r="A2" s="317"/>
      <c r="B2" s="318"/>
      <c r="C2" s="318"/>
      <c r="D2" s="318"/>
      <c r="E2" s="318"/>
      <c r="F2" s="318"/>
      <c r="G2" s="318"/>
      <c r="H2" s="318"/>
      <c r="I2" s="318"/>
      <c r="J2" s="318"/>
      <c r="K2" s="318"/>
      <c r="L2" s="318"/>
      <c r="M2" s="318"/>
      <c r="N2" s="318"/>
      <c r="O2" s="318"/>
      <c r="P2" s="318"/>
      <c r="Q2" s="318"/>
      <c r="R2" s="318"/>
      <c r="S2" s="278" t="s">
        <v>597</v>
      </c>
      <c r="T2" s="279"/>
      <c r="U2" s="279"/>
      <c r="V2" s="279"/>
      <c r="W2" s="311"/>
      <c r="X2" s="319"/>
      <c r="Y2" s="323"/>
      <c r="Z2" s="324"/>
      <c r="AA2" s="324"/>
      <c r="AB2" s="324"/>
      <c r="AC2" s="324"/>
      <c r="AD2" s="324"/>
      <c r="AE2" s="324"/>
      <c r="AF2" s="324"/>
      <c r="AG2" s="324"/>
      <c r="AH2" s="324"/>
      <c r="AI2" s="324"/>
      <c r="AJ2" s="324"/>
      <c r="AK2" s="325"/>
    </row>
    <row r="3" spans="1:48" ht="14.25" customHeight="1" thickBot="1" x14ac:dyDescent="0.2">
      <c r="A3" s="317"/>
      <c r="B3" s="318"/>
      <c r="C3" s="318"/>
      <c r="D3" s="318"/>
      <c r="E3" s="318"/>
      <c r="F3" s="318"/>
      <c r="G3" s="318"/>
      <c r="H3" s="318"/>
      <c r="I3" s="318"/>
      <c r="J3" s="318"/>
      <c r="K3" s="318"/>
      <c r="L3" s="318"/>
      <c r="M3" s="318"/>
      <c r="N3" s="318"/>
      <c r="O3" s="318"/>
      <c r="P3" s="318"/>
      <c r="Q3" s="318"/>
      <c r="R3" s="318"/>
      <c r="S3" s="326" t="s">
        <v>598</v>
      </c>
      <c r="T3" s="327"/>
      <c r="U3" s="327"/>
      <c r="V3" s="327"/>
      <c r="W3" s="328">
        <f>AR24</f>
        <v>2</v>
      </c>
      <c r="X3" s="329"/>
      <c r="Y3" s="323"/>
      <c r="Z3" s="324"/>
      <c r="AA3" s="324"/>
      <c r="AB3" s="324"/>
      <c r="AC3" s="324"/>
      <c r="AD3" s="324"/>
      <c r="AE3" s="324"/>
      <c r="AF3" s="324"/>
      <c r="AG3" s="324"/>
      <c r="AH3" s="324"/>
      <c r="AI3" s="324"/>
      <c r="AJ3" s="324"/>
      <c r="AK3" s="325"/>
    </row>
    <row r="4" spans="1:48" ht="14.25" customHeight="1" x14ac:dyDescent="0.15">
      <c r="A4" s="289" t="s">
        <v>587</v>
      </c>
      <c r="B4" s="290"/>
      <c r="C4" s="290"/>
      <c r="D4" s="290"/>
      <c r="E4" s="290"/>
      <c r="F4" s="290"/>
      <c r="G4" s="290"/>
      <c r="H4" s="293" t="s">
        <v>686</v>
      </c>
      <c r="I4" s="293"/>
      <c r="J4" s="293"/>
      <c r="K4" s="293"/>
      <c r="L4" s="293"/>
      <c r="M4" s="293"/>
      <c r="N4" s="293"/>
      <c r="O4" s="293"/>
      <c r="P4" s="293"/>
      <c r="Q4" s="293"/>
      <c r="R4" s="293"/>
      <c r="S4" s="293"/>
      <c r="T4" s="293"/>
      <c r="U4" s="293"/>
      <c r="V4" s="293"/>
      <c r="W4" s="293"/>
      <c r="X4" s="294"/>
      <c r="Y4" s="297" t="s">
        <v>555</v>
      </c>
      <c r="Z4" s="281"/>
      <c r="AA4" s="298" t="s">
        <v>3762</v>
      </c>
      <c r="AB4" s="298"/>
      <c r="AC4" s="298"/>
      <c r="AD4" s="298"/>
      <c r="AE4" s="298"/>
      <c r="AF4" s="298"/>
      <c r="AG4" s="298"/>
      <c r="AH4" s="298"/>
      <c r="AI4" s="298"/>
      <c r="AJ4" s="298"/>
      <c r="AK4" s="708"/>
    </row>
    <row r="5" spans="1:48" ht="14.25" customHeight="1" x14ac:dyDescent="0.15">
      <c r="A5" s="291"/>
      <c r="B5" s="292"/>
      <c r="C5" s="292"/>
      <c r="D5" s="292"/>
      <c r="E5" s="292"/>
      <c r="F5" s="292"/>
      <c r="G5" s="292"/>
      <c r="H5" s="295"/>
      <c r="I5" s="295"/>
      <c r="J5" s="295"/>
      <c r="K5" s="295"/>
      <c r="L5" s="295"/>
      <c r="M5" s="295"/>
      <c r="N5" s="295"/>
      <c r="O5" s="295"/>
      <c r="P5" s="295"/>
      <c r="Q5" s="295"/>
      <c r="R5" s="295"/>
      <c r="S5" s="295"/>
      <c r="T5" s="295"/>
      <c r="U5" s="295"/>
      <c r="V5" s="295"/>
      <c r="W5" s="295"/>
      <c r="X5" s="296"/>
      <c r="Y5" s="287"/>
      <c r="Z5" s="288"/>
      <c r="AA5" s="709"/>
      <c r="AB5" s="709"/>
      <c r="AC5" s="709"/>
      <c r="AD5" s="709"/>
      <c r="AE5" s="709"/>
      <c r="AF5" s="709"/>
      <c r="AG5" s="709"/>
      <c r="AH5" s="709"/>
      <c r="AI5" s="709"/>
      <c r="AJ5" s="709"/>
      <c r="AK5" s="710"/>
      <c r="AM5" s="218" t="s">
        <v>605</v>
      </c>
    </row>
    <row r="6" spans="1:48" ht="13.5" customHeight="1" x14ac:dyDescent="0.15">
      <c r="A6" s="291"/>
      <c r="B6" s="292"/>
      <c r="C6" s="292"/>
      <c r="D6" s="292"/>
      <c r="E6" s="292"/>
      <c r="F6" s="292"/>
      <c r="G6" s="292"/>
      <c r="H6" s="295"/>
      <c r="I6" s="295"/>
      <c r="J6" s="295"/>
      <c r="K6" s="295"/>
      <c r="L6" s="295"/>
      <c r="M6" s="295"/>
      <c r="N6" s="295"/>
      <c r="O6" s="295"/>
      <c r="P6" s="295"/>
      <c r="Q6" s="295"/>
      <c r="R6" s="295"/>
      <c r="S6" s="295"/>
      <c r="T6" s="295"/>
      <c r="U6" s="295"/>
      <c r="V6" s="295"/>
      <c r="W6" s="295"/>
      <c r="X6" s="296"/>
      <c r="Y6" s="305" t="s">
        <v>601</v>
      </c>
      <c r="Z6" s="279"/>
      <c r="AA6" s="709"/>
      <c r="AB6" s="709"/>
      <c r="AC6" s="709"/>
      <c r="AD6" s="709"/>
      <c r="AE6" s="709"/>
      <c r="AF6" s="709"/>
      <c r="AG6" s="709"/>
      <c r="AH6" s="709"/>
      <c r="AI6" s="709"/>
      <c r="AJ6" s="709"/>
      <c r="AK6" s="710"/>
      <c r="AR6" s="218" t="s">
        <v>608</v>
      </c>
      <c r="AS6" s="218" t="s">
        <v>609</v>
      </c>
      <c r="AT6" s="218" t="s">
        <v>610</v>
      </c>
      <c r="AU6" s="218" t="s">
        <v>611</v>
      </c>
      <c r="AV6" s="218" t="s">
        <v>612</v>
      </c>
    </row>
    <row r="7" spans="1:48" ht="13.5" customHeight="1" thickBot="1" x14ac:dyDescent="0.2">
      <c r="A7" s="306" t="s">
        <v>586</v>
      </c>
      <c r="B7" s="307"/>
      <c r="C7" s="307"/>
      <c r="D7" s="307"/>
      <c r="E7" s="307"/>
      <c r="F7" s="307"/>
      <c r="G7" s="307"/>
      <c r="H7" s="308" t="s">
        <v>3626</v>
      </c>
      <c r="I7" s="308"/>
      <c r="J7" s="308"/>
      <c r="K7" s="308"/>
      <c r="L7" s="308"/>
      <c r="M7" s="308"/>
      <c r="N7" s="308"/>
      <c r="O7" s="308"/>
      <c r="P7" s="308"/>
      <c r="Q7" s="308"/>
      <c r="R7" s="308"/>
      <c r="S7" s="308"/>
      <c r="T7" s="308"/>
      <c r="U7" s="308"/>
      <c r="V7" s="308"/>
      <c r="W7" s="308"/>
      <c r="X7" s="309"/>
      <c r="Y7" s="310"/>
      <c r="Z7" s="311"/>
      <c r="AA7" s="709"/>
      <c r="AB7" s="709"/>
      <c r="AC7" s="709"/>
      <c r="AD7" s="709"/>
      <c r="AE7" s="709"/>
      <c r="AF7" s="709"/>
      <c r="AG7" s="709"/>
      <c r="AH7" s="709"/>
      <c r="AI7" s="709"/>
      <c r="AJ7" s="709"/>
      <c r="AK7" s="710"/>
      <c r="AM7" s="218" t="s">
        <v>590</v>
      </c>
      <c r="AR7" s="218">
        <f>IF($D$10="","",INDEX(クラス!D$4:D$27,MATCH(闇への滑落!$D$10,クラス!$C$4:$C$26,0)))</f>
        <v>10</v>
      </c>
      <c r="AS7" s="218">
        <f>IF($D$10="","",INDEX(クラス!E$4:E$27,MATCH(闇への滑落!$D$10,クラス!$C$4:$C$26,0)))</f>
        <v>20</v>
      </c>
      <c r="AT7" s="218">
        <f>IF($D$10="","",INDEX(クラス!F$4:F$27,MATCH(闇への滑落!$D$10,クラス!$C$4:$C$26,0)))</f>
        <v>20</v>
      </c>
      <c r="AU7" s="218">
        <f>IF($D$10="","",INDEX(クラス!G$4:G$27,MATCH(闇への滑落!$D$10,クラス!$C$4:$C$26,0)))</f>
        <v>10</v>
      </c>
      <c r="AV7" s="218">
        <f>IF($D$10="","",INDEX(クラス!H$4:H$27,MATCH(闇への滑落!$D$10,クラス!$C$4:$C$26,0)))</f>
        <v>20</v>
      </c>
    </row>
    <row r="8" spans="1:48" ht="13.5" customHeight="1" thickBot="1" x14ac:dyDescent="0.2">
      <c r="A8" s="312">
        <f ca="1">NOW()</f>
        <v>44095.763159490743</v>
      </c>
      <c r="B8" s="313"/>
      <c r="C8" s="313"/>
      <c r="D8" s="313"/>
      <c r="E8" s="313"/>
      <c r="F8" s="313"/>
      <c r="G8" s="314"/>
      <c r="Y8" s="278" t="s">
        <v>595</v>
      </c>
      <c r="Z8" s="279"/>
      <c r="AA8" s="709"/>
      <c r="AB8" s="709"/>
      <c r="AC8" s="709"/>
      <c r="AD8" s="709"/>
      <c r="AE8" s="709"/>
      <c r="AF8" s="709"/>
      <c r="AG8" s="709"/>
      <c r="AH8" s="709"/>
      <c r="AI8" s="709"/>
      <c r="AJ8" s="709"/>
      <c r="AK8" s="710"/>
      <c r="AM8" s="218" t="s">
        <v>591</v>
      </c>
      <c r="AR8" s="218">
        <f>IF($K$10="","",INDEX(クラス!D$4:D$27,MATCH(闇への滑落!$K$10,クラス!$C$4:$C$26,0)))</f>
        <v>15</v>
      </c>
      <c r="AS8" s="218">
        <f>IF($K$10="","",INDEX(クラス!E$4:E$27,MATCH(闇への滑落!$K$10,クラス!$C$4:$C$26,0)))</f>
        <v>10</v>
      </c>
      <c r="AT8" s="218">
        <f>IF($K$10="","",INDEX(クラス!F$4:F$27,MATCH(闇への滑落!$K$10,クラス!$C$4:$C$26,0)))</f>
        <v>20</v>
      </c>
      <c r="AU8" s="218">
        <f>IF($K$10="","",INDEX(クラス!G$4:G$27,MATCH(闇への滑落!$K$10,クラス!$C$4:$C$26,0)))</f>
        <v>20</v>
      </c>
      <c r="AV8" s="218">
        <f>IF($K$10="","",INDEX(クラス!H$4:H$27,MATCH(闇への滑落!$K$10,クラス!$C$4:$C$26,0)))</f>
        <v>15</v>
      </c>
    </row>
    <row r="9" spans="1:48" ht="13.5" customHeight="1" x14ac:dyDescent="0.15">
      <c r="A9" s="280"/>
      <c r="B9" s="281"/>
      <c r="C9" s="282"/>
      <c r="D9" s="283" t="s">
        <v>590</v>
      </c>
      <c r="E9" s="284"/>
      <c r="F9" s="284"/>
      <c r="G9" s="284"/>
      <c r="H9" s="284"/>
      <c r="I9" s="284"/>
      <c r="J9" s="285"/>
      <c r="K9" s="286" t="s">
        <v>591</v>
      </c>
      <c r="L9" s="284"/>
      <c r="M9" s="284"/>
      <c r="N9" s="284"/>
      <c r="O9" s="284"/>
      <c r="P9" s="284"/>
      <c r="Q9" s="285"/>
      <c r="R9" s="286" t="s">
        <v>592</v>
      </c>
      <c r="S9" s="284"/>
      <c r="T9" s="284"/>
      <c r="U9" s="284"/>
      <c r="V9" s="284"/>
      <c r="W9" s="284"/>
      <c r="X9" s="285"/>
      <c r="Y9" s="287"/>
      <c r="Z9" s="288"/>
      <c r="AA9" s="709"/>
      <c r="AB9" s="709"/>
      <c r="AC9" s="709"/>
      <c r="AD9" s="709"/>
      <c r="AE9" s="709"/>
      <c r="AF9" s="709"/>
      <c r="AG9" s="709"/>
      <c r="AH9" s="709"/>
      <c r="AI9" s="709"/>
      <c r="AJ9" s="709"/>
      <c r="AK9" s="710"/>
      <c r="AM9" s="218" t="s">
        <v>592</v>
      </c>
      <c r="AR9" s="218">
        <f>IF($R$10="","",INDEX(クラス!D$4:D$27,MATCH(闇への滑落!$R$10,クラス!$C$4:$C$26,0)))</f>
        <v>10</v>
      </c>
      <c r="AS9" s="218">
        <f>IF($R$10="","",INDEX(クラス!E$4:E$27,MATCH(闇への滑落!$R$10,クラス!$C$4:$C$26,0)))</f>
        <v>10</v>
      </c>
      <c r="AT9" s="218">
        <f>IF($R$10="","",INDEX(クラス!F$4:F$27,MATCH(闇への滑落!$R$10,クラス!$C$4:$C$26,0)))</f>
        <v>25</v>
      </c>
      <c r="AU9" s="218">
        <f>IF($R$10="","",INDEX(クラス!G$4:G$27,MATCH(闇への滑落!$R$10,クラス!$C$4:$C$26,0)))</f>
        <v>15</v>
      </c>
      <c r="AV9" s="218">
        <f>IF($R$10="","",INDEX(クラス!H$4:H$27,MATCH(闇への滑落!$R$10,クラス!$C$4:$C$26,0)))</f>
        <v>20</v>
      </c>
    </row>
    <row r="10" spans="1:48" ht="13.5" customHeight="1" x14ac:dyDescent="0.15">
      <c r="A10" s="359" t="s">
        <v>588</v>
      </c>
      <c r="B10" s="360"/>
      <c r="C10" s="361"/>
      <c r="D10" s="287" t="s">
        <v>685</v>
      </c>
      <c r="E10" s="288"/>
      <c r="F10" s="288"/>
      <c r="G10" s="288"/>
      <c r="H10" s="288"/>
      <c r="I10" s="288"/>
      <c r="J10" s="365"/>
      <c r="K10" s="366" t="s">
        <v>42</v>
      </c>
      <c r="L10" s="288"/>
      <c r="M10" s="288"/>
      <c r="N10" s="288"/>
      <c r="O10" s="288"/>
      <c r="P10" s="288"/>
      <c r="Q10" s="365"/>
      <c r="R10" s="366" t="s">
        <v>36</v>
      </c>
      <c r="S10" s="288"/>
      <c r="T10" s="288"/>
      <c r="U10" s="288"/>
      <c r="V10" s="288"/>
      <c r="W10" s="288"/>
      <c r="X10" s="365"/>
      <c r="Y10" s="305" t="s">
        <v>557</v>
      </c>
      <c r="Z10" s="279"/>
      <c r="AA10" s="709"/>
      <c r="AB10" s="709"/>
      <c r="AC10" s="709"/>
      <c r="AD10" s="709"/>
      <c r="AE10" s="709"/>
      <c r="AF10" s="709"/>
      <c r="AG10" s="709"/>
      <c r="AH10" s="709"/>
      <c r="AI10" s="709"/>
      <c r="AJ10" s="709"/>
      <c r="AK10" s="710"/>
      <c r="AM10" s="218" t="s">
        <v>730</v>
      </c>
      <c r="AR10" s="218">
        <f>SUM(AR7:AR9)</f>
        <v>35</v>
      </c>
      <c r="AS10" s="218">
        <f t="shared" ref="AS10:AV10" si="0">SUM(AS7:AS9)</f>
        <v>40</v>
      </c>
      <c r="AT10" s="218">
        <f t="shared" si="0"/>
        <v>65</v>
      </c>
      <c r="AU10" s="218">
        <f t="shared" si="0"/>
        <v>45</v>
      </c>
      <c r="AV10" s="218">
        <f t="shared" si="0"/>
        <v>55</v>
      </c>
    </row>
    <row r="11" spans="1:48" ht="13.5" customHeight="1" x14ac:dyDescent="0.15">
      <c r="A11" s="359"/>
      <c r="B11" s="360"/>
      <c r="C11" s="361"/>
      <c r="D11" s="287"/>
      <c r="E11" s="288"/>
      <c r="F11" s="288"/>
      <c r="G11" s="288"/>
      <c r="H11" s="288"/>
      <c r="I11" s="288"/>
      <c r="J11" s="365"/>
      <c r="K11" s="366"/>
      <c r="L11" s="288"/>
      <c r="M11" s="288"/>
      <c r="N11" s="288"/>
      <c r="O11" s="288"/>
      <c r="P11" s="288"/>
      <c r="Q11" s="365"/>
      <c r="R11" s="366"/>
      <c r="S11" s="288"/>
      <c r="T11" s="288"/>
      <c r="U11" s="288"/>
      <c r="V11" s="288"/>
      <c r="W11" s="288"/>
      <c r="X11" s="365"/>
      <c r="Y11" s="287"/>
      <c r="Z11" s="288"/>
      <c r="AA11" s="709"/>
      <c r="AB11" s="709"/>
      <c r="AC11" s="709"/>
      <c r="AD11" s="709"/>
      <c r="AE11" s="709"/>
      <c r="AF11" s="709"/>
      <c r="AG11" s="709"/>
      <c r="AH11" s="709"/>
      <c r="AI11" s="709"/>
      <c r="AJ11" s="709"/>
      <c r="AK11" s="710"/>
      <c r="AM11" s="218" t="s">
        <v>596</v>
      </c>
      <c r="AR11" s="218">
        <f>H18</f>
        <v>0</v>
      </c>
      <c r="AS11" s="218">
        <f>H25</f>
        <v>0</v>
      </c>
      <c r="AT11" s="218">
        <f>H32</f>
        <v>0</v>
      </c>
      <c r="AU11" s="218">
        <f>H39</f>
        <v>0</v>
      </c>
      <c r="AV11" s="218">
        <f>H46</f>
        <v>0</v>
      </c>
    </row>
    <row r="12" spans="1:48" ht="13.5" customHeight="1" x14ac:dyDescent="0.15">
      <c r="A12" s="359" t="s">
        <v>589</v>
      </c>
      <c r="B12" s="360"/>
      <c r="C12" s="361"/>
      <c r="D12" s="362" t="str">
        <f>IF($D$10="","",INDEX(クラス!J$4:J$27,MATCH(闇への滑落!$D$10,クラス!$C$4:$C$26,0)))</f>
        <v>∴トルクエム∴</v>
      </c>
      <c r="E12" s="363"/>
      <c r="F12" s="363"/>
      <c r="G12" s="363"/>
      <c r="H12" s="363"/>
      <c r="I12" s="363"/>
      <c r="J12" s="364"/>
      <c r="K12" s="362" t="str">
        <f>IF($K$10="","",INDEX(クラス!J$4:J$27,MATCH(闇への滑落!$K$10,クラス!$C$4:$C$26,0)))</f>
        <v>∴タフ・ボフ・ケセク∴</v>
      </c>
      <c r="L12" s="363"/>
      <c r="M12" s="363"/>
      <c r="N12" s="363"/>
      <c r="O12" s="363"/>
      <c r="P12" s="363"/>
      <c r="Q12" s="364"/>
      <c r="R12" s="362" t="str">
        <f>IF($R$10="","",INDEX(クラス!J$4:J$27,MATCH(闇への滑落!$R$10,クラス!$C$4:$C$26,0)))</f>
        <v>∴アイン・ソフ・アウル∴</v>
      </c>
      <c r="S12" s="363"/>
      <c r="T12" s="363"/>
      <c r="U12" s="363"/>
      <c r="V12" s="363"/>
      <c r="W12" s="363"/>
      <c r="X12" s="364"/>
      <c r="Y12" s="305" t="s">
        <v>556</v>
      </c>
      <c r="Z12" s="279"/>
      <c r="AA12" s="709"/>
      <c r="AB12" s="709"/>
      <c r="AC12" s="709"/>
      <c r="AD12" s="709"/>
      <c r="AE12" s="709"/>
      <c r="AF12" s="709"/>
      <c r="AG12" s="709"/>
      <c r="AH12" s="709"/>
      <c r="AI12" s="709"/>
      <c r="AJ12" s="709"/>
      <c r="AK12" s="710"/>
      <c r="AM12" s="218" t="s">
        <v>606</v>
      </c>
      <c r="AR12" s="218">
        <f>H19</f>
        <v>0</v>
      </c>
      <c r="AS12" s="218">
        <f>H26</f>
        <v>0</v>
      </c>
      <c r="AT12" s="218">
        <f>H33</f>
        <v>0</v>
      </c>
      <c r="AU12" s="218">
        <f>H40</f>
        <v>0</v>
      </c>
      <c r="AV12" s="218">
        <f>H47</f>
        <v>0</v>
      </c>
    </row>
    <row r="13" spans="1:48" ht="13.5" customHeight="1" x14ac:dyDescent="0.15">
      <c r="A13" s="359"/>
      <c r="B13" s="360"/>
      <c r="C13" s="361"/>
      <c r="D13" s="362"/>
      <c r="E13" s="363"/>
      <c r="F13" s="363"/>
      <c r="G13" s="363"/>
      <c r="H13" s="363"/>
      <c r="I13" s="363"/>
      <c r="J13" s="364"/>
      <c r="K13" s="362"/>
      <c r="L13" s="363"/>
      <c r="M13" s="363"/>
      <c r="N13" s="363"/>
      <c r="O13" s="363"/>
      <c r="P13" s="363"/>
      <c r="Q13" s="364"/>
      <c r="R13" s="362"/>
      <c r="S13" s="363"/>
      <c r="T13" s="363"/>
      <c r="U13" s="363"/>
      <c r="V13" s="363"/>
      <c r="W13" s="363"/>
      <c r="X13" s="364"/>
      <c r="Y13" s="287"/>
      <c r="Z13" s="288"/>
      <c r="AA13" s="709"/>
      <c r="AB13" s="709"/>
      <c r="AC13" s="709"/>
      <c r="AD13" s="709"/>
      <c r="AE13" s="709"/>
      <c r="AF13" s="709"/>
      <c r="AG13" s="709"/>
      <c r="AH13" s="709"/>
      <c r="AI13" s="709"/>
      <c r="AJ13" s="709"/>
      <c r="AK13" s="710"/>
      <c r="AM13" s="218" t="s">
        <v>604</v>
      </c>
      <c r="AR13" s="218">
        <f>SUM(AR10:AR12)</f>
        <v>35</v>
      </c>
      <c r="AS13" s="218">
        <f t="shared" ref="AS13:AV13" si="1">SUM(AS10:AS12)</f>
        <v>40</v>
      </c>
      <c r="AT13" s="218">
        <f t="shared" si="1"/>
        <v>65</v>
      </c>
      <c r="AU13" s="218">
        <f t="shared" si="1"/>
        <v>45</v>
      </c>
      <c r="AV13" s="218">
        <f t="shared" si="1"/>
        <v>55</v>
      </c>
    </row>
    <row r="14" spans="1:48" ht="13.5" customHeight="1" x14ac:dyDescent="0.15">
      <c r="A14" s="330" t="s">
        <v>593</v>
      </c>
      <c r="B14" s="331"/>
      <c r="C14" s="332"/>
      <c r="D14" s="336"/>
      <c r="E14" s="337"/>
      <c r="F14" s="337"/>
      <c r="G14" s="337"/>
      <c r="H14" s="337"/>
      <c r="I14" s="337"/>
      <c r="J14" s="337"/>
      <c r="K14" s="337"/>
      <c r="L14" s="337"/>
      <c r="M14" s="337"/>
      <c r="N14" s="337"/>
      <c r="O14" s="337"/>
      <c r="P14" s="337"/>
      <c r="Q14" s="338"/>
      <c r="R14" s="342"/>
      <c r="S14" s="343"/>
      <c r="T14" s="343"/>
      <c r="U14" s="343"/>
      <c r="V14" s="343"/>
      <c r="W14" s="343"/>
      <c r="X14" s="344"/>
      <c r="Y14" s="305" t="s">
        <v>594</v>
      </c>
      <c r="Z14" s="279"/>
      <c r="AA14" s="709"/>
      <c r="AB14" s="709"/>
      <c r="AC14" s="709"/>
      <c r="AD14" s="709"/>
      <c r="AE14" s="709"/>
      <c r="AF14" s="709"/>
      <c r="AG14" s="709"/>
      <c r="AH14" s="709"/>
      <c r="AI14" s="709"/>
      <c r="AJ14" s="709"/>
      <c r="AK14" s="710"/>
    </row>
    <row r="15" spans="1:48" ht="13.5" customHeight="1" thickBot="1" x14ac:dyDescent="0.2">
      <c r="A15" s="333"/>
      <c r="B15" s="334"/>
      <c r="C15" s="335"/>
      <c r="D15" s="339"/>
      <c r="E15" s="340"/>
      <c r="F15" s="340"/>
      <c r="G15" s="340"/>
      <c r="H15" s="340"/>
      <c r="I15" s="340"/>
      <c r="J15" s="340"/>
      <c r="K15" s="340"/>
      <c r="L15" s="340"/>
      <c r="M15" s="340"/>
      <c r="N15" s="340"/>
      <c r="O15" s="340"/>
      <c r="P15" s="340"/>
      <c r="Q15" s="341"/>
      <c r="R15" s="345"/>
      <c r="S15" s="346"/>
      <c r="T15" s="346"/>
      <c r="U15" s="346"/>
      <c r="V15" s="346"/>
      <c r="W15" s="346"/>
      <c r="X15" s="347"/>
      <c r="Y15" s="348"/>
      <c r="Z15" s="349"/>
      <c r="AA15" s="711"/>
      <c r="AB15" s="711"/>
      <c r="AC15" s="711"/>
      <c r="AD15" s="711"/>
      <c r="AE15" s="711"/>
      <c r="AF15" s="711"/>
      <c r="AG15" s="711"/>
      <c r="AH15" s="711"/>
      <c r="AI15" s="711"/>
      <c r="AJ15" s="711"/>
      <c r="AK15" s="712"/>
      <c r="AM15" s="218" t="s">
        <v>607</v>
      </c>
      <c r="AR15" s="218">
        <f>IF(AR10&lt;50, IF(AR13&lt;50, AR12*2, (50-AR10)*2+(AR12-(50-AR10))*3), AR12*3)</f>
        <v>0</v>
      </c>
      <c r="AS15" s="218">
        <f t="shared" ref="AS15:AV15" si="2">IF(AS10&lt;50, IF(AS13&lt;50, AS12*2, (50-AS10)*2+(AS12-(50-AS10))*3), AS12*3)</f>
        <v>0</v>
      </c>
      <c r="AT15" s="218">
        <f t="shared" si="2"/>
        <v>0</v>
      </c>
      <c r="AU15" s="218">
        <f t="shared" si="2"/>
        <v>0</v>
      </c>
      <c r="AV15" s="218">
        <f t="shared" si="2"/>
        <v>0</v>
      </c>
    </row>
    <row r="16" spans="1:48" ht="13.5" customHeight="1" thickBot="1" x14ac:dyDescent="0.2"/>
    <row r="17" spans="1:44" ht="13.5" customHeight="1" x14ac:dyDescent="0.15">
      <c r="A17" s="286" t="s">
        <v>558</v>
      </c>
      <c r="B17" s="284"/>
      <c r="C17" s="284"/>
      <c r="D17" s="284"/>
      <c r="E17" s="284"/>
      <c r="F17" s="284"/>
      <c r="G17" s="284"/>
      <c r="H17" s="350" t="s">
        <v>596</v>
      </c>
      <c r="I17" s="351"/>
      <c r="K17" s="352" t="s">
        <v>613</v>
      </c>
      <c r="L17" s="353"/>
      <c r="M17" s="286" t="s">
        <v>559</v>
      </c>
      <c r="N17" s="284"/>
      <c r="O17" s="284"/>
      <c r="P17" s="284"/>
      <c r="Q17" s="284"/>
      <c r="R17" s="284"/>
      <c r="S17" s="284"/>
      <c r="T17" s="358"/>
      <c r="U17" s="286" t="s">
        <v>560</v>
      </c>
      <c r="V17" s="284"/>
      <c r="W17" s="284"/>
      <c r="X17" s="284"/>
      <c r="Y17" s="284"/>
      <c r="Z17" s="284"/>
      <c r="AA17" s="284"/>
      <c r="AB17" s="358"/>
      <c r="AC17" s="286" t="s">
        <v>561</v>
      </c>
      <c r="AD17" s="284"/>
      <c r="AE17" s="284"/>
      <c r="AF17" s="284"/>
      <c r="AG17" s="284"/>
      <c r="AH17" s="284"/>
      <c r="AI17" s="284"/>
      <c r="AJ17" s="285"/>
    </row>
    <row r="18" spans="1:44" ht="13.5" customHeight="1" x14ac:dyDescent="0.15">
      <c r="A18" s="381" t="s">
        <v>562</v>
      </c>
      <c r="B18" s="382"/>
      <c r="C18" s="382"/>
      <c r="D18" s="382"/>
      <c r="E18" s="383">
        <f>AR13</f>
        <v>35</v>
      </c>
      <c r="F18" s="383"/>
      <c r="G18" s="383"/>
      <c r="H18" s="376"/>
      <c r="I18" s="379"/>
      <c r="K18" s="354"/>
      <c r="L18" s="355"/>
      <c r="M18" s="384" t="s">
        <v>563</v>
      </c>
      <c r="N18" s="385"/>
      <c r="O18" s="385"/>
      <c r="P18" s="385"/>
      <c r="Q18" s="386">
        <f>IF(AND(D10="",K10="",R10=""),"",ROUNDUP((E18+E32)/5+15,0)+Q20)</f>
        <v>35</v>
      </c>
      <c r="R18" s="386"/>
      <c r="S18" s="386"/>
      <c r="T18" s="387"/>
      <c r="U18" s="384" t="s">
        <v>614</v>
      </c>
      <c r="V18" s="385"/>
      <c r="W18" s="385"/>
      <c r="X18" s="385"/>
      <c r="Y18" s="388">
        <f>E46/5+Y20</f>
        <v>11</v>
      </c>
      <c r="Z18" s="388"/>
      <c r="AA18" s="388"/>
      <c r="AB18" s="389"/>
      <c r="AC18" s="384" t="s">
        <v>615</v>
      </c>
      <c r="AD18" s="385"/>
      <c r="AE18" s="385"/>
      <c r="AF18" s="385"/>
      <c r="AG18" s="363">
        <f>IF(AND(D10="",K10="",R10=""),"",ROUNDUP((E25+E39)/10+5,0)-AG20+AG21)</f>
        <v>13</v>
      </c>
      <c r="AH18" s="363"/>
      <c r="AI18" s="363"/>
      <c r="AJ18" s="364"/>
      <c r="AM18" s="218" t="s">
        <v>635</v>
      </c>
    </row>
    <row r="19" spans="1:44" ht="13.5" customHeight="1" x14ac:dyDescent="0.15">
      <c r="A19" s="381"/>
      <c r="B19" s="382"/>
      <c r="C19" s="382"/>
      <c r="D19" s="382"/>
      <c r="E19" s="383"/>
      <c r="F19" s="383"/>
      <c r="G19" s="383"/>
      <c r="H19" s="376"/>
      <c r="I19" s="379"/>
      <c r="K19" s="354"/>
      <c r="L19" s="355"/>
      <c r="M19" s="384"/>
      <c r="N19" s="385"/>
      <c r="O19" s="385"/>
      <c r="P19" s="385"/>
      <c r="Q19" s="386"/>
      <c r="R19" s="386"/>
      <c r="S19" s="386"/>
      <c r="T19" s="387"/>
      <c r="U19" s="384"/>
      <c r="V19" s="385"/>
      <c r="W19" s="385"/>
      <c r="X19" s="385"/>
      <c r="Y19" s="388"/>
      <c r="Z19" s="388"/>
      <c r="AA19" s="388"/>
      <c r="AB19" s="389"/>
      <c r="AC19" s="384"/>
      <c r="AD19" s="385"/>
      <c r="AE19" s="385"/>
      <c r="AF19" s="385"/>
      <c r="AG19" s="363"/>
      <c r="AH19" s="363"/>
      <c r="AI19" s="363"/>
      <c r="AJ19" s="364"/>
      <c r="AM19" s="218" t="s">
        <v>636</v>
      </c>
      <c r="AR19" s="218">
        <f>SUM(AR15:AV15)</f>
        <v>0</v>
      </c>
    </row>
    <row r="20" spans="1:44" ht="13.5" customHeight="1" thickBot="1" x14ac:dyDescent="0.2">
      <c r="A20" s="370" t="s">
        <v>602</v>
      </c>
      <c r="B20" s="371"/>
      <c r="C20" s="371"/>
      <c r="D20" s="371"/>
      <c r="E20" s="279" t="s">
        <v>603</v>
      </c>
      <c r="F20" s="279"/>
      <c r="G20" s="279" t="s">
        <v>604</v>
      </c>
      <c r="H20" s="279"/>
      <c r="I20" s="380"/>
      <c r="K20" s="356"/>
      <c r="L20" s="357"/>
      <c r="M20" s="367" t="s">
        <v>564</v>
      </c>
      <c r="N20" s="368"/>
      <c r="O20" s="368"/>
      <c r="P20" s="368"/>
      <c r="Q20" s="308"/>
      <c r="R20" s="308"/>
      <c r="S20" s="308"/>
      <c r="T20" s="369"/>
      <c r="U20" s="367" t="s">
        <v>564</v>
      </c>
      <c r="V20" s="368"/>
      <c r="W20" s="368"/>
      <c r="X20" s="368"/>
      <c r="Y20" s="308"/>
      <c r="Z20" s="308"/>
      <c r="AA20" s="308"/>
      <c r="AB20" s="369"/>
      <c r="AC20" s="370" t="s">
        <v>616</v>
      </c>
      <c r="AD20" s="371"/>
      <c r="AE20" s="371"/>
      <c r="AF20" s="371"/>
      <c r="AG20" s="372">
        <f>AH71+AF85+AJ61</f>
        <v>1</v>
      </c>
      <c r="AH20" s="372"/>
      <c r="AI20" s="372"/>
      <c r="AJ20" s="373"/>
      <c r="AM20" s="218" t="s">
        <v>729</v>
      </c>
      <c r="AR20" s="218">
        <f>(SUM(E21:F24,E28:F31,E35:F38,E42:F45)-6)*10</f>
        <v>0</v>
      </c>
    </row>
    <row r="21" spans="1:44" ht="13.5" customHeight="1" thickBot="1" x14ac:dyDescent="0.2">
      <c r="A21" s="374" t="s">
        <v>565</v>
      </c>
      <c r="B21" s="375"/>
      <c r="C21" s="375"/>
      <c r="D21" s="375"/>
      <c r="E21" s="376">
        <v>0</v>
      </c>
      <c r="F21" s="376"/>
      <c r="G21" s="377">
        <f>$E$18+E21*20</f>
        <v>35</v>
      </c>
      <c r="H21" s="377"/>
      <c r="I21" s="378"/>
      <c r="AC21" s="367" t="s">
        <v>564</v>
      </c>
      <c r="AD21" s="368"/>
      <c r="AE21" s="368"/>
      <c r="AF21" s="368"/>
      <c r="AG21" s="308"/>
      <c r="AH21" s="308"/>
      <c r="AI21" s="308"/>
      <c r="AJ21" s="309"/>
      <c r="AM21" s="218" t="s">
        <v>637</v>
      </c>
      <c r="AR21" s="220">
        <f>AJ148*5-25</f>
        <v>0</v>
      </c>
    </row>
    <row r="22" spans="1:44" ht="13.5" customHeight="1" thickBot="1" x14ac:dyDescent="0.2">
      <c r="A22" s="374" t="s">
        <v>599</v>
      </c>
      <c r="B22" s="375"/>
      <c r="C22" s="375"/>
      <c r="D22" s="375"/>
      <c r="E22" s="376">
        <v>0</v>
      </c>
      <c r="F22" s="376"/>
      <c r="G22" s="377">
        <f t="shared" ref="G22:G24" si="3">$E$18+E22*20</f>
        <v>35</v>
      </c>
      <c r="H22" s="377"/>
      <c r="I22" s="378"/>
      <c r="K22" s="410" t="s">
        <v>617</v>
      </c>
      <c r="L22" s="411"/>
      <c r="M22" s="411"/>
      <c r="N22" s="411"/>
      <c r="O22" s="411"/>
      <c r="P22" s="411"/>
      <c r="Q22" s="412"/>
      <c r="AM22" s="218" t="s">
        <v>731</v>
      </c>
      <c r="AR22" s="218">
        <f>AI54+AI58</f>
        <v>0</v>
      </c>
    </row>
    <row r="23" spans="1:44" ht="13.5" customHeight="1" thickBot="1" x14ac:dyDescent="0.2">
      <c r="A23" s="374" t="s">
        <v>569</v>
      </c>
      <c r="B23" s="375"/>
      <c r="C23" s="375"/>
      <c r="D23" s="375"/>
      <c r="E23" s="376">
        <v>3</v>
      </c>
      <c r="F23" s="376"/>
      <c r="G23" s="377">
        <f t="shared" si="3"/>
        <v>95</v>
      </c>
      <c r="H23" s="377"/>
      <c r="I23" s="378"/>
      <c r="K23" s="413"/>
      <c r="L23" s="414"/>
      <c r="M23" s="414"/>
      <c r="N23" s="414"/>
      <c r="O23" s="414"/>
      <c r="P23" s="414"/>
      <c r="Q23" s="415"/>
      <c r="R23" s="390" t="s">
        <v>568</v>
      </c>
      <c r="S23" s="391"/>
      <c r="T23" s="391"/>
      <c r="U23" s="391"/>
      <c r="V23" s="391"/>
      <c r="W23" s="391"/>
      <c r="X23" s="391"/>
      <c r="Y23" s="391"/>
      <c r="Z23" s="391"/>
      <c r="AA23" s="391"/>
      <c r="AB23" s="391"/>
      <c r="AC23" s="391"/>
      <c r="AD23" s="391"/>
      <c r="AE23" s="391"/>
      <c r="AF23" s="391"/>
      <c r="AG23" s="391"/>
      <c r="AH23" s="391"/>
      <c r="AI23" s="391"/>
      <c r="AJ23" s="392"/>
      <c r="AM23" s="218" t="s">
        <v>732</v>
      </c>
      <c r="AR23" s="218">
        <f>ROUNDUP(SUM(AJ71,AI85,AH99)/100,0)-15</f>
        <v>2</v>
      </c>
    </row>
    <row r="24" spans="1:44" ht="14.25" customHeight="1" thickBot="1" x14ac:dyDescent="0.2">
      <c r="A24" s="393" t="s">
        <v>567</v>
      </c>
      <c r="B24" s="394"/>
      <c r="C24" s="394"/>
      <c r="D24" s="394"/>
      <c r="E24" s="395">
        <v>0</v>
      </c>
      <c r="F24" s="395"/>
      <c r="G24" s="377">
        <f t="shared" si="3"/>
        <v>35</v>
      </c>
      <c r="H24" s="377"/>
      <c r="I24" s="378"/>
      <c r="K24" s="396" t="s">
        <v>620</v>
      </c>
      <c r="L24" s="397"/>
      <c r="M24" s="221" t="s">
        <v>621</v>
      </c>
      <c r="N24" s="402"/>
      <c r="O24" s="402"/>
      <c r="P24" s="402"/>
      <c r="Q24" s="402"/>
      <c r="R24" s="403"/>
      <c r="S24" s="403"/>
      <c r="T24" s="403"/>
      <c r="U24" s="403"/>
      <c r="V24" s="403"/>
      <c r="W24" s="403"/>
      <c r="X24" s="403"/>
      <c r="Y24" s="403"/>
      <c r="Z24" s="403"/>
      <c r="AA24" s="403"/>
      <c r="AB24" s="403"/>
      <c r="AC24" s="403"/>
      <c r="AD24" s="403"/>
      <c r="AE24" s="403"/>
      <c r="AF24" s="403"/>
      <c r="AG24" s="403"/>
      <c r="AH24" s="403"/>
      <c r="AI24" s="403"/>
      <c r="AJ24" s="404"/>
      <c r="AM24" s="218" t="s">
        <v>604</v>
      </c>
      <c r="AR24" s="218">
        <f>SUM(AR19:AR23)</f>
        <v>2</v>
      </c>
    </row>
    <row r="25" spans="1:44" ht="14.25" customHeight="1" x14ac:dyDescent="0.15">
      <c r="A25" s="405" t="s">
        <v>600</v>
      </c>
      <c r="B25" s="406"/>
      <c r="C25" s="406"/>
      <c r="D25" s="406"/>
      <c r="E25" s="407">
        <f>AS13</f>
        <v>40</v>
      </c>
      <c r="F25" s="407"/>
      <c r="G25" s="407"/>
      <c r="H25" s="408"/>
      <c r="I25" s="409"/>
      <c r="J25" s="222"/>
      <c r="K25" s="398"/>
      <c r="L25" s="399"/>
      <c r="M25" s="223" t="s">
        <v>622</v>
      </c>
      <c r="N25" s="343"/>
      <c r="O25" s="343"/>
      <c r="P25" s="343"/>
      <c r="Q25" s="343"/>
      <c r="R25" s="426"/>
      <c r="S25" s="426"/>
      <c r="T25" s="426"/>
      <c r="U25" s="426"/>
      <c r="V25" s="426"/>
      <c r="W25" s="426"/>
      <c r="X25" s="426"/>
      <c r="Y25" s="426"/>
      <c r="Z25" s="426"/>
      <c r="AA25" s="426"/>
      <c r="AB25" s="426"/>
      <c r="AC25" s="426"/>
      <c r="AD25" s="426"/>
      <c r="AE25" s="426"/>
      <c r="AF25" s="426"/>
      <c r="AG25" s="426"/>
      <c r="AH25" s="426"/>
      <c r="AI25" s="426"/>
      <c r="AJ25" s="427"/>
    </row>
    <row r="26" spans="1:44" ht="14.25" customHeight="1" x14ac:dyDescent="0.15">
      <c r="A26" s="381"/>
      <c r="B26" s="382"/>
      <c r="C26" s="382"/>
      <c r="D26" s="382"/>
      <c r="E26" s="383"/>
      <c r="F26" s="383"/>
      <c r="G26" s="383"/>
      <c r="H26" s="376"/>
      <c r="I26" s="379"/>
      <c r="J26" s="222"/>
      <c r="K26" s="398"/>
      <c r="L26" s="399"/>
      <c r="M26" s="224" t="s">
        <v>623</v>
      </c>
      <c r="N26" s="343"/>
      <c r="O26" s="343"/>
      <c r="P26" s="343"/>
      <c r="Q26" s="343"/>
      <c r="R26" s="429"/>
      <c r="S26" s="429"/>
      <c r="T26" s="429"/>
      <c r="U26" s="429"/>
      <c r="V26" s="429"/>
      <c r="W26" s="429"/>
      <c r="X26" s="429"/>
      <c r="Y26" s="429"/>
      <c r="Z26" s="429"/>
      <c r="AA26" s="429"/>
      <c r="AB26" s="429"/>
      <c r="AC26" s="429"/>
      <c r="AD26" s="429"/>
      <c r="AE26" s="429"/>
      <c r="AF26" s="429"/>
      <c r="AG26" s="429"/>
      <c r="AH26" s="429"/>
      <c r="AI26" s="429"/>
      <c r="AJ26" s="430"/>
    </row>
    <row r="27" spans="1:44" ht="13.5" customHeight="1" thickBot="1" x14ac:dyDescent="0.2">
      <c r="A27" s="370" t="s">
        <v>602</v>
      </c>
      <c r="B27" s="371"/>
      <c r="C27" s="371"/>
      <c r="D27" s="371"/>
      <c r="E27" s="279" t="s">
        <v>603</v>
      </c>
      <c r="F27" s="279"/>
      <c r="G27" s="279" t="s">
        <v>604</v>
      </c>
      <c r="H27" s="279"/>
      <c r="I27" s="380"/>
      <c r="K27" s="400"/>
      <c r="L27" s="401"/>
      <c r="M27" s="225" t="s">
        <v>622</v>
      </c>
      <c r="N27" s="428"/>
      <c r="O27" s="428"/>
      <c r="P27" s="428"/>
      <c r="Q27" s="428"/>
      <c r="R27" s="431" t="s">
        <v>839</v>
      </c>
      <c r="S27" s="431"/>
      <c r="T27" s="431"/>
      <c r="U27" s="431"/>
      <c r="V27" s="431"/>
      <c r="W27" s="431"/>
      <c r="X27" s="431"/>
      <c r="Y27" s="431"/>
      <c r="Z27" s="431"/>
      <c r="AA27" s="431"/>
      <c r="AB27" s="431"/>
      <c r="AC27" s="431"/>
      <c r="AD27" s="431"/>
      <c r="AE27" s="431"/>
      <c r="AF27" s="431"/>
      <c r="AG27" s="431"/>
      <c r="AH27" s="431"/>
      <c r="AI27" s="431"/>
      <c r="AJ27" s="432"/>
    </row>
    <row r="28" spans="1:44" ht="14.25" customHeight="1" x14ac:dyDescent="0.15">
      <c r="A28" s="374" t="s">
        <v>570</v>
      </c>
      <c r="B28" s="375"/>
      <c r="C28" s="375"/>
      <c r="D28" s="375"/>
      <c r="E28" s="376">
        <v>0</v>
      </c>
      <c r="F28" s="376"/>
      <c r="G28" s="377">
        <f>$E$25+E28*20</f>
        <v>40</v>
      </c>
      <c r="H28" s="377"/>
      <c r="I28" s="378"/>
      <c r="K28" s="396" t="s">
        <v>619</v>
      </c>
      <c r="L28" s="416"/>
      <c r="M28" s="221" t="s">
        <v>621</v>
      </c>
      <c r="N28" s="420"/>
      <c r="O28" s="402"/>
      <c r="P28" s="402"/>
      <c r="Q28" s="402"/>
      <c r="R28" s="422"/>
      <c r="S28" s="422"/>
      <c r="T28" s="422"/>
      <c r="U28" s="422"/>
      <c r="V28" s="422"/>
      <c r="W28" s="422"/>
      <c r="X28" s="422"/>
      <c r="Y28" s="422"/>
      <c r="Z28" s="422"/>
      <c r="AA28" s="422"/>
      <c r="AB28" s="422"/>
      <c r="AC28" s="422"/>
      <c r="AD28" s="422"/>
      <c r="AE28" s="422"/>
      <c r="AF28" s="422"/>
      <c r="AG28" s="422"/>
      <c r="AH28" s="422"/>
      <c r="AI28" s="422"/>
      <c r="AJ28" s="423"/>
    </row>
    <row r="29" spans="1:44" ht="13.5" customHeight="1" x14ac:dyDescent="0.15">
      <c r="A29" s="374" t="s">
        <v>571</v>
      </c>
      <c r="B29" s="375"/>
      <c r="C29" s="375"/>
      <c r="D29" s="375"/>
      <c r="E29" s="376">
        <v>0</v>
      </c>
      <c r="F29" s="376"/>
      <c r="G29" s="377">
        <f t="shared" ref="G29:G31" si="4">$E$25+E29*20</f>
        <v>40</v>
      </c>
      <c r="H29" s="377"/>
      <c r="I29" s="378"/>
      <c r="K29" s="398"/>
      <c r="L29" s="417"/>
      <c r="M29" s="223" t="s">
        <v>622</v>
      </c>
      <c r="N29" s="421"/>
      <c r="O29" s="343"/>
      <c r="P29" s="343"/>
      <c r="Q29" s="343"/>
      <c r="R29" s="424"/>
      <c r="S29" s="424"/>
      <c r="T29" s="424"/>
      <c r="U29" s="424"/>
      <c r="V29" s="424"/>
      <c r="W29" s="424"/>
      <c r="X29" s="424"/>
      <c r="Y29" s="424"/>
      <c r="Z29" s="424"/>
      <c r="AA29" s="424"/>
      <c r="AB29" s="424"/>
      <c r="AC29" s="424"/>
      <c r="AD29" s="424"/>
      <c r="AE29" s="424"/>
      <c r="AF29" s="424"/>
      <c r="AG29" s="424"/>
      <c r="AH29" s="424"/>
      <c r="AI29" s="424"/>
      <c r="AJ29" s="425"/>
    </row>
    <row r="30" spans="1:44" ht="13.5" customHeight="1" x14ac:dyDescent="0.15">
      <c r="A30" s="374" t="s">
        <v>566</v>
      </c>
      <c r="B30" s="375"/>
      <c r="C30" s="375"/>
      <c r="D30" s="375"/>
      <c r="E30" s="376">
        <v>2</v>
      </c>
      <c r="F30" s="376"/>
      <c r="G30" s="377">
        <f t="shared" si="4"/>
        <v>80</v>
      </c>
      <c r="H30" s="377"/>
      <c r="I30" s="378"/>
      <c r="K30" s="398"/>
      <c r="L30" s="417"/>
      <c r="M30" s="224" t="s">
        <v>623</v>
      </c>
      <c r="N30" s="343"/>
      <c r="O30" s="343"/>
      <c r="P30" s="343"/>
      <c r="Q30" s="343"/>
      <c r="R30" s="429"/>
      <c r="S30" s="429"/>
      <c r="T30" s="429"/>
      <c r="U30" s="429"/>
      <c r="V30" s="429"/>
      <c r="W30" s="429"/>
      <c r="X30" s="429"/>
      <c r="Y30" s="429"/>
      <c r="Z30" s="429"/>
      <c r="AA30" s="429"/>
      <c r="AB30" s="429"/>
      <c r="AC30" s="429"/>
      <c r="AD30" s="429"/>
      <c r="AE30" s="429"/>
      <c r="AF30" s="429"/>
      <c r="AG30" s="429"/>
      <c r="AH30" s="429"/>
      <c r="AI30" s="429"/>
      <c r="AJ30" s="430"/>
    </row>
    <row r="31" spans="1:44" ht="13.5" customHeight="1" thickBot="1" x14ac:dyDescent="0.2">
      <c r="A31" s="393" t="s">
        <v>572</v>
      </c>
      <c r="B31" s="394"/>
      <c r="C31" s="394"/>
      <c r="D31" s="394"/>
      <c r="E31" s="395">
        <v>0</v>
      </c>
      <c r="F31" s="395"/>
      <c r="G31" s="377">
        <f t="shared" si="4"/>
        <v>40</v>
      </c>
      <c r="H31" s="377"/>
      <c r="I31" s="378"/>
      <c r="J31" s="226"/>
      <c r="K31" s="418"/>
      <c r="L31" s="419"/>
      <c r="M31" s="227" t="s">
        <v>622</v>
      </c>
      <c r="N31" s="346"/>
      <c r="O31" s="346"/>
      <c r="P31" s="346"/>
      <c r="Q31" s="346"/>
      <c r="R31" s="431" t="s">
        <v>839</v>
      </c>
      <c r="S31" s="431"/>
      <c r="T31" s="431"/>
      <c r="U31" s="431"/>
      <c r="V31" s="431"/>
      <c r="W31" s="431"/>
      <c r="X31" s="431"/>
      <c r="Y31" s="431"/>
      <c r="Z31" s="431"/>
      <c r="AA31" s="431"/>
      <c r="AB31" s="431"/>
      <c r="AC31" s="431"/>
      <c r="AD31" s="431"/>
      <c r="AE31" s="431"/>
      <c r="AF31" s="431"/>
      <c r="AG31" s="431"/>
      <c r="AH31" s="431"/>
      <c r="AI31" s="431"/>
      <c r="AJ31" s="432"/>
      <c r="AM31" s="228"/>
    </row>
    <row r="32" spans="1:44" ht="13.5" customHeight="1" x14ac:dyDescent="0.15">
      <c r="A32" s="405" t="s">
        <v>574</v>
      </c>
      <c r="B32" s="406"/>
      <c r="C32" s="406"/>
      <c r="D32" s="406"/>
      <c r="E32" s="407">
        <f>AT13</f>
        <v>65</v>
      </c>
      <c r="F32" s="407"/>
      <c r="G32" s="407"/>
      <c r="H32" s="408"/>
      <c r="I32" s="409"/>
      <c r="J32" s="222"/>
      <c r="K32" s="433" t="s">
        <v>618</v>
      </c>
      <c r="L32" s="434"/>
      <c r="M32" s="225" t="s">
        <v>621</v>
      </c>
      <c r="N32" s="435"/>
      <c r="O32" s="436"/>
      <c r="P32" s="436"/>
      <c r="Q32" s="436"/>
      <c r="R32" s="437"/>
      <c r="S32" s="437"/>
      <c r="T32" s="437"/>
      <c r="U32" s="437"/>
      <c r="V32" s="437"/>
      <c r="W32" s="437"/>
      <c r="X32" s="437"/>
      <c r="Y32" s="437"/>
      <c r="Z32" s="437"/>
      <c r="AA32" s="437"/>
      <c r="AB32" s="437"/>
      <c r="AC32" s="437"/>
      <c r="AD32" s="437"/>
      <c r="AE32" s="437"/>
      <c r="AF32" s="437"/>
      <c r="AG32" s="437"/>
      <c r="AH32" s="437"/>
      <c r="AI32" s="437"/>
      <c r="AJ32" s="438"/>
      <c r="AM32" s="228"/>
    </row>
    <row r="33" spans="1:36" ht="13.5" customHeight="1" x14ac:dyDescent="0.15">
      <c r="A33" s="381"/>
      <c r="B33" s="382"/>
      <c r="C33" s="382"/>
      <c r="D33" s="382"/>
      <c r="E33" s="383"/>
      <c r="F33" s="383"/>
      <c r="G33" s="383"/>
      <c r="H33" s="376"/>
      <c r="I33" s="379"/>
      <c r="J33" s="222"/>
      <c r="K33" s="398"/>
      <c r="L33" s="417"/>
      <c r="M33" s="223" t="s">
        <v>622</v>
      </c>
      <c r="N33" s="421"/>
      <c r="O33" s="343"/>
      <c r="P33" s="343"/>
      <c r="Q33" s="343"/>
      <c r="R33" s="426"/>
      <c r="S33" s="426"/>
      <c r="T33" s="426"/>
      <c r="U33" s="426"/>
      <c r="V33" s="426"/>
      <c r="W33" s="426"/>
      <c r="X33" s="426"/>
      <c r="Y33" s="426"/>
      <c r="Z33" s="426"/>
      <c r="AA33" s="426"/>
      <c r="AB33" s="426"/>
      <c r="AC33" s="426"/>
      <c r="AD33" s="426"/>
      <c r="AE33" s="426"/>
      <c r="AF33" s="426"/>
      <c r="AG33" s="426"/>
      <c r="AH33" s="426"/>
      <c r="AI33" s="426"/>
      <c r="AJ33" s="427"/>
    </row>
    <row r="34" spans="1:36" ht="13.5" customHeight="1" x14ac:dyDescent="0.15">
      <c r="A34" s="370" t="s">
        <v>602</v>
      </c>
      <c r="B34" s="371"/>
      <c r="C34" s="371"/>
      <c r="D34" s="371"/>
      <c r="E34" s="279" t="s">
        <v>603</v>
      </c>
      <c r="F34" s="279"/>
      <c r="G34" s="279" t="s">
        <v>604</v>
      </c>
      <c r="H34" s="279"/>
      <c r="I34" s="380"/>
      <c r="K34" s="398"/>
      <c r="L34" s="417"/>
      <c r="M34" s="224" t="s">
        <v>623</v>
      </c>
      <c r="N34" s="343"/>
      <c r="O34" s="343"/>
      <c r="P34" s="343"/>
      <c r="Q34" s="343"/>
      <c r="R34" s="460"/>
      <c r="S34" s="460"/>
      <c r="T34" s="460"/>
      <c r="U34" s="460"/>
      <c r="V34" s="460"/>
      <c r="W34" s="460"/>
      <c r="X34" s="460"/>
      <c r="Y34" s="460"/>
      <c r="Z34" s="460"/>
      <c r="AA34" s="460"/>
      <c r="AB34" s="460"/>
      <c r="AC34" s="460"/>
      <c r="AD34" s="460"/>
      <c r="AE34" s="460"/>
      <c r="AF34" s="460"/>
      <c r="AG34" s="460"/>
      <c r="AH34" s="460"/>
      <c r="AI34" s="460"/>
      <c r="AJ34" s="461"/>
    </row>
    <row r="35" spans="1:36" ht="13.5" customHeight="1" thickBot="1" x14ac:dyDescent="0.2">
      <c r="A35" s="374" t="s">
        <v>575</v>
      </c>
      <c r="B35" s="375"/>
      <c r="C35" s="375"/>
      <c r="D35" s="375"/>
      <c r="E35" s="376">
        <v>1</v>
      </c>
      <c r="F35" s="376"/>
      <c r="G35" s="377">
        <f>$E$32+E35*20</f>
        <v>85</v>
      </c>
      <c r="H35" s="377"/>
      <c r="I35" s="378"/>
      <c r="J35" s="226"/>
      <c r="K35" s="418"/>
      <c r="L35" s="419"/>
      <c r="M35" s="227" t="s">
        <v>622</v>
      </c>
      <c r="N35" s="346"/>
      <c r="O35" s="346"/>
      <c r="P35" s="346"/>
      <c r="Q35" s="346"/>
      <c r="R35" s="431" t="s">
        <v>839</v>
      </c>
      <c r="S35" s="431"/>
      <c r="T35" s="431"/>
      <c r="U35" s="431"/>
      <c r="V35" s="431"/>
      <c r="W35" s="431"/>
      <c r="X35" s="431"/>
      <c r="Y35" s="431"/>
      <c r="Z35" s="431"/>
      <c r="AA35" s="431"/>
      <c r="AB35" s="431"/>
      <c r="AC35" s="431"/>
      <c r="AD35" s="431"/>
      <c r="AE35" s="431"/>
      <c r="AF35" s="431"/>
      <c r="AG35" s="431"/>
      <c r="AH35" s="431"/>
      <c r="AI35" s="431"/>
      <c r="AJ35" s="432"/>
    </row>
    <row r="36" spans="1:36" ht="13.5" customHeight="1" thickBot="1" x14ac:dyDescent="0.2">
      <c r="A36" s="374" t="s">
        <v>577</v>
      </c>
      <c r="B36" s="375"/>
      <c r="C36" s="375"/>
      <c r="D36" s="375"/>
      <c r="E36" s="376">
        <v>0</v>
      </c>
      <c r="F36" s="376"/>
      <c r="G36" s="377">
        <f t="shared" ref="G36:G38" si="5">$E$32+E36*20</f>
        <v>65</v>
      </c>
      <c r="H36" s="377"/>
      <c r="I36" s="378"/>
      <c r="J36" s="226"/>
      <c r="K36" s="229"/>
      <c r="N36" s="230"/>
      <c r="Q36" s="231"/>
      <c r="R36" s="231"/>
      <c r="U36" s="231"/>
      <c r="V36" s="231"/>
      <c r="Y36" s="231"/>
      <c r="Z36" s="231"/>
      <c r="AC36" s="231"/>
      <c r="AD36" s="231"/>
      <c r="AG36" s="231"/>
      <c r="AH36" s="231"/>
      <c r="AJ36" s="230"/>
    </row>
    <row r="37" spans="1:36" ht="13.5" customHeight="1" x14ac:dyDescent="0.15">
      <c r="A37" s="374" t="s">
        <v>576</v>
      </c>
      <c r="B37" s="375"/>
      <c r="C37" s="375"/>
      <c r="D37" s="375"/>
      <c r="E37" s="376">
        <v>0</v>
      </c>
      <c r="F37" s="376"/>
      <c r="G37" s="377">
        <f t="shared" si="5"/>
        <v>65</v>
      </c>
      <c r="H37" s="377"/>
      <c r="I37" s="378"/>
      <c r="J37" s="226"/>
      <c r="K37" s="439" t="s">
        <v>624</v>
      </c>
      <c r="L37" s="440"/>
      <c r="M37" s="440"/>
      <c r="N37" s="440"/>
      <c r="O37" s="440"/>
      <c r="P37" s="440"/>
      <c r="Q37" s="441"/>
      <c r="R37" s="445" t="s">
        <v>630</v>
      </c>
      <c r="S37" s="446"/>
      <c r="T37" s="446"/>
      <c r="U37" s="446"/>
      <c r="V37" s="446"/>
      <c r="W37" s="446"/>
      <c r="X37" s="446"/>
      <c r="Y37" s="446"/>
      <c r="Z37" s="446"/>
      <c r="AA37" s="447"/>
      <c r="AB37" s="448" t="s">
        <v>632</v>
      </c>
      <c r="AC37" s="449"/>
      <c r="AD37" s="449"/>
      <c r="AE37" s="449"/>
      <c r="AF37" s="449"/>
      <c r="AG37" s="449"/>
      <c r="AH37" s="450">
        <f>ROUNDUP((E32+E39)/20,0)+AF38</f>
        <v>6</v>
      </c>
      <c r="AI37" s="450"/>
      <c r="AJ37" s="451"/>
    </row>
    <row r="38" spans="1:36" ht="13.5" customHeight="1" thickBot="1" x14ac:dyDescent="0.2">
      <c r="A38" s="393" t="s">
        <v>578</v>
      </c>
      <c r="B38" s="394"/>
      <c r="C38" s="394"/>
      <c r="D38" s="394"/>
      <c r="E38" s="395">
        <v>0</v>
      </c>
      <c r="F38" s="395"/>
      <c r="G38" s="377">
        <f t="shared" si="5"/>
        <v>65</v>
      </c>
      <c r="H38" s="377"/>
      <c r="I38" s="378"/>
      <c r="J38" s="226"/>
      <c r="K38" s="442"/>
      <c r="L38" s="443"/>
      <c r="M38" s="443"/>
      <c r="N38" s="443"/>
      <c r="O38" s="443"/>
      <c r="P38" s="443"/>
      <c r="Q38" s="444"/>
      <c r="R38" s="454" t="s">
        <v>629</v>
      </c>
      <c r="S38" s="455"/>
      <c r="T38" s="455"/>
      <c r="U38" s="455"/>
      <c r="V38" s="455"/>
      <c r="W38" s="455"/>
      <c r="X38" s="455"/>
      <c r="Y38" s="455"/>
      <c r="Z38" s="455"/>
      <c r="AA38" s="456"/>
      <c r="AB38" s="457" t="s">
        <v>631</v>
      </c>
      <c r="AC38" s="458"/>
      <c r="AD38" s="458"/>
      <c r="AE38" s="458"/>
      <c r="AF38" s="459"/>
      <c r="AG38" s="459"/>
      <c r="AH38" s="452"/>
      <c r="AI38" s="452"/>
      <c r="AJ38" s="453"/>
    </row>
    <row r="39" spans="1:36" ht="13.5" customHeight="1" x14ac:dyDescent="0.15">
      <c r="A39" s="405" t="s">
        <v>579</v>
      </c>
      <c r="B39" s="406"/>
      <c r="C39" s="406"/>
      <c r="D39" s="406"/>
      <c r="E39" s="407">
        <f>AU13</f>
        <v>45</v>
      </c>
      <c r="F39" s="407"/>
      <c r="G39" s="407"/>
      <c r="H39" s="408"/>
      <c r="I39" s="409"/>
      <c r="J39" s="222"/>
      <c r="K39" s="286" t="s">
        <v>625</v>
      </c>
      <c r="L39" s="284"/>
      <c r="M39" s="284"/>
      <c r="N39" s="284" t="s">
        <v>626</v>
      </c>
      <c r="O39" s="284"/>
      <c r="P39" s="284"/>
      <c r="Q39" s="284"/>
      <c r="R39" s="284" t="s">
        <v>627</v>
      </c>
      <c r="S39" s="284"/>
      <c r="T39" s="284"/>
      <c r="U39" s="284"/>
      <c r="V39" s="284"/>
      <c r="W39" s="284"/>
      <c r="X39" s="284"/>
      <c r="Y39" s="284" t="s">
        <v>628</v>
      </c>
      <c r="Z39" s="284"/>
      <c r="AA39" s="284"/>
      <c r="AB39" s="284"/>
      <c r="AC39" s="284"/>
      <c r="AD39" s="284"/>
      <c r="AE39" s="284"/>
      <c r="AF39" s="284"/>
      <c r="AG39" s="284"/>
      <c r="AH39" s="284"/>
      <c r="AI39" s="284"/>
      <c r="AJ39" s="285"/>
    </row>
    <row r="40" spans="1:36" ht="13.5" customHeight="1" x14ac:dyDescent="0.15">
      <c r="A40" s="381"/>
      <c r="B40" s="382"/>
      <c r="C40" s="382"/>
      <c r="D40" s="382"/>
      <c r="E40" s="383"/>
      <c r="F40" s="383"/>
      <c r="G40" s="383"/>
      <c r="H40" s="376"/>
      <c r="I40" s="379"/>
      <c r="J40" s="222"/>
      <c r="K40" s="464" t="s">
        <v>689</v>
      </c>
      <c r="L40" s="465"/>
      <c r="M40" s="465"/>
      <c r="N40" s="465"/>
      <c r="O40" s="465"/>
      <c r="P40" s="465"/>
      <c r="Q40" s="465"/>
      <c r="R40" s="465"/>
      <c r="S40" s="465"/>
      <c r="T40" s="465"/>
      <c r="U40" s="465"/>
      <c r="V40" s="465"/>
      <c r="W40" s="465"/>
      <c r="X40" s="465"/>
      <c r="Y40" s="462"/>
      <c r="Z40" s="462"/>
      <c r="AA40" s="462"/>
      <c r="AB40" s="462"/>
      <c r="AC40" s="462"/>
      <c r="AD40" s="462"/>
      <c r="AE40" s="462"/>
      <c r="AF40" s="462"/>
      <c r="AG40" s="462"/>
      <c r="AH40" s="462"/>
      <c r="AI40" s="462"/>
      <c r="AJ40" s="463"/>
    </row>
    <row r="41" spans="1:36" ht="13.5" customHeight="1" x14ac:dyDescent="0.15">
      <c r="A41" s="370" t="s">
        <v>602</v>
      </c>
      <c r="B41" s="371"/>
      <c r="C41" s="371"/>
      <c r="D41" s="371"/>
      <c r="E41" s="279" t="s">
        <v>603</v>
      </c>
      <c r="F41" s="279"/>
      <c r="G41" s="279" t="s">
        <v>604</v>
      </c>
      <c r="H41" s="279"/>
      <c r="I41" s="380"/>
      <c r="K41" s="464" t="s">
        <v>733</v>
      </c>
      <c r="L41" s="465"/>
      <c r="M41" s="465"/>
      <c r="N41" s="465"/>
      <c r="O41" s="465"/>
      <c r="P41" s="465"/>
      <c r="Q41" s="465"/>
      <c r="R41" s="465"/>
      <c r="S41" s="465"/>
      <c r="T41" s="465"/>
      <c r="U41" s="465"/>
      <c r="V41" s="465"/>
      <c r="W41" s="465"/>
      <c r="X41" s="465"/>
      <c r="Y41" s="462"/>
      <c r="Z41" s="462"/>
      <c r="AA41" s="462"/>
      <c r="AB41" s="462"/>
      <c r="AC41" s="462"/>
      <c r="AD41" s="462"/>
      <c r="AE41" s="462"/>
      <c r="AF41" s="462"/>
      <c r="AG41" s="462"/>
      <c r="AH41" s="462"/>
      <c r="AI41" s="462"/>
      <c r="AJ41" s="463"/>
    </row>
    <row r="42" spans="1:36" ht="13.5" customHeight="1" x14ac:dyDescent="0.15">
      <c r="A42" s="374" t="s">
        <v>580</v>
      </c>
      <c r="B42" s="375"/>
      <c r="C42" s="375"/>
      <c r="D42" s="375"/>
      <c r="E42" s="376">
        <v>0</v>
      </c>
      <c r="F42" s="376"/>
      <c r="G42" s="377">
        <f>$E$39+E42*20</f>
        <v>45</v>
      </c>
      <c r="H42" s="377"/>
      <c r="I42" s="378"/>
      <c r="J42" s="226"/>
      <c r="K42" s="464"/>
      <c r="L42" s="465"/>
      <c r="M42" s="465"/>
      <c r="N42" s="465"/>
      <c r="O42" s="465"/>
      <c r="P42" s="465"/>
      <c r="Q42" s="465"/>
      <c r="R42" s="465"/>
      <c r="S42" s="465"/>
      <c r="T42" s="465"/>
      <c r="U42" s="465"/>
      <c r="V42" s="465"/>
      <c r="W42" s="465"/>
      <c r="X42" s="465"/>
      <c r="Y42" s="462"/>
      <c r="Z42" s="462"/>
      <c r="AA42" s="462"/>
      <c r="AB42" s="462"/>
      <c r="AC42" s="462"/>
      <c r="AD42" s="462"/>
      <c r="AE42" s="462"/>
      <c r="AF42" s="462"/>
      <c r="AG42" s="462"/>
      <c r="AH42" s="462"/>
      <c r="AI42" s="462"/>
      <c r="AJ42" s="463"/>
    </row>
    <row r="43" spans="1:36" ht="13.5" customHeight="1" x14ac:dyDescent="0.15">
      <c r="A43" s="374" t="s">
        <v>581</v>
      </c>
      <c r="B43" s="375"/>
      <c r="C43" s="375"/>
      <c r="D43" s="375"/>
      <c r="E43" s="376">
        <v>0</v>
      </c>
      <c r="F43" s="376"/>
      <c r="G43" s="377">
        <f t="shared" ref="G43:G45" si="6">$E$39+E43*20</f>
        <v>45</v>
      </c>
      <c r="H43" s="377"/>
      <c r="I43" s="378"/>
      <c r="J43" s="226"/>
      <c r="K43" s="464"/>
      <c r="L43" s="465"/>
      <c r="M43" s="465"/>
      <c r="N43" s="465"/>
      <c r="O43" s="465"/>
      <c r="P43" s="465"/>
      <c r="Q43" s="465"/>
      <c r="R43" s="465"/>
      <c r="S43" s="465"/>
      <c r="T43" s="465"/>
      <c r="U43" s="465"/>
      <c r="V43" s="465"/>
      <c r="W43" s="465"/>
      <c r="X43" s="465"/>
      <c r="Y43" s="462"/>
      <c r="Z43" s="462"/>
      <c r="AA43" s="462"/>
      <c r="AB43" s="462"/>
      <c r="AC43" s="462"/>
      <c r="AD43" s="462"/>
      <c r="AE43" s="462"/>
      <c r="AF43" s="462"/>
      <c r="AG43" s="462"/>
      <c r="AH43" s="462"/>
      <c r="AI43" s="462"/>
      <c r="AJ43" s="463"/>
    </row>
    <row r="44" spans="1:36" ht="13.5" customHeight="1" x14ac:dyDescent="0.15">
      <c r="A44" s="374" t="s">
        <v>573</v>
      </c>
      <c r="B44" s="375"/>
      <c r="C44" s="375"/>
      <c r="D44" s="375"/>
      <c r="E44" s="376">
        <v>0</v>
      </c>
      <c r="F44" s="376"/>
      <c r="G44" s="377">
        <f t="shared" si="6"/>
        <v>45</v>
      </c>
      <c r="H44" s="377"/>
      <c r="I44" s="378"/>
      <c r="J44" s="226"/>
      <c r="K44" s="464"/>
      <c r="L44" s="465"/>
      <c r="M44" s="465"/>
      <c r="N44" s="465"/>
      <c r="O44" s="465"/>
      <c r="P44" s="465"/>
      <c r="Q44" s="465"/>
      <c r="R44" s="465"/>
      <c r="S44" s="465"/>
      <c r="T44" s="465"/>
      <c r="U44" s="465"/>
      <c r="V44" s="465"/>
      <c r="W44" s="465"/>
      <c r="X44" s="465"/>
      <c r="Y44" s="462"/>
      <c r="Z44" s="462"/>
      <c r="AA44" s="462"/>
      <c r="AB44" s="462"/>
      <c r="AC44" s="462"/>
      <c r="AD44" s="462"/>
      <c r="AE44" s="462"/>
      <c r="AF44" s="462"/>
      <c r="AG44" s="462"/>
      <c r="AH44" s="462"/>
      <c r="AI44" s="462"/>
      <c r="AJ44" s="463"/>
    </row>
    <row r="45" spans="1:36" ht="13.5" customHeight="1" thickBot="1" x14ac:dyDescent="0.2">
      <c r="A45" s="393" t="s">
        <v>582</v>
      </c>
      <c r="B45" s="394"/>
      <c r="C45" s="394"/>
      <c r="D45" s="394"/>
      <c r="E45" s="395">
        <v>0</v>
      </c>
      <c r="F45" s="395"/>
      <c r="G45" s="377">
        <f t="shared" si="6"/>
        <v>45</v>
      </c>
      <c r="H45" s="377"/>
      <c r="I45" s="378"/>
      <c r="J45" s="226"/>
      <c r="K45" s="479"/>
      <c r="L45" s="480"/>
      <c r="M45" s="480"/>
      <c r="N45" s="480"/>
      <c r="O45" s="480"/>
      <c r="P45" s="480"/>
      <c r="Q45" s="480"/>
      <c r="R45" s="480"/>
      <c r="S45" s="480"/>
      <c r="T45" s="480"/>
      <c r="U45" s="480"/>
      <c r="V45" s="480"/>
      <c r="W45" s="480"/>
      <c r="X45" s="480"/>
      <c r="Y45" s="466"/>
      <c r="Z45" s="466"/>
      <c r="AA45" s="466"/>
      <c r="AB45" s="466"/>
      <c r="AC45" s="466"/>
      <c r="AD45" s="466"/>
      <c r="AE45" s="466"/>
      <c r="AF45" s="466"/>
      <c r="AG45" s="466"/>
      <c r="AH45" s="466"/>
      <c r="AI45" s="466"/>
      <c r="AJ45" s="467"/>
    </row>
    <row r="46" spans="1:36" ht="14.25" customHeight="1" thickBot="1" x14ac:dyDescent="0.2">
      <c r="A46" s="405" t="s">
        <v>583</v>
      </c>
      <c r="B46" s="406"/>
      <c r="C46" s="406"/>
      <c r="D46" s="406"/>
      <c r="E46" s="407">
        <f>AV13</f>
        <v>55</v>
      </c>
      <c r="F46" s="407"/>
      <c r="G46" s="407"/>
      <c r="H46" s="408"/>
      <c r="I46" s="409"/>
      <c r="J46" s="222"/>
    </row>
    <row r="47" spans="1:36" ht="14.25" customHeight="1" thickBot="1" x14ac:dyDescent="0.2">
      <c r="A47" s="468"/>
      <c r="B47" s="469"/>
      <c r="C47" s="469"/>
      <c r="D47" s="469"/>
      <c r="E47" s="470"/>
      <c r="F47" s="470"/>
      <c r="G47" s="470"/>
      <c r="H47" s="471"/>
      <c r="I47" s="472"/>
      <c r="J47" s="222"/>
      <c r="K47" s="473" t="s">
        <v>584</v>
      </c>
      <c r="L47" s="474"/>
      <c r="M47" s="474"/>
      <c r="N47" s="474"/>
      <c r="O47" s="474"/>
      <c r="P47" s="474"/>
      <c r="Q47" s="475"/>
    </row>
    <row r="48" spans="1:36" ht="14.25" customHeight="1" thickBot="1" x14ac:dyDescent="0.2">
      <c r="A48" s="232"/>
      <c r="B48" s="232"/>
      <c r="C48" s="232"/>
      <c r="D48" s="232"/>
      <c r="E48" s="233"/>
      <c r="F48" s="233"/>
      <c r="G48" s="234"/>
      <c r="H48" s="234"/>
      <c r="I48" s="234"/>
      <c r="J48" s="226"/>
      <c r="K48" s="476"/>
      <c r="L48" s="477"/>
      <c r="M48" s="477"/>
      <c r="N48" s="477"/>
      <c r="O48" s="477"/>
      <c r="P48" s="477"/>
      <c r="Q48" s="478"/>
    </row>
    <row r="49" spans="1:70" x14ac:dyDescent="0.15">
      <c r="J49" s="226"/>
      <c r="K49" s="484"/>
      <c r="L49" s="485"/>
      <c r="M49" s="485"/>
      <c r="N49" s="485"/>
      <c r="O49" s="485"/>
      <c r="P49" s="485"/>
      <c r="Q49" s="485"/>
      <c r="R49" s="485"/>
      <c r="S49" s="485"/>
      <c r="T49" s="485"/>
      <c r="U49" s="485"/>
      <c r="V49" s="485"/>
      <c r="W49" s="485"/>
      <c r="X49" s="485"/>
      <c r="Y49" s="485"/>
      <c r="Z49" s="485"/>
      <c r="AA49" s="485"/>
      <c r="AB49" s="485"/>
      <c r="AC49" s="485"/>
      <c r="AD49" s="485"/>
      <c r="AE49" s="485"/>
      <c r="AF49" s="485"/>
      <c r="AG49" s="485"/>
      <c r="AH49" s="485"/>
      <c r="AI49" s="485"/>
      <c r="AJ49" s="486"/>
    </row>
    <row r="50" spans="1:70" ht="14.25" thickBot="1" x14ac:dyDescent="0.2">
      <c r="K50" s="487"/>
      <c r="L50" s="488"/>
      <c r="M50" s="488"/>
      <c r="N50" s="488"/>
      <c r="O50" s="488"/>
      <c r="P50" s="488"/>
      <c r="Q50" s="488"/>
      <c r="R50" s="488"/>
      <c r="S50" s="488"/>
      <c r="T50" s="488"/>
      <c r="U50" s="488"/>
      <c r="V50" s="488"/>
      <c r="W50" s="488"/>
      <c r="X50" s="488"/>
      <c r="Y50" s="488"/>
      <c r="Z50" s="488"/>
      <c r="AA50" s="488"/>
      <c r="AB50" s="488"/>
      <c r="AC50" s="488"/>
      <c r="AD50" s="488"/>
      <c r="AE50" s="488"/>
      <c r="AF50" s="488"/>
      <c r="AG50" s="488"/>
      <c r="AH50" s="488"/>
      <c r="AI50" s="488"/>
      <c r="AJ50" s="489"/>
    </row>
    <row r="51" spans="1:70" ht="13.5" customHeight="1" thickBot="1" x14ac:dyDescent="0.2">
      <c r="A51" s="490" t="s">
        <v>731</v>
      </c>
      <c r="B51" s="491"/>
      <c r="C51" s="491"/>
      <c r="D51" s="491"/>
      <c r="E51" s="491"/>
      <c r="F51" s="491"/>
      <c r="G51" s="492"/>
      <c r="J51" s="233"/>
      <c r="K51" s="233"/>
      <c r="L51" s="233"/>
      <c r="M51" s="233"/>
      <c r="N51" s="233"/>
      <c r="O51" s="233"/>
      <c r="P51" s="233"/>
      <c r="Q51" s="233"/>
      <c r="R51" s="233"/>
      <c r="S51" s="233"/>
      <c r="AL51" s="496"/>
      <c r="AM51" s="496"/>
      <c r="AN51" s="324"/>
      <c r="AO51" s="324"/>
      <c r="AP51" s="324"/>
      <c r="AQ51" s="219"/>
      <c r="AR51" s="219"/>
      <c r="AS51" s="219"/>
      <c r="AT51" s="219"/>
      <c r="AU51" s="497"/>
      <c r="AV51" s="497"/>
      <c r="AW51" s="497"/>
      <c r="AX51" s="497"/>
      <c r="AY51" s="497"/>
      <c r="AZ51" s="497"/>
      <c r="BA51" s="497"/>
      <c r="BB51" s="497"/>
      <c r="BC51" s="497"/>
      <c r="BD51" s="497"/>
      <c r="BE51" s="219"/>
      <c r="BF51" s="219"/>
      <c r="BG51" s="219"/>
      <c r="BH51" s="219"/>
      <c r="BI51" s="219"/>
      <c r="BJ51" s="219"/>
      <c r="BK51" s="219"/>
      <c r="BL51" s="219"/>
      <c r="BM51" s="219"/>
      <c r="BN51" s="219"/>
      <c r="BO51" s="219"/>
      <c r="BP51" s="219"/>
    </row>
    <row r="52" spans="1:70" ht="13.5" customHeight="1" thickBot="1" x14ac:dyDescent="0.2">
      <c r="A52" s="493"/>
      <c r="B52" s="494"/>
      <c r="C52" s="494"/>
      <c r="D52" s="494"/>
      <c r="E52" s="494"/>
      <c r="F52" s="494"/>
      <c r="G52" s="495"/>
      <c r="K52" s="286" t="s">
        <v>704</v>
      </c>
      <c r="L52" s="284"/>
      <c r="M52" s="284"/>
      <c r="N52" s="284"/>
      <c r="O52" s="284"/>
      <c r="P52" s="284"/>
      <c r="Q52" s="284"/>
      <c r="R52" s="284"/>
      <c r="S52" s="284"/>
      <c r="T52" s="285"/>
      <c r="AL52" s="496"/>
      <c r="AM52" s="496"/>
      <c r="AN52" s="497"/>
      <c r="AO52" s="497"/>
      <c r="AP52" s="497"/>
      <c r="AQ52" s="497"/>
      <c r="AR52" s="497"/>
      <c r="AS52" s="324"/>
      <c r="AT52" s="324"/>
      <c r="AU52" s="324"/>
      <c r="AV52" s="324"/>
      <c r="AW52" s="324"/>
      <c r="AX52" s="324"/>
      <c r="AY52" s="324"/>
      <c r="AZ52" s="324"/>
      <c r="BA52" s="324"/>
      <c r="BB52" s="324"/>
      <c r="BC52" s="324"/>
      <c r="BD52" s="324"/>
      <c r="BE52" s="324"/>
      <c r="BF52" s="324"/>
      <c r="BG52" s="324"/>
      <c r="BH52" s="324"/>
      <c r="BI52" s="324"/>
      <c r="BJ52" s="324"/>
      <c r="BK52" s="324"/>
      <c r="BL52" s="324"/>
      <c r="BM52" s="324"/>
      <c r="BN52" s="324"/>
      <c r="BO52" s="324"/>
      <c r="BP52" s="324"/>
      <c r="BQ52" s="324"/>
      <c r="BR52" s="324"/>
    </row>
    <row r="53" spans="1:70" ht="13.5" customHeight="1" x14ac:dyDescent="0.15">
      <c r="A53" s="481" t="s">
        <v>748</v>
      </c>
      <c r="B53" s="482"/>
      <c r="C53" s="482"/>
      <c r="D53" s="482"/>
      <c r="E53" s="482"/>
      <c r="F53" s="482"/>
      <c r="G53" s="482" t="s">
        <v>752</v>
      </c>
      <c r="H53" s="482"/>
      <c r="I53" s="482" t="s">
        <v>703</v>
      </c>
      <c r="J53" s="482"/>
      <c r="K53" s="483" t="s">
        <v>705</v>
      </c>
      <c r="L53" s="483"/>
      <c r="M53" s="483" t="s">
        <v>706</v>
      </c>
      <c r="N53" s="483"/>
      <c r="O53" s="483" t="s">
        <v>707</v>
      </c>
      <c r="P53" s="483"/>
      <c r="Q53" s="483" t="s">
        <v>745</v>
      </c>
      <c r="R53" s="483"/>
      <c r="S53" s="506" t="s">
        <v>708</v>
      </c>
      <c r="T53" s="506"/>
      <c r="U53" s="482" t="s">
        <v>709</v>
      </c>
      <c r="V53" s="482"/>
      <c r="W53" s="482" t="s">
        <v>746</v>
      </c>
      <c r="X53" s="482"/>
      <c r="Y53" s="482" t="s">
        <v>747</v>
      </c>
      <c r="Z53" s="482"/>
      <c r="AA53" s="482" t="s">
        <v>740</v>
      </c>
      <c r="AB53" s="482"/>
      <c r="AC53" s="482" t="s">
        <v>742</v>
      </c>
      <c r="AD53" s="482"/>
      <c r="AE53" s="482" t="s">
        <v>743</v>
      </c>
      <c r="AF53" s="482"/>
      <c r="AG53" s="482" t="s">
        <v>744</v>
      </c>
      <c r="AH53" s="482"/>
      <c r="AI53" s="482" t="s">
        <v>751</v>
      </c>
      <c r="AJ53" s="482"/>
      <c r="AK53" s="504"/>
      <c r="AO53" s="218" t="s">
        <v>744</v>
      </c>
      <c r="AP53" s="235"/>
      <c r="AQ53" s="235"/>
      <c r="AR53" s="235"/>
      <c r="AS53" s="235"/>
      <c r="AT53" s="235"/>
      <c r="AU53" s="235"/>
      <c r="AV53" s="235"/>
      <c r="AW53" s="235"/>
      <c r="AX53" s="235"/>
      <c r="AY53" s="235"/>
      <c r="AZ53" s="235"/>
      <c r="BA53" s="235"/>
      <c r="BB53" s="235"/>
      <c r="BC53" s="235"/>
      <c r="BD53" s="235"/>
      <c r="BE53" s="235"/>
      <c r="BF53" s="235"/>
      <c r="BG53" s="235"/>
      <c r="BH53" s="235"/>
      <c r="BI53" s="235"/>
      <c r="BJ53" s="235"/>
      <c r="BK53" s="235"/>
      <c r="BL53" s="235"/>
      <c r="BM53" s="235"/>
      <c r="BN53" s="235"/>
      <c r="BO53" s="235"/>
      <c r="BP53" s="235"/>
      <c r="BQ53" s="235"/>
      <c r="BR53" s="235"/>
    </row>
    <row r="54" spans="1:70" x14ac:dyDescent="0.15">
      <c r="A54" s="505" t="s">
        <v>3645</v>
      </c>
      <c r="B54" s="311"/>
      <c r="C54" s="311"/>
      <c r="D54" s="311"/>
      <c r="E54" s="311"/>
      <c r="F54" s="311"/>
      <c r="G54" s="311" t="s">
        <v>701</v>
      </c>
      <c r="H54" s="311"/>
      <c r="I54" s="311" t="s">
        <v>1181</v>
      </c>
      <c r="J54" s="311"/>
      <c r="K54" s="311" t="s">
        <v>652</v>
      </c>
      <c r="L54" s="311"/>
      <c r="M54" s="311" t="s">
        <v>652</v>
      </c>
      <c r="N54" s="311"/>
      <c r="O54" s="311" t="s">
        <v>652</v>
      </c>
      <c r="P54" s="311"/>
      <c r="Q54" s="311">
        <v>0</v>
      </c>
      <c r="R54" s="503"/>
      <c r="S54" s="311" t="s">
        <v>652</v>
      </c>
      <c r="T54" s="311"/>
      <c r="U54" s="310">
        <v>3</v>
      </c>
      <c r="V54" s="311"/>
      <c r="W54" s="311" t="s">
        <v>652</v>
      </c>
      <c r="X54" s="311"/>
      <c r="Y54" s="311">
        <v>3</v>
      </c>
      <c r="Z54" s="311"/>
      <c r="AA54" s="311" t="s">
        <v>755</v>
      </c>
      <c r="AB54" s="311"/>
      <c r="AC54" s="311" t="s">
        <v>519</v>
      </c>
      <c r="AD54" s="311"/>
      <c r="AE54" s="311" t="s">
        <v>1070</v>
      </c>
      <c r="AF54" s="311"/>
      <c r="AG54" s="311">
        <v>0</v>
      </c>
      <c r="AH54" s="311"/>
      <c r="AI54" s="311">
        <v>0</v>
      </c>
      <c r="AJ54" s="311"/>
      <c r="AK54" s="319"/>
      <c r="AL54" s="236"/>
      <c r="AM54" s="236"/>
      <c r="AN54" s="236"/>
      <c r="AO54" s="236"/>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233"/>
      <c r="BQ54" s="233"/>
      <c r="BR54" s="233"/>
    </row>
    <row r="55" spans="1:70" ht="13.5" customHeight="1" x14ac:dyDescent="0.15">
      <c r="A55" s="498" t="s">
        <v>749</v>
      </c>
      <c r="B55" s="499"/>
      <c r="C55" s="499"/>
      <c r="D55" s="500" t="s">
        <v>3763</v>
      </c>
      <c r="E55" s="500"/>
      <c r="F55" s="500"/>
      <c r="G55" s="500"/>
      <c r="H55" s="500"/>
      <c r="I55" s="500"/>
      <c r="J55" s="500"/>
      <c r="K55" s="500"/>
      <c r="L55" s="500"/>
      <c r="M55" s="500"/>
      <c r="N55" s="500"/>
      <c r="O55" s="500"/>
      <c r="P55" s="500"/>
      <c r="Q55" s="500"/>
      <c r="R55" s="500"/>
      <c r="S55" s="501"/>
      <c r="T55" s="501"/>
      <c r="U55" s="500"/>
      <c r="V55" s="500"/>
      <c r="W55" s="500"/>
      <c r="X55" s="500"/>
      <c r="Y55" s="500"/>
      <c r="Z55" s="500"/>
      <c r="AA55" s="500"/>
      <c r="AB55" s="500"/>
      <c r="AC55" s="500"/>
      <c r="AD55" s="500"/>
      <c r="AE55" s="500"/>
      <c r="AF55" s="500"/>
      <c r="AG55" s="500"/>
      <c r="AH55" s="500"/>
      <c r="AI55" s="500"/>
      <c r="AJ55" s="500"/>
      <c r="AK55" s="502"/>
      <c r="AL55" s="507" t="b">
        <v>0</v>
      </c>
      <c r="AM55" s="508"/>
      <c r="AN55" s="508"/>
      <c r="AO55" s="236">
        <f>IF(AL55=TRUE,AG54,0)</f>
        <v>0</v>
      </c>
      <c r="AP55" s="235"/>
      <c r="AQ55" s="235"/>
      <c r="AR55" s="235"/>
      <c r="AS55" s="235"/>
      <c r="AT55" s="235"/>
      <c r="AU55" s="235"/>
      <c r="AV55" s="235"/>
      <c r="AW55" s="235"/>
      <c r="AX55" s="235"/>
      <c r="AY55" s="235"/>
      <c r="AZ55" s="235"/>
      <c r="BA55" s="235"/>
      <c r="BB55" s="235"/>
      <c r="BC55" s="235"/>
      <c r="BD55" s="235"/>
      <c r="BE55" s="235"/>
      <c r="BF55" s="235"/>
      <c r="BG55" s="235"/>
      <c r="BH55" s="235"/>
      <c r="BI55" s="235"/>
      <c r="BJ55" s="235"/>
      <c r="BK55" s="235"/>
      <c r="BL55" s="235"/>
      <c r="BM55" s="235"/>
      <c r="BN55" s="235"/>
      <c r="BO55" s="235"/>
      <c r="BP55" s="235"/>
      <c r="BQ55" s="235"/>
      <c r="BR55" s="235"/>
    </row>
    <row r="56" spans="1:70" ht="14.25" thickBot="1" x14ac:dyDescent="0.2">
      <c r="A56" s="509" t="s">
        <v>750</v>
      </c>
      <c r="B56" s="510"/>
      <c r="C56" s="510"/>
      <c r="D56" s="511"/>
      <c r="E56" s="511"/>
      <c r="F56" s="511"/>
      <c r="G56" s="511"/>
      <c r="H56" s="511"/>
      <c r="I56" s="511"/>
      <c r="J56" s="511"/>
      <c r="K56" s="511"/>
      <c r="L56" s="511"/>
      <c r="M56" s="511"/>
      <c r="N56" s="511"/>
      <c r="O56" s="511"/>
      <c r="P56" s="511"/>
      <c r="Q56" s="511"/>
      <c r="R56" s="511"/>
      <c r="S56" s="511"/>
      <c r="T56" s="511"/>
      <c r="U56" s="511"/>
      <c r="V56" s="511"/>
      <c r="W56" s="511"/>
      <c r="X56" s="511"/>
      <c r="Y56" s="511"/>
      <c r="Z56" s="511"/>
      <c r="AA56" s="511"/>
      <c r="AB56" s="511"/>
      <c r="AC56" s="511"/>
      <c r="AD56" s="511"/>
      <c r="AE56" s="511"/>
      <c r="AF56" s="511"/>
      <c r="AG56" s="511"/>
      <c r="AH56" s="511"/>
      <c r="AI56" s="511"/>
      <c r="AJ56" s="511"/>
      <c r="AK56" s="512"/>
      <c r="AL56" s="230"/>
      <c r="AM56" s="233"/>
      <c r="AN56" s="233"/>
      <c r="AO56" s="233"/>
      <c r="AP56" s="233"/>
      <c r="AQ56" s="233"/>
      <c r="AR56" s="233"/>
      <c r="AS56" s="233"/>
      <c r="AT56" s="233"/>
      <c r="AU56" s="233"/>
      <c r="AV56" s="233"/>
      <c r="AW56" s="233"/>
      <c r="AX56" s="233"/>
      <c r="AY56" s="233"/>
      <c r="AZ56" s="233"/>
      <c r="BA56" s="233"/>
      <c r="BB56" s="233"/>
      <c r="BC56" s="233"/>
      <c r="BD56" s="233"/>
      <c r="BE56" s="233"/>
      <c r="BF56" s="233"/>
      <c r="BG56" s="233"/>
      <c r="BH56" s="233"/>
      <c r="BI56" s="233"/>
      <c r="BJ56" s="233"/>
      <c r="BK56" s="233"/>
      <c r="BL56" s="233"/>
      <c r="BM56" s="233"/>
      <c r="BN56" s="233"/>
      <c r="BO56" s="233"/>
      <c r="BP56" s="233"/>
      <c r="BQ56" s="233"/>
      <c r="BR56" s="233"/>
    </row>
    <row r="57" spans="1:70" x14ac:dyDescent="0.15">
      <c r="A57" s="481" t="s">
        <v>748</v>
      </c>
      <c r="B57" s="482"/>
      <c r="C57" s="482"/>
      <c r="D57" s="482"/>
      <c r="E57" s="482"/>
      <c r="F57" s="482"/>
      <c r="G57" s="482" t="s">
        <v>752</v>
      </c>
      <c r="H57" s="482"/>
      <c r="I57" s="482" t="s">
        <v>703</v>
      </c>
      <c r="J57" s="482"/>
      <c r="K57" s="482" t="s">
        <v>705</v>
      </c>
      <c r="L57" s="482"/>
      <c r="M57" s="482" t="s">
        <v>706</v>
      </c>
      <c r="N57" s="482"/>
      <c r="O57" s="482" t="s">
        <v>707</v>
      </c>
      <c r="P57" s="482"/>
      <c r="Q57" s="482" t="s">
        <v>745</v>
      </c>
      <c r="R57" s="482"/>
      <c r="S57" s="482" t="s">
        <v>708</v>
      </c>
      <c r="T57" s="482"/>
      <c r="U57" s="482" t="s">
        <v>709</v>
      </c>
      <c r="V57" s="482"/>
      <c r="W57" s="482" t="s">
        <v>746</v>
      </c>
      <c r="X57" s="482"/>
      <c r="Y57" s="482" t="s">
        <v>747</v>
      </c>
      <c r="Z57" s="482"/>
      <c r="AA57" s="482" t="s">
        <v>740</v>
      </c>
      <c r="AB57" s="482"/>
      <c r="AC57" s="482" t="s">
        <v>742</v>
      </c>
      <c r="AD57" s="482"/>
      <c r="AE57" s="482" t="s">
        <v>743</v>
      </c>
      <c r="AF57" s="482"/>
      <c r="AG57" s="482" t="s">
        <v>744</v>
      </c>
      <c r="AH57" s="482"/>
      <c r="AI57" s="482" t="s">
        <v>751</v>
      </c>
      <c r="AJ57" s="482"/>
      <c r="AK57" s="504"/>
    </row>
    <row r="58" spans="1:70" ht="13.5" customHeight="1" x14ac:dyDescent="0.15">
      <c r="A58" s="505"/>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311"/>
      <c r="AE58" s="311"/>
      <c r="AF58" s="311"/>
      <c r="AG58" s="311"/>
      <c r="AH58" s="311"/>
      <c r="AI58" s="311"/>
      <c r="AJ58" s="311"/>
      <c r="AK58" s="319"/>
      <c r="AL58" s="236"/>
      <c r="AM58" s="236"/>
      <c r="AN58" s="236"/>
      <c r="AO58" s="236"/>
    </row>
    <row r="59" spans="1:70" ht="13.5" customHeight="1" x14ac:dyDescent="0.15">
      <c r="A59" s="498" t="s">
        <v>749</v>
      </c>
      <c r="B59" s="499"/>
      <c r="C59" s="499"/>
      <c r="D59" s="500"/>
      <c r="E59" s="500"/>
      <c r="F59" s="500"/>
      <c r="G59" s="500"/>
      <c r="H59" s="500"/>
      <c r="I59" s="500"/>
      <c r="J59" s="500"/>
      <c r="K59" s="500"/>
      <c r="L59" s="500"/>
      <c r="M59" s="500"/>
      <c r="N59" s="500"/>
      <c r="O59" s="500"/>
      <c r="P59" s="500"/>
      <c r="Q59" s="500"/>
      <c r="R59" s="500"/>
      <c r="S59" s="500"/>
      <c r="T59" s="500"/>
      <c r="U59" s="500"/>
      <c r="V59" s="500"/>
      <c r="W59" s="500"/>
      <c r="X59" s="500"/>
      <c r="Y59" s="500"/>
      <c r="Z59" s="500"/>
      <c r="AA59" s="500"/>
      <c r="AB59" s="500"/>
      <c r="AC59" s="500"/>
      <c r="AD59" s="500"/>
      <c r="AE59" s="500"/>
      <c r="AF59" s="500"/>
      <c r="AG59" s="500"/>
      <c r="AH59" s="500"/>
      <c r="AI59" s="500"/>
      <c r="AJ59" s="500"/>
      <c r="AK59" s="502"/>
      <c r="AL59" s="507" t="b">
        <v>0</v>
      </c>
      <c r="AM59" s="508"/>
      <c r="AN59" s="508"/>
      <c r="AO59" s="236">
        <f>IF(AL59=TRUE,AG58,0)</f>
        <v>0</v>
      </c>
    </row>
    <row r="60" spans="1:70" ht="14.25" thickBot="1" x14ac:dyDescent="0.2">
      <c r="A60" s="509" t="s">
        <v>750</v>
      </c>
      <c r="B60" s="510"/>
      <c r="C60" s="510"/>
      <c r="D60" s="511"/>
      <c r="E60" s="511"/>
      <c r="F60" s="511"/>
      <c r="G60" s="511"/>
      <c r="H60" s="511"/>
      <c r="I60" s="511"/>
      <c r="J60" s="511"/>
      <c r="K60" s="511"/>
      <c r="L60" s="511"/>
      <c r="M60" s="511"/>
      <c r="N60" s="511"/>
      <c r="O60" s="511"/>
      <c r="P60" s="511"/>
      <c r="Q60" s="511"/>
      <c r="R60" s="511"/>
      <c r="S60" s="511"/>
      <c r="T60" s="511"/>
      <c r="U60" s="511"/>
      <c r="V60" s="511"/>
      <c r="W60" s="511"/>
      <c r="X60" s="511"/>
      <c r="Y60" s="511"/>
      <c r="Z60" s="511"/>
      <c r="AA60" s="511"/>
      <c r="AB60" s="511"/>
      <c r="AC60" s="511"/>
      <c r="AD60" s="511"/>
      <c r="AE60" s="511"/>
      <c r="AF60" s="511"/>
      <c r="AG60" s="511"/>
      <c r="AH60" s="511"/>
      <c r="AI60" s="511"/>
      <c r="AJ60" s="511"/>
      <c r="AK60" s="512"/>
    </row>
    <row r="61" spans="1:70" ht="14.25" thickBot="1" x14ac:dyDescent="0.2">
      <c r="N61" s="237"/>
      <c r="O61" s="237"/>
      <c r="AF61" s="513" t="s">
        <v>1741</v>
      </c>
      <c r="AG61" s="514"/>
      <c r="AH61" s="514"/>
      <c r="AI61" s="515"/>
      <c r="AJ61" s="516">
        <f>SUM(AO55,AO59)</f>
        <v>0</v>
      </c>
      <c r="AK61" s="517"/>
    </row>
    <row r="62" spans="1:70" x14ac:dyDescent="0.15">
      <c r="A62" s="439" t="s">
        <v>754</v>
      </c>
      <c r="B62" s="440"/>
      <c r="C62" s="440"/>
      <c r="D62" s="440"/>
      <c r="E62" s="440"/>
      <c r="F62" s="440"/>
      <c r="G62" s="518"/>
      <c r="N62" s="237"/>
      <c r="O62" s="237"/>
    </row>
    <row r="63" spans="1:70" ht="14.25" thickBot="1" x14ac:dyDescent="0.2">
      <c r="A63" s="442"/>
      <c r="B63" s="443"/>
      <c r="C63" s="443"/>
      <c r="D63" s="443"/>
      <c r="E63" s="443"/>
      <c r="F63" s="443"/>
      <c r="G63" s="519"/>
    </row>
    <row r="64" spans="1:70" ht="14.25" thickBot="1" x14ac:dyDescent="0.2">
      <c r="A64" s="520" t="s">
        <v>764</v>
      </c>
      <c r="B64" s="521"/>
      <c r="C64" s="521"/>
      <c r="D64" s="521"/>
      <c r="E64" s="521"/>
      <c r="F64" s="521"/>
      <c r="G64" s="521"/>
      <c r="H64" s="521"/>
      <c r="I64" s="521"/>
      <c r="J64" s="522" t="s">
        <v>752</v>
      </c>
      <c r="K64" s="522"/>
      <c r="L64" s="522"/>
      <c r="M64" s="522"/>
      <c r="N64" s="522"/>
      <c r="O64" s="522"/>
      <c r="P64" s="522" t="s">
        <v>703</v>
      </c>
      <c r="Q64" s="522"/>
      <c r="R64" s="522"/>
      <c r="S64" s="522"/>
      <c r="T64" s="521" t="s">
        <v>704</v>
      </c>
      <c r="U64" s="521"/>
      <c r="V64" s="522" t="s">
        <v>709</v>
      </c>
      <c r="W64" s="522"/>
      <c r="X64" s="522" t="s">
        <v>746</v>
      </c>
      <c r="Y64" s="522"/>
      <c r="Z64" s="522" t="s">
        <v>747</v>
      </c>
      <c r="AA64" s="522"/>
      <c r="AB64" s="522" t="s">
        <v>742</v>
      </c>
      <c r="AC64" s="522"/>
      <c r="AD64" s="522"/>
      <c r="AE64" s="522"/>
      <c r="AF64" s="522" t="s">
        <v>743</v>
      </c>
      <c r="AG64" s="522"/>
      <c r="AH64" s="522" t="s">
        <v>744</v>
      </c>
      <c r="AI64" s="522"/>
      <c r="AJ64" s="534" t="s">
        <v>911</v>
      </c>
      <c r="AK64" s="535"/>
      <c r="AO64" s="218" t="s">
        <v>744</v>
      </c>
    </row>
    <row r="65" spans="1:69" x14ac:dyDescent="0.15">
      <c r="A65" s="531" t="s">
        <v>1183</v>
      </c>
      <c r="B65" s="532"/>
      <c r="C65" s="532"/>
      <c r="D65" s="532"/>
      <c r="E65" s="532"/>
      <c r="F65" s="532"/>
      <c r="G65" s="532"/>
      <c r="H65" s="532"/>
      <c r="I65" s="532"/>
      <c r="J65" s="523" t="str">
        <f>IF(A65="","",INDEX(通常武器!$C:$C,MATCH(闇への滑落!A65,通常武器!$B:$B,0)))</f>
        <v>杖</v>
      </c>
      <c r="K65" s="523"/>
      <c r="L65" s="523"/>
      <c r="M65" s="523"/>
      <c r="N65" s="523"/>
      <c r="O65" s="523"/>
      <c r="P65" s="523" t="str">
        <f>IF(A65="","",INDEX(通常武器!$D:$D,MATCH(闇への滑落!A65,通常武器!$B:$B,0)))</f>
        <v>〔白〕</v>
      </c>
      <c r="Q65" s="523"/>
      <c r="R65" s="523"/>
      <c r="S65" s="523"/>
      <c r="T65" s="533" t="str">
        <f>IF(A65="","",INDEX(通常武器!$E:$E,MATCH(闇への滑落!A65,通常武器!$B:$B,0)))</f>
        <v>殴+0</v>
      </c>
      <c r="U65" s="533"/>
      <c r="V65" s="523">
        <f>IF(A65="","",INDEX(通常武器!$F:$F,MATCH(闇への滑落!A65,通常武器!$B:$B,0)))</f>
        <v>5</v>
      </c>
      <c r="W65" s="523"/>
      <c r="X65" s="523" t="str">
        <f>IF(A65="","",INDEX(通常武器!$G:$G,MATCH(闇への滑落!A65,通常武器!$B:$B,0)))</f>
        <v>-</v>
      </c>
      <c r="Y65" s="523"/>
      <c r="Z65" s="523" t="str">
        <f>IF(A65="","",INDEX(通常武器!$H:$H,MATCH(闇への滑落!A65,通常武器!$B:$B,0)))</f>
        <v>-</v>
      </c>
      <c r="AA65" s="523"/>
      <c r="AB65" s="523" t="str">
        <f>IF(A65="","",INDEX(通常武器!$I:$I,MATCH(闇への滑落!A65,通常武器!$B:$B,0)))</f>
        <v>至近</v>
      </c>
      <c r="AC65" s="523"/>
      <c r="AD65" s="523"/>
      <c r="AE65" s="523"/>
      <c r="AF65" s="523" t="str">
        <f>IF(A65="","",INDEX(通常武器!$J:$J,MATCH(闇への滑落!A65,通常武器!$B:$B,0)))</f>
        <v>片手</v>
      </c>
      <c r="AG65" s="523"/>
      <c r="AH65" s="523">
        <f>IF(A65="","",INDEX(通常武器!$K:$K,MATCH(闇への滑落!A65,通常武器!$B:$B,0)))</f>
        <v>1</v>
      </c>
      <c r="AI65" s="523"/>
      <c r="AJ65" s="524">
        <f>IF(A65="","",INDEX(通常武器!$L:$L,MATCH(闇への滑落!A65,通常武器!$B:$B,0)))</f>
        <v>500</v>
      </c>
      <c r="AK65" s="525"/>
      <c r="AL65" s="236"/>
      <c r="AM65" s="236"/>
      <c r="AN65" s="236"/>
      <c r="AO65" s="236"/>
      <c r="AP65" s="236"/>
      <c r="AQ65" s="236"/>
    </row>
    <row r="66" spans="1:69" ht="14.25" thickBot="1" x14ac:dyDescent="0.2">
      <c r="A66" s="526" t="s">
        <v>717</v>
      </c>
      <c r="B66" s="527"/>
      <c r="C66" s="527"/>
      <c r="D66" s="528">
        <f>IF(A65="","",INDEX(通常武器!$M:$M,MATCH(闇への滑落!A65,通常武器!$B:$B,0)))</f>
        <v>0</v>
      </c>
      <c r="E66" s="529"/>
      <c r="F66" s="529"/>
      <c r="G66" s="529"/>
      <c r="H66" s="529"/>
      <c r="I66" s="529"/>
      <c r="J66" s="529"/>
      <c r="K66" s="529"/>
      <c r="L66" s="529"/>
      <c r="M66" s="529"/>
      <c r="N66" s="529"/>
      <c r="O66" s="529"/>
      <c r="P66" s="529"/>
      <c r="Q66" s="529"/>
      <c r="R66" s="529"/>
      <c r="S66" s="529"/>
      <c r="T66" s="529"/>
      <c r="U66" s="529"/>
      <c r="V66" s="529"/>
      <c r="W66" s="529"/>
      <c r="X66" s="529"/>
      <c r="Y66" s="529"/>
      <c r="Z66" s="529"/>
      <c r="AA66" s="529"/>
      <c r="AB66" s="529"/>
      <c r="AC66" s="529"/>
      <c r="AD66" s="529"/>
      <c r="AE66" s="529"/>
      <c r="AF66" s="529"/>
      <c r="AG66" s="529"/>
      <c r="AH66" s="529"/>
      <c r="AI66" s="529"/>
      <c r="AJ66" s="529"/>
      <c r="AK66" s="530"/>
      <c r="AL66" s="507" t="b">
        <v>1</v>
      </c>
      <c r="AM66" s="508"/>
      <c r="AN66" s="508"/>
      <c r="AO66" s="236">
        <f>IF(AL66=TRUE,AH65,0)</f>
        <v>1</v>
      </c>
      <c r="AP66" s="236"/>
      <c r="AQ66" s="236"/>
    </row>
    <row r="67" spans="1:69" x14ac:dyDescent="0.15">
      <c r="A67" s="531"/>
      <c r="B67" s="532"/>
      <c r="C67" s="532"/>
      <c r="D67" s="532"/>
      <c r="E67" s="532"/>
      <c r="F67" s="532"/>
      <c r="G67" s="532"/>
      <c r="H67" s="532"/>
      <c r="I67" s="532"/>
      <c r="J67" s="523" t="str">
        <f>IF(A67="","",INDEX(通常武器!$C:$C,MATCH(闇への滑落!A67,通常武器!$B:$B,0)))</f>
        <v/>
      </c>
      <c r="K67" s="523"/>
      <c r="L67" s="523"/>
      <c r="M67" s="523"/>
      <c r="N67" s="523"/>
      <c r="O67" s="523"/>
      <c r="P67" s="523" t="str">
        <f>IF(A67="","",INDEX(通常武器!$D:$D,MATCH(闇への滑落!A67,通常武器!$B:$B,0)))</f>
        <v/>
      </c>
      <c r="Q67" s="523"/>
      <c r="R67" s="523"/>
      <c r="S67" s="523"/>
      <c r="T67" s="533" t="str">
        <f>IF(A67="","",INDEX(通常武器!$E:$E,MATCH(闇への滑落!A67,通常武器!$B:$B,0)))</f>
        <v/>
      </c>
      <c r="U67" s="533"/>
      <c r="V67" s="523" t="str">
        <f>IF(A67="","",INDEX(通常武器!$F:$F,MATCH(闇への滑落!A67,通常武器!$B:$B,0)))</f>
        <v/>
      </c>
      <c r="W67" s="523"/>
      <c r="X67" s="523" t="str">
        <f>IF(A67="","",INDEX(通常武器!$G:$G,MATCH(闇への滑落!A67,通常武器!$B:$B,0)))</f>
        <v/>
      </c>
      <c r="Y67" s="523"/>
      <c r="Z67" s="523" t="str">
        <f>IF(A67="","",INDEX(通常武器!$H:$H,MATCH(闇への滑落!A67,通常武器!$B:$B,0)))</f>
        <v/>
      </c>
      <c r="AA67" s="523"/>
      <c r="AB67" s="523" t="str">
        <f>IF(A67="","",INDEX(通常武器!$I:$I,MATCH(闇への滑落!A67,通常武器!$B:$B,0)))</f>
        <v/>
      </c>
      <c r="AC67" s="523"/>
      <c r="AD67" s="523"/>
      <c r="AE67" s="523"/>
      <c r="AF67" s="523" t="str">
        <f>IF(A67="","",INDEX(通常武器!$J:$J,MATCH(闇への滑落!A67,通常武器!$B:$B,0)))</f>
        <v/>
      </c>
      <c r="AG67" s="523"/>
      <c r="AH67" s="523" t="str">
        <f>IF(A67="","",INDEX(通常武器!$K:$K,MATCH(闇への滑落!A67,通常武器!$B:$B,0)))</f>
        <v/>
      </c>
      <c r="AI67" s="523"/>
      <c r="AJ67" s="524" t="str">
        <f>IF(A67="","",INDEX(通常武器!$L:$L,MATCH(闇への滑落!A67,通常武器!$B:$B,0)))</f>
        <v/>
      </c>
      <c r="AK67" s="525"/>
      <c r="AL67" s="236"/>
      <c r="AM67" s="236"/>
      <c r="AN67" s="236"/>
      <c r="AO67" s="236"/>
      <c r="AP67" s="236"/>
      <c r="AQ67" s="236"/>
    </row>
    <row r="68" spans="1:69" ht="14.25" customHeight="1" thickBot="1" x14ac:dyDescent="0.2">
      <c r="A68" s="526" t="s">
        <v>717</v>
      </c>
      <c r="B68" s="527"/>
      <c r="C68" s="527"/>
      <c r="D68" s="528" t="str">
        <f>IF(A67="","",INDEX(通常武器!$M:$M,MATCH(闇への滑落!A67,通常武器!$B:$B,0)))</f>
        <v/>
      </c>
      <c r="E68" s="529"/>
      <c r="F68" s="529"/>
      <c r="G68" s="529"/>
      <c r="H68" s="529"/>
      <c r="I68" s="529"/>
      <c r="J68" s="529"/>
      <c r="K68" s="529"/>
      <c r="L68" s="529"/>
      <c r="M68" s="529"/>
      <c r="N68" s="529"/>
      <c r="O68" s="529"/>
      <c r="P68" s="529"/>
      <c r="Q68" s="529"/>
      <c r="R68" s="529"/>
      <c r="S68" s="529"/>
      <c r="T68" s="529"/>
      <c r="U68" s="529"/>
      <c r="V68" s="529"/>
      <c r="W68" s="529"/>
      <c r="X68" s="529"/>
      <c r="Y68" s="529"/>
      <c r="Z68" s="529"/>
      <c r="AA68" s="529"/>
      <c r="AB68" s="529"/>
      <c r="AC68" s="529"/>
      <c r="AD68" s="529"/>
      <c r="AE68" s="529"/>
      <c r="AF68" s="529"/>
      <c r="AG68" s="529"/>
      <c r="AH68" s="529"/>
      <c r="AI68" s="529"/>
      <c r="AJ68" s="529"/>
      <c r="AK68" s="530"/>
      <c r="AL68" s="507" t="b">
        <v>0</v>
      </c>
      <c r="AM68" s="508"/>
      <c r="AN68" s="508"/>
      <c r="AO68" s="236">
        <f>IF(AL68=TRUE,AH67,0)</f>
        <v>0</v>
      </c>
      <c r="AP68" s="236"/>
      <c r="AQ68" s="236"/>
    </row>
    <row r="69" spans="1:69" x14ac:dyDescent="0.15">
      <c r="A69" s="531"/>
      <c r="B69" s="532"/>
      <c r="C69" s="532"/>
      <c r="D69" s="532"/>
      <c r="E69" s="532"/>
      <c r="F69" s="532"/>
      <c r="G69" s="532"/>
      <c r="H69" s="532"/>
      <c r="I69" s="532"/>
      <c r="J69" s="523" t="str">
        <f>IF(A69="","",INDEX(通常武器!$C:$C,MATCH(闇への滑落!A69,通常武器!$B:$B,0)))</f>
        <v/>
      </c>
      <c r="K69" s="523"/>
      <c r="L69" s="523"/>
      <c r="M69" s="523"/>
      <c r="N69" s="523"/>
      <c r="O69" s="523"/>
      <c r="P69" s="523" t="str">
        <f>IF(A69="","",INDEX(通常武器!$D:$D,MATCH(闇への滑落!A69,通常武器!$B:$B,0)))</f>
        <v/>
      </c>
      <c r="Q69" s="523"/>
      <c r="R69" s="523"/>
      <c r="S69" s="523"/>
      <c r="T69" s="533" t="str">
        <f>IF(A69="","",INDEX(通常武器!$E:$E,MATCH(闇への滑落!A69,通常武器!$B:$B,0)))</f>
        <v/>
      </c>
      <c r="U69" s="533"/>
      <c r="V69" s="523" t="str">
        <f>IF(A69="","",INDEX(通常武器!$F:$F,MATCH(闇への滑落!A69,通常武器!$B:$B,0)))</f>
        <v/>
      </c>
      <c r="W69" s="523"/>
      <c r="X69" s="523" t="str">
        <f>IF(A69="","",INDEX(通常武器!$G:$G,MATCH(闇への滑落!A69,通常武器!$B:$B,0)))</f>
        <v/>
      </c>
      <c r="Y69" s="523"/>
      <c r="Z69" s="523" t="str">
        <f>IF(A69="","",INDEX(通常武器!$H:$H,MATCH(闇への滑落!A69,通常武器!$B:$B,0)))</f>
        <v/>
      </c>
      <c r="AA69" s="523"/>
      <c r="AB69" s="523" t="str">
        <f>IF(A69="","",INDEX(通常武器!$I:$I,MATCH(闇への滑落!A69,通常武器!$B:$B,0)))</f>
        <v/>
      </c>
      <c r="AC69" s="523"/>
      <c r="AD69" s="523"/>
      <c r="AE69" s="523"/>
      <c r="AF69" s="523" t="str">
        <f>IF(A69="","",INDEX(通常武器!$J:$J,MATCH(闇への滑落!A69,通常武器!$B:$B,0)))</f>
        <v/>
      </c>
      <c r="AG69" s="523"/>
      <c r="AH69" s="523" t="str">
        <f>IF(A69="","",INDEX(通常武器!$K:$K,MATCH(闇への滑落!A69,通常武器!$B:$B,0)))</f>
        <v/>
      </c>
      <c r="AI69" s="523"/>
      <c r="AJ69" s="524" t="str">
        <f>IF(A69="","",INDEX(通常武器!$L:$L,MATCH(闇への滑落!A69,通常武器!$B:$B,0)))</f>
        <v/>
      </c>
      <c r="AK69" s="525"/>
      <c r="AL69" s="236"/>
      <c r="AM69" s="236"/>
      <c r="AN69" s="236"/>
      <c r="AO69" s="236"/>
      <c r="AP69" s="236"/>
      <c r="AQ69" s="236"/>
    </row>
    <row r="70" spans="1:69" ht="14.25" customHeight="1" thickBot="1" x14ac:dyDescent="0.2">
      <c r="A70" s="526" t="s">
        <v>717</v>
      </c>
      <c r="B70" s="527"/>
      <c r="C70" s="527"/>
      <c r="D70" s="528" t="str">
        <f>IF(A69="","",INDEX(通常武器!$M:$M,MATCH(闇への滑落!A69,通常武器!$B:$B,0)))</f>
        <v/>
      </c>
      <c r="E70" s="529"/>
      <c r="F70" s="529"/>
      <c r="G70" s="529"/>
      <c r="H70" s="529"/>
      <c r="I70" s="529"/>
      <c r="J70" s="529"/>
      <c r="K70" s="529"/>
      <c r="L70" s="529"/>
      <c r="M70" s="529"/>
      <c r="N70" s="529"/>
      <c r="O70" s="529"/>
      <c r="P70" s="529"/>
      <c r="Q70" s="529"/>
      <c r="R70" s="529"/>
      <c r="S70" s="529"/>
      <c r="T70" s="529"/>
      <c r="U70" s="529"/>
      <c r="V70" s="529"/>
      <c r="W70" s="529"/>
      <c r="X70" s="529"/>
      <c r="Y70" s="529"/>
      <c r="Z70" s="529"/>
      <c r="AA70" s="529"/>
      <c r="AB70" s="529"/>
      <c r="AC70" s="529"/>
      <c r="AD70" s="529"/>
      <c r="AE70" s="529"/>
      <c r="AF70" s="529"/>
      <c r="AG70" s="529"/>
      <c r="AH70" s="529"/>
      <c r="AI70" s="529"/>
      <c r="AJ70" s="529"/>
      <c r="AK70" s="530"/>
      <c r="AL70" s="507" t="b">
        <v>0</v>
      </c>
      <c r="AM70" s="508"/>
      <c r="AN70" s="508"/>
      <c r="AO70" s="236">
        <f>IF(AL70=TRUE,AH69,0)</f>
        <v>0</v>
      </c>
      <c r="AP70" s="236"/>
      <c r="AQ70" s="236"/>
    </row>
    <row r="71" spans="1:69" ht="14.25" thickBot="1" x14ac:dyDescent="0.2">
      <c r="A71" s="238"/>
      <c r="B71" s="238"/>
      <c r="C71" s="238"/>
      <c r="D71" s="238"/>
      <c r="E71" s="238"/>
      <c r="F71" s="238"/>
      <c r="G71" s="238"/>
      <c r="H71" s="238"/>
      <c r="I71" s="238"/>
      <c r="T71" s="238"/>
      <c r="U71" s="238"/>
      <c r="AF71" s="513" t="s">
        <v>604</v>
      </c>
      <c r="AG71" s="515"/>
      <c r="AH71" s="548">
        <f>SUM(AO66,AO68,AO70)</f>
        <v>1</v>
      </c>
      <c r="AI71" s="549"/>
      <c r="AJ71" s="550">
        <f>IF(A65="","",SUM(AJ65,AJ67,AJ69))</f>
        <v>500</v>
      </c>
      <c r="AK71" s="551"/>
      <c r="AL71" s="236"/>
      <c r="AM71" s="236"/>
      <c r="AN71" s="236"/>
      <c r="AO71" s="236"/>
      <c r="AP71" s="236"/>
      <c r="AQ71" s="236"/>
    </row>
    <row r="72" spans="1:69" ht="14.25" thickBot="1" x14ac:dyDescent="0.2">
      <c r="A72" s="473" t="s">
        <v>1635</v>
      </c>
      <c r="B72" s="474"/>
      <c r="C72" s="474"/>
      <c r="D72" s="474"/>
      <c r="E72" s="474"/>
      <c r="F72" s="474"/>
      <c r="G72" s="475"/>
      <c r="H72" s="218"/>
      <c r="I72" s="218"/>
      <c r="J72" s="218"/>
      <c r="K72" s="218"/>
      <c r="L72" s="218"/>
      <c r="M72" s="218"/>
      <c r="N72" s="239"/>
      <c r="O72" s="239"/>
      <c r="P72" s="240"/>
      <c r="Q72" s="240"/>
      <c r="R72" s="240"/>
      <c r="S72" s="240"/>
      <c r="T72" s="240"/>
      <c r="U72" s="240"/>
      <c r="V72" s="240"/>
      <c r="W72" s="240"/>
      <c r="AB72" s="240"/>
      <c r="AC72" s="240"/>
      <c r="AD72" s="240"/>
      <c r="AE72" s="240"/>
      <c r="AH72" s="240"/>
      <c r="AI72" s="240"/>
      <c r="AJ72" s="240"/>
      <c r="AK72" s="240"/>
      <c r="AO72" s="236"/>
      <c r="AP72" s="236"/>
      <c r="AQ72" s="236"/>
    </row>
    <row r="73" spans="1:69" ht="14.25" thickBot="1" x14ac:dyDescent="0.2">
      <c r="A73" s="536"/>
      <c r="B73" s="537"/>
      <c r="C73" s="537"/>
      <c r="D73" s="537"/>
      <c r="E73" s="537"/>
      <c r="F73" s="537"/>
      <c r="G73" s="538"/>
      <c r="T73" s="539" t="s">
        <v>1636</v>
      </c>
      <c r="U73" s="540"/>
      <c r="V73" s="540"/>
      <c r="W73" s="540"/>
      <c r="X73" s="540"/>
      <c r="Y73" s="540"/>
      <c r="Z73" s="540"/>
      <c r="AA73" s="540"/>
      <c r="AB73" s="540"/>
      <c r="AC73" s="540"/>
      <c r="AD73" s="540"/>
      <c r="AE73" s="541"/>
      <c r="AJ73" s="241"/>
      <c r="AK73" s="241"/>
      <c r="AL73" s="236"/>
      <c r="AM73" s="236"/>
      <c r="AN73" s="236"/>
      <c r="AO73" s="236"/>
      <c r="AP73" s="236"/>
      <c r="AQ73" s="236"/>
    </row>
    <row r="74" spans="1:69" ht="14.25" thickBot="1" x14ac:dyDescent="0.2">
      <c r="A74" s="542" t="s">
        <v>327</v>
      </c>
      <c r="B74" s="543"/>
      <c r="C74" s="543"/>
      <c r="D74" s="543"/>
      <c r="E74" s="543"/>
      <c r="F74" s="543"/>
      <c r="G74" s="543"/>
      <c r="H74" s="543"/>
      <c r="I74" s="543"/>
      <c r="J74" s="543" t="s">
        <v>328</v>
      </c>
      <c r="K74" s="543"/>
      <c r="L74" s="543"/>
      <c r="M74" s="543"/>
      <c r="N74" s="543"/>
      <c r="O74" s="543"/>
      <c r="P74" s="544" t="s">
        <v>743</v>
      </c>
      <c r="Q74" s="544"/>
      <c r="R74" s="544"/>
      <c r="S74" s="545"/>
      <c r="T74" s="546" t="s">
        <v>705</v>
      </c>
      <c r="U74" s="546"/>
      <c r="V74" s="546"/>
      <c r="W74" s="546" t="s">
        <v>706</v>
      </c>
      <c r="X74" s="546"/>
      <c r="Y74" s="546"/>
      <c r="Z74" s="546" t="s">
        <v>707</v>
      </c>
      <c r="AA74" s="546"/>
      <c r="AB74" s="546"/>
      <c r="AC74" s="546" t="s">
        <v>708</v>
      </c>
      <c r="AD74" s="546"/>
      <c r="AE74" s="547"/>
      <c r="AF74" s="544" t="s">
        <v>744</v>
      </c>
      <c r="AG74" s="544"/>
      <c r="AH74" s="544"/>
      <c r="AI74" s="562" t="s">
        <v>911</v>
      </c>
      <c r="AJ74" s="562"/>
      <c r="AK74" s="563"/>
      <c r="AO74" s="236" t="s">
        <v>1636</v>
      </c>
      <c r="AP74" s="236"/>
      <c r="AQ74" s="236"/>
      <c r="AS74" s="218" t="s">
        <v>744</v>
      </c>
    </row>
    <row r="75" spans="1:69" x14ac:dyDescent="0.15">
      <c r="A75" s="558" t="s">
        <v>3444</v>
      </c>
      <c r="B75" s="559"/>
      <c r="C75" s="559"/>
      <c r="D75" s="559"/>
      <c r="E75" s="559"/>
      <c r="F75" s="559"/>
      <c r="G75" s="559"/>
      <c r="H75" s="559"/>
      <c r="I75" s="559"/>
      <c r="J75" s="560" t="str">
        <f>IF(A75="","",INDEX(防具!$C:$C,MATCH(闇への滑落!A75,防具!$B:$B,0)))</f>
        <v>革</v>
      </c>
      <c r="K75" s="560"/>
      <c r="L75" s="560"/>
      <c r="M75" s="560"/>
      <c r="N75" s="560"/>
      <c r="O75" s="560"/>
      <c r="P75" s="561" t="str">
        <f>IF(A75="","",INDEX(防具!$D:$D,MATCH(闇への滑落!A75,防具!$B:$B,0)))</f>
        <v>頭</v>
      </c>
      <c r="Q75" s="561"/>
      <c r="R75" s="561"/>
      <c r="S75" s="561"/>
      <c r="T75" s="561">
        <f>IF(A75="","",INDEX(防具!$E:$E,MATCH(闇への滑落!A75,防具!$B:$B,0)))</f>
        <v>1</v>
      </c>
      <c r="U75" s="561"/>
      <c r="V75" s="561"/>
      <c r="W75" s="561">
        <f>IF(A75="","",INDEX(防具!$F:$F,MATCH(闇への滑落!A75,防具!$B:$B,0)))</f>
        <v>1</v>
      </c>
      <c r="X75" s="561"/>
      <c r="Y75" s="561"/>
      <c r="Z75" s="561">
        <f>IF(A75="","",INDEX(防具!$G:$G,MATCH(闇への滑落!A75,防具!$B:$B,0)))</f>
        <v>0</v>
      </c>
      <c r="AA75" s="561"/>
      <c r="AB75" s="561"/>
      <c r="AC75" s="561">
        <f>IF(A75="","",INDEX(防具!$H:$H,MATCH(闇への滑落!A75,防具!$B:$B,0)))</f>
        <v>-1</v>
      </c>
      <c r="AD75" s="561"/>
      <c r="AE75" s="561"/>
      <c r="AF75" s="561">
        <f>IF(A75="","",INDEX(防具!$I:$I,MATCH(闇への滑落!A75,防具!$B:$B,0)))</f>
        <v>0</v>
      </c>
      <c r="AG75" s="561"/>
      <c r="AH75" s="561"/>
      <c r="AI75" s="552">
        <f>IF(A75="","",INDEX(防具!$J:$J,MATCH(闇への滑落!A75,防具!$B:$B,0)))</f>
        <v>100</v>
      </c>
      <c r="AJ75" s="552"/>
      <c r="AK75" s="553"/>
      <c r="AO75" s="219" t="s">
        <v>705</v>
      </c>
      <c r="AP75" s="219" t="s">
        <v>706</v>
      </c>
      <c r="AQ75" s="219" t="s">
        <v>707</v>
      </c>
      <c r="AR75" s="219" t="s">
        <v>1638</v>
      </c>
      <c r="AS75" s="219"/>
    </row>
    <row r="76" spans="1:69" ht="14.25" thickBot="1" x14ac:dyDescent="0.2">
      <c r="A76" s="554" t="s">
        <v>717</v>
      </c>
      <c r="B76" s="555"/>
      <c r="C76" s="555"/>
      <c r="D76" s="556">
        <f>IF(A75="","",INDEX(防具!$K:$K,MATCH(闇への滑落!A75,防具!$B:$B,0)))</f>
        <v>0</v>
      </c>
      <c r="E76" s="556"/>
      <c r="F76" s="556"/>
      <c r="G76" s="556"/>
      <c r="H76" s="556"/>
      <c r="I76" s="556"/>
      <c r="J76" s="556"/>
      <c r="K76" s="556"/>
      <c r="L76" s="556"/>
      <c r="M76" s="556"/>
      <c r="N76" s="556"/>
      <c r="O76" s="556"/>
      <c r="P76" s="556"/>
      <c r="Q76" s="556"/>
      <c r="R76" s="556"/>
      <c r="S76" s="556"/>
      <c r="T76" s="556"/>
      <c r="U76" s="556"/>
      <c r="V76" s="556"/>
      <c r="W76" s="556"/>
      <c r="X76" s="556"/>
      <c r="Y76" s="556"/>
      <c r="Z76" s="556"/>
      <c r="AA76" s="556"/>
      <c r="AB76" s="556"/>
      <c r="AC76" s="556"/>
      <c r="AD76" s="556"/>
      <c r="AE76" s="556"/>
      <c r="AF76" s="556"/>
      <c r="AG76" s="556"/>
      <c r="AH76" s="556"/>
      <c r="AI76" s="556"/>
      <c r="AJ76" s="556"/>
      <c r="AK76" s="557"/>
      <c r="AL76" s="508" t="b">
        <v>1</v>
      </c>
      <c r="AM76" s="508"/>
      <c r="AN76" s="508"/>
      <c r="AO76" s="219">
        <f>IF(AL76=TRUE,T75,0)</f>
        <v>1</v>
      </c>
      <c r="AP76" s="219">
        <f>IF(AL76=TRUE,W75,0)</f>
        <v>1</v>
      </c>
      <c r="AQ76" s="219">
        <f>IF(AL76=TRUE,Z75,0)</f>
        <v>0</v>
      </c>
      <c r="AR76" s="242">
        <f>IF(AL76=TRUE,AC75,0)</f>
        <v>-1</v>
      </c>
      <c r="AS76" s="219">
        <f>IF(AL76=TRUE,AF75,0)</f>
        <v>0</v>
      </c>
    </row>
    <row r="77" spans="1:69" x14ac:dyDescent="0.15">
      <c r="A77" s="558" t="s">
        <v>3689</v>
      </c>
      <c r="B77" s="559"/>
      <c r="C77" s="559"/>
      <c r="D77" s="559"/>
      <c r="E77" s="559"/>
      <c r="F77" s="559"/>
      <c r="G77" s="559"/>
      <c r="H77" s="559"/>
      <c r="I77" s="559"/>
      <c r="J77" s="560" t="str">
        <f>IF(A77="","",INDEX(防具!$C:$C,MATCH(闇への滑落!A77,防具!$B:$B,0)))</f>
        <v>布</v>
      </c>
      <c r="K77" s="560"/>
      <c r="L77" s="560"/>
      <c r="M77" s="560"/>
      <c r="N77" s="560"/>
      <c r="O77" s="560"/>
      <c r="P77" s="561" t="str">
        <f>IF(A77="","",INDEX(防具!$D:$D,MATCH(闇への滑落!A77,防具!$B:$B,0)))</f>
        <v>胴</v>
      </c>
      <c r="Q77" s="561"/>
      <c r="R77" s="561"/>
      <c r="S77" s="561"/>
      <c r="T77" s="561">
        <f>IF(A77="","",INDEX(防具!$E:$E,MATCH(闇への滑落!A77,防具!$B:$B,0)))</f>
        <v>1</v>
      </c>
      <c r="U77" s="561"/>
      <c r="V77" s="561"/>
      <c r="W77" s="561">
        <f>IF(A77="","",INDEX(防具!$F:$F,MATCH(闇への滑落!A77,防具!$B:$B,0)))</f>
        <v>0</v>
      </c>
      <c r="X77" s="561"/>
      <c r="Y77" s="561"/>
      <c r="Z77" s="561">
        <f>IF(A77="","",INDEX(防具!$G:$G,MATCH(闇への滑落!A77,防具!$B:$B,0)))</f>
        <v>1</v>
      </c>
      <c r="AA77" s="561"/>
      <c r="AB77" s="561"/>
      <c r="AC77" s="561">
        <f>IF(A77="","",INDEX(防具!$H:$H,MATCH(闇への滑落!A77,防具!$B:$B,0)))</f>
        <v>-2</v>
      </c>
      <c r="AD77" s="561"/>
      <c r="AE77" s="561"/>
      <c r="AF77" s="561">
        <f>IF(A77="","",INDEX(防具!$I:$I,MATCH(闇への滑落!A77,防具!$B:$B,0)))</f>
        <v>0</v>
      </c>
      <c r="AG77" s="561"/>
      <c r="AH77" s="561"/>
      <c r="AI77" s="552">
        <f>IF(A77="","",INDEX(防具!$J:$J,MATCH(闇への滑落!A77,防具!$B:$B,0)))</f>
        <v>50</v>
      </c>
      <c r="AJ77" s="552"/>
      <c r="AK77" s="553"/>
      <c r="AO77" s="219" t="s">
        <v>705</v>
      </c>
      <c r="AP77" s="219" t="s">
        <v>706</v>
      </c>
      <c r="AQ77" s="219" t="s">
        <v>707</v>
      </c>
      <c r="AR77" s="219" t="s">
        <v>1638</v>
      </c>
      <c r="AS77" s="219"/>
    </row>
    <row r="78" spans="1:69" ht="13.5" customHeight="1" thickBot="1" x14ac:dyDescent="0.2">
      <c r="A78" s="526" t="s">
        <v>717</v>
      </c>
      <c r="B78" s="527"/>
      <c r="C78" s="527"/>
      <c r="D78" s="564">
        <f>IF(A77="","",INDEX(防具!$K:$K,MATCH(闇への滑落!A77,防具!$B:$B,0)))</f>
        <v>0</v>
      </c>
      <c r="E78" s="564"/>
      <c r="F78" s="564"/>
      <c r="G78" s="564"/>
      <c r="H78" s="564"/>
      <c r="I78" s="564"/>
      <c r="J78" s="564"/>
      <c r="K78" s="564"/>
      <c r="L78" s="564"/>
      <c r="M78" s="564"/>
      <c r="N78" s="564"/>
      <c r="O78" s="564"/>
      <c r="P78" s="564"/>
      <c r="Q78" s="564"/>
      <c r="R78" s="564"/>
      <c r="S78" s="564"/>
      <c r="T78" s="564"/>
      <c r="U78" s="564"/>
      <c r="V78" s="564"/>
      <c r="W78" s="564"/>
      <c r="X78" s="564"/>
      <c r="Y78" s="564"/>
      <c r="Z78" s="564"/>
      <c r="AA78" s="564"/>
      <c r="AB78" s="564"/>
      <c r="AC78" s="564"/>
      <c r="AD78" s="564"/>
      <c r="AE78" s="564"/>
      <c r="AF78" s="564"/>
      <c r="AG78" s="564"/>
      <c r="AH78" s="564"/>
      <c r="AI78" s="564"/>
      <c r="AJ78" s="564"/>
      <c r="AK78" s="565"/>
      <c r="AL78" s="508" t="b">
        <v>1</v>
      </c>
      <c r="AM78" s="508"/>
      <c r="AN78" s="508"/>
      <c r="AO78" s="219">
        <f>IF(AL78=TRUE,T77,0)</f>
        <v>1</v>
      </c>
      <c r="AP78" s="219">
        <f>IF(AL78=TRUE,W77,0)</f>
        <v>0</v>
      </c>
      <c r="AQ78" s="219">
        <f>IF(AL78=TRUE,Z77,0)</f>
        <v>1</v>
      </c>
      <c r="AR78" s="242">
        <f>IF(AL78=TRUE,AC77,0)</f>
        <v>-2</v>
      </c>
      <c r="AS78" s="219">
        <f>IF(AL78=TRUE,AF77,0)</f>
        <v>0</v>
      </c>
    </row>
    <row r="79" spans="1:69" ht="14.25" customHeight="1" x14ac:dyDescent="0.15">
      <c r="A79" s="531" t="s">
        <v>3690</v>
      </c>
      <c r="B79" s="532"/>
      <c r="C79" s="532"/>
      <c r="D79" s="532"/>
      <c r="E79" s="532"/>
      <c r="F79" s="532"/>
      <c r="G79" s="532"/>
      <c r="H79" s="532"/>
      <c r="I79" s="532"/>
      <c r="J79" s="533" t="str">
        <f>IF(A79="","",INDEX(防具!$C:$C,MATCH(闇への滑落!A79,防具!$B:$B,0)))</f>
        <v>布</v>
      </c>
      <c r="K79" s="533"/>
      <c r="L79" s="533"/>
      <c r="M79" s="533"/>
      <c r="N79" s="533"/>
      <c r="O79" s="533"/>
      <c r="P79" s="523" t="str">
        <f>IF(A79="","",INDEX(防具!$D:$D,MATCH(闇への滑落!A79,防具!$B:$B,0)))</f>
        <v>籠手</v>
      </c>
      <c r="Q79" s="523"/>
      <c r="R79" s="523"/>
      <c r="S79" s="523"/>
      <c r="T79" s="523">
        <f>IF(A79="","",INDEX(防具!$E:$E,MATCH(闇への滑落!A79,防具!$B:$B,0)))</f>
        <v>1</v>
      </c>
      <c r="U79" s="523"/>
      <c r="V79" s="523"/>
      <c r="W79" s="523">
        <f>IF(A79="","",INDEX(防具!$F:$F,MATCH(闇への滑落!A79,防具!$B:$B,0)))</f>
        <v>0</v>
      </c>
      <c r="X79" s="523"/>
      <c r="Y79" s="523"/>
      <c r="Z79" s="523">
        <f>IF(A79="","",INDEX(防具!$G:$G,MATCH(闇への滑落!A79,防具!$B:$B,0)))</f>
        <v>0</v>
      </c>
      <c r="AA79" s="523"/>
      <c r="AB79" s="523"/>
      <c r="AC79" s="523">
        <f>IF(A79="","",INDEX(防具!$H:$H,MATCH(闇への滑落!A79,防具!$B:$B,0)))</f>
        <v>0</v>
      </c>
      <c r="AD79" s="523"/>
      <c r="AE79" s="523"/>
      <c r="AF79" s="523">
        <f>IF(A79="","",INDEX(防具!$I:$I,MATCH(闇への滑落!A79,防具!$B:$B,0)))</f>
        <v>0</v>
      </c>
      <c r="AG79" s="523"/>
      <c r="AH79" s="523"/>
      <c r="AI79" s="524">
        <f>IF(A79="","",INDEX(防具!$J:$J,MATCH(闇への滑落!A79,防具!$B:$B,0)))</f>
        <v>10</v>
      </c>
      <c r="AJ79" s="524"/>
      <c r="AK79" s="525"/>
      <c r="AO79" s="219" t="s">
        <v>705</v>
      </c>
      <c r="AP79" s="219" t="s">
        <v>706</v>
      </c>
      <c r="AQ79" s="219" t="s">
        <v>707</v>
      </c>
      <c r="AR79" s="219" t="s">
        <v>1638</v>
      </c>
      <c r="AS79" s="219"/>
    </row>
    <row r="80" spans="1:69" ht="14.25" customHeight="1" thickBot="1" x14ac:dyDescent="0.2">
      <c r="A80" s="554" t="s">
        <v>717</v>
      </c>
      <c r="B80" s="555"/>
      <c r="C80" s="555"/>
      <c r="D80" s="556">
        <f>IF(A79="","",INDEX(防具!$K:$K,MATCH(闇への滑落!A79,防具!$B:$B,0)))</f>
        <v>0</v>
      </c>
      <c r="E80" s="556"/>
      <c r="F80" s="556"/>
      <c r="G80" s="556"/>
      <c r="H80" s="556"/>
      <c r="I80" s="556"/>
      <c r="J80" s="556"/>
      <c r="K80" s="556"/>
      <c r="L80" s="556"/>
      <c r="M80" s="556"/>
      <c r="N80" s="556"/>
      <c r="O80" s="556"/>
      <c r="P80" s="556"/>
      <c r="Q80" s="556"/>
      <c r="R80" s="556"/>
      <c r="S80" s="556"/>
      <c r="T80" s="556"/>
      <c r="U80" s="556"/>
      <c r="V80" s="556"/>
      <c r="W80" s="556"/>
      <c r="X80" s="556"/>
      <c r="Y80" s="556"/>
      <c r="Z80" s="556"/>
      <c r="AA80" s="556"/>
      <c r="AB80" s="556"/>
      <c r="AC80" s="556"/>
      <c r="AD80" s="556"/>
      <c r="AE80" s="556"/>
      <c r="AF80" s="556"/>
      <c r="AG80" s="556"/>
      <c r="AH80" s="556"/>
      <c r="AI80" s="556"/>
      <c r="AJ80" s="556"/>
      <c r="AK80" s="557"/>
      <c r="AL80" s="508" t="b">
        <v>1</v>
      </c>
      <c r="AM80" s="508"/>
      <c r="AN80" s="508"/>
      <c r="AO80" s="219">
        <f>IF(AL80=TRUE,T79,0)</f>
        <v>1</v>
      </c>
      <c r="AP80" s="219">
        <f>IF(AL80=TRUE,W79,0)</f>
        <v>0</v>
      </c>
      <c r="AQ80" s="219">
        <f>IF(AL80=TRUE,Z79,0)</f>
        <v>0</v>
      </c>
      <c r="AR80" s="242">
        <f>IF(AL80=TRUE,AC79,0)</f>
        <v>0</v>
      </c>
      <c r="AS80" s="219">
        <f>IF(AL80=TRUE,AF79,0)</f>
        <v>0</v>
      </c>
      <c r="BQ80" s="233"/>
    </row>
    <row r="81" spans="1:45" x14ac:dyDescent="0.15">
      <c r="A81" s="558" t="s">
        <v>3648</v>
      </c>
      <c r="B81" s="559"/>
      <c r="C81" s="559"/>
      <c r="D81" s="559"/>
      <c r="E81" s="559"/>
      <c r="F81" s="559"/>
      <c r="G81" s="559"/>
      <c r="H81" s="559"/>
      <c r="I81" s="559"/>
      <c r="J81" s="560" t="str">
        <f>IF(A81="","",INDEX(防具!$C:$C,MATCH(闇への滑落!A81,防具!$B:$B,0)))</f>
        <v>革</v>
      </c>
      <c r="K81" s="560"/>
      <c r="L81" s="560"/>
      <c r="M81" s="560"/>
      <c r="N81" s="560"/>
      <c r="O81" s="560"/>
      <c r="P81" s="561" t="str">
        <f>IF(A81="","",INDEX(防具!$D:$D,MATCH(闇への滑落!A81,防具!$B:$B,0)))</f>
        <v>靴</v>
      </c>
      <c r="Q81" s="561"/>
      <c r="R81" s="561"/>
      <c r="S81" s="561"/>
      <c r="T81" s="561">
        <f>IF(A81="","",INDEX(防具!$E:$E,MATCH(闇への滑落!A81,防具!$B:$B,0)))</f>
        <v>1</v>
      </c>
      <c r="U81" s="561"/>
      <c r="V81" s="561"/>
      <c r="W81" s="561">
        <f>IF(A81="","",INDEX(防具!$F:$F,MATCH(闇への滑落!A81,防具!$B:$B,0)))</f>
        <v>1</v>
      </c>
      <c r="X81" s="561"/>
      <c r="Y81" s="561"/>
      <c r="Z81" s="561">
        <f>IF(A81="","",INDEX(防具!$G:$G,MATCH(闇への滑落!A81,防具!$B:$B,0)))</f>
        <v>0</v>
      </c>
      <c r="AA81" s="561"/>
      <c r="AB81" s="561"/>
      <c r="AC81" s="561">
        <f>IF(A81="","",INDEX(防具!$H:$H,MATCH(闇への滑落!A81,防具!$B:$B,0)))</f>
        <v>0</v>
      </c>
      <c r="AD81" s="561"/>
      <c r="AE81" s="561"/>
      <c r="AF81" s="561">
        <f>IF(A81="","",INDEX(防具!$I:$I,MATCH(闇への滑落!A81,防具!$B:$B,0)))</f>
        <v>0</v>
      </c>
      <c r="AG81" s="561"/>
      <c r="AH81" s="561"/>
      <c r="AI81" s="552">
        <f>IF(A81="","",INDEX(防具!$J:$J,MATCH(闇への滑落!A81,防具!$B:$B,0)))</f>
        <v>20</v>
      </c>
      <c r="AJ81" s="552"/>
      <c r="AK81" s="553"/>
      <c r="AO81" s="219" t="s">
        <v>705</v>
      </c>
      <c r="AP81" s="219" t="s">
        <v>706</v>
      </c>
      <c r="AQ81" s="219" t="s">
        <v>707</v>
      </c>
      <c r="AR81" s="219" t="s">
        <v>1638</v>
      </c>
      <c r="AS81" s="219"/>
    </row>
    <row r="82" spans="1:45" ht="13.5" customHeight="1" thickBot="1" x14ac:dyDescent="0.2">
      <c r="A82" s="526" t="s">
        <v>717</v>
      </c>
      <c r="B82" s="527"/>
      <c r="C82" s="527"/>
      <c r="D82" s="564">
        <f>IF(A81="","",INDEX(防具!$K:$K,MATCH(闇への滑落!A81,防具!$B:$B,0)))</f>
        <v>0</v>
      </c>
      <c r="E82" s="564"/>
      <c r="F82" s="564"/>
      <c r="G82" s="564"/>
      <c r="H82" s="564"/>
      <c r="I82" s="564"/>
      <c r="J82" s="564"/>
      <c r="K82" s="564"/>
      <c r="L82" s="564"/>
      <c r="M82" s="564"/>
      <c r="N82" s="564"/>
      <c r="O82" s="564"/>
      <c r="P82" s="564"/>
      <c r="Q82" s="564"/>
      <c r="R82" s="564"/>
      <c r="S82" s="564"/>
      <c r="T82" s="564"/>
      <c r="U82" s="564"/>
      <c r="V82" s="564"/>
      <c r="W82" s="564"/>
      <c r="X82" s="564"/>
      <c r="Y82" s="564"/>
      <c r="Z82" s="564"/>
      <c r="AA82" s="564"/>
      <c r="AB82" s="564"/>
      <c r="AC82" s="564"/>
      <c r="AD82" s="564"/>
      <c r="AE82" s="564"/>
      <c r="AF82" s="564"/>
      <c r="AG82" s="564"/>
      <c r="AH82" s="564"/>
      <c r="AI82" s="564"/>
      <c r="AJ82" s="564"/>
      <c r="AK82" s="565"/>
      <c r="AL82" s="508" t="b">
        <v>1</v>
      </c>
      <c r="AM82" s="508"/>
      <c r="AN82" s="508"/>
      <c r="AO82" s="219">
        <f>IF(AL82=TRUE,T81,0)</f>
        <v>1</v>
      </c>
      <c r="AP82" s="219">
        <f>IF(AL82=TRUE,W81,0)</f>
        <v>1</v>
      </c>
      <c r="AQ82" s="219">
        <f>IF(AL82=TRUE,Z81,0)</f>
        <v>0</v>
      </c>
      <c r="AR82" s="242">
        <f>IF(AL82=TRUE,AC81,0)</f>
        <v>0</v>
      </c>
      <c r="AS82" s="219">
        <f>IF(AL82=TRUE,AF81,0)</f>
        <v>0</v>
      </c>
    </row>
    <row r="83" spans="1:45" x14ac:dyDescent="0.15">
      <c r="A83" s="531"/>
      <c r="B83" s="532"/>
      <c r="C83" s="532"/>
      <c r="D83" s="532"/>
      <c r="E83" s="532"/>
      <c r="F83" s="532"/>
      <c r="G83" s="532"/>
      <c r="H83" s="532"/>
      <c r="I83" s="532"/>
      <c r="J83" s="533" t="str">
        <f>IF(A83="","",INDEX(防具!$C:$C,MATCH(闇への滑落!A83,防具!$B:$B,0)))</f>
        <v/>
      </c>
      <c r="K83" s="533"/>
      <c r="L83" s="533"/>
      <c r="M83" s="533"/>
      <c r="N83" s="533"/>
      <c r="O83" s="533"/>
      <c r="P83" s="523" t="str">
        <f>IF(A83="","",INDEX(防具!$D:$D,MATCH(闇への滑落!A83,防具!$B:$B,0)))</f>
        <v/>
      </c>
      <c r="Q83" s="523"/>
      <c r="R83" s="523"/>
      <c r="S83" s="523"/>
      <c r="T83" s="523" t="str">
        <f>IF(A83="","",INDEX(防具!$E:$E,MATCH(闇への滑落!A83,防具!$B:$B,0)))</f>
        <v/>
      </c>
      <c r="U83" s="523"/>
      <c r="V83" s="523"/>
      <c r="W83" s="523" t="str">
        <f>IF(A83="","",INDEX(防具!$F:$F,MATCH(闇への滑落!A83,防具!$B:$B,0)))</f>
        <v/>
      </c>
      <c r="X83" s="523"/>
      <c r="Y83" s="523"/>
      <c r="Z83" s="523" t="str">
        <f>IF(A83="","",INDEX(防具!$G:$G,MATCH(闇への滑落!A83,防具!$B:$B,0)))</f>
        <v/>
      </c>
      <c r="AA83" s="523"/>
      <c r="AB83" s="523"/>
      <c r="AC83" s="523" t="str">
        <f>IF(A83="","",INDEX(防具!$H:$H,MATCH(闇への滑落!A83,防具!$B:$B,0)))</f>
        <v/>
      </c>
      <c r="AD83" s="523"/>
      <c r="AE83" s="523"/>
      <c r="AF83" s="523" t="str">
        <f>IF(A83="","",INDEX(防具!$I:$I,MATCH(闇への滑落!A83,防具!$B:$B,0)))</f>
        <v/>
      </c>
      <c r="AG83" s="523"/>
      <c r="AH83" s="523"/>
      <c r="AI83" s="524" t="str">
        <f>IF(A83="","",INDEX(防具!$J:$J,MATCH(闇への滑落!A83,防具!$B:$B,0)))</f>
        <v/>
      </c>
      <c r="AJ83" s="524"/>
      <c r="AK83" s="525"/>
      <c r="AO83" s="219" t="s">
        <v>705</v>
      </c>
      <c r="AP83" s="219" t="s">
        <v>706</v>
      </c>
      <c r="AQ83" s="219" t="s">
        <v>707</v>
      </c>
      <c r="AR83" s="219" t="s">
        <v>1638</v>
      </c>
      <c r="AS83" s="219"/>
    </row>
    <row r="84" spans="1:45" ht="14.25" customHeight="1" thickBot="1" x14ac:dyDescent="0.2">
      <c r="A84" s="526" t="s">
        <v>717</v>
      </c>
      <c r="B84" s="527"/>
      <c r="C84" s="527"/>
      <c r="D84" s="564" t="str">
        <f>IF(A83="","",INDEX(防具!$K:$K,MATCH(闇への滑落!A83,防具!$B:$B,0)))</f>
        <v/>
      </c>
      <c r="E84" s="564"/>
      <c r="F84" s="564"/>
      <c r="G84" s="564"/>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4"/>
      <c r="AJ84" s="564"/>
      <c r="AK84" s="565"/>
      <c r="AL84" s="508" t="b">
        <v>1</v>
      </c>
      <c r="AM84" s="508"/>
      <c r="AN84" s="508"/>
      <c r="AO84" s="219" t="str">
        <f>IF(AL84=TRUE,T83,0)</f>
        <v/>
      </c>
      <c r="AP84" s="219" t="str">
        <f>IF(AL84=TRUE,W83,0)</f>
        <v/>
      </c>
      <c r="AQ84" s="219" t="str">
        <f>IF(AL84=TRUE,Z83,0)</f>
        <v/>
      </c>
      <c r="AR84" s="242" t="str">
        <f>IF(AL84=TRUE,AC83,0)</f>
        <v/>
      </c>
      <c r="AS84" s="219" t="str">
        <f>IF(AL84=TRUE,AF83,0)</f>
        <v/>
      </c>
    </row>
    <row r="85" spans="1:45" ht="14.25" thickBot="1" x14ac:dyDescent="0.2">
      <c r="R85" s="577" t="s">
        <v>604</v>
      </c>
      <c r="S85" s="578"/>
      <c r="T85" s="579">
        <f>SUM(AO76,AO78,AO80,AO82,AO84)</f>
        <v>4</v>
      </c>
      <c r="U85" s="579"/>
      <c r="V85" s="579"/>
      <c r="W85" s="579">
        <f>SUM(AP76,AP78,AP80,AP82,AP84)</f>
        <v>2</v>
      </c>
      <c r="X85" s="579"/>
      <c r="Y85" s="579"/>
      <c r="Z85" s="579">
        <f>SUM(AQ76,AQ78,AQ80,AQ82,AQ84)</f>
        <v>1</v>
      </c>
      <c r="AA85" s="579"/>
      <c r="AB85" s="579"/>
      <c r="AC85" s="579">
        <f>SUM(AR76,AR78,AR80,AR82,AR84)</f>
        <v>-3</v>
      </c>
      <c r="AD85" s="579"/>
      <c r="AE85" s="579"/>
      <c r="AF85" s="579">
        <f>SUM(AS76,AS78,AS80,AS82,AS84)</f>
        <v>0</v>
      </c>
      <c r="AG85" s="579"/>
      <c r="AH85" s="579"/>
      <c r="AI85" s="566">
        <f>IF(A75="","",SUM(AI75,AI77,AI79,AI81,AI83))</f>
        <v>180</v>
      </c>
      <c r="AJ85" s="567"/>
      <c r="AK85" s="568"/>
      <c r="AO85" s="219"/>
      <c r="AP85" s="219"/>
      <c r="AQ85" s="219"/>
      <c r="AR85" s="219"/>
      <c r="AS85" s="219"/>
    </row>
    <row r="86" spans="1:45" x14ac:dyDescent="0.15">
      <c r="A86" s="490" t="s">
        <v>1637</v>
      </c>
      <c r="B86" s="491"/>
      <c r="C86" s="491"/>
      <c r="D86" s="491"/>
      <c r="E86" s="491"/>
      <c r="F86" s="491"/>
      <c r="G86" s="492"/>
      <c r="K86" s="226"/>
      <c r="L86" s="226"/>
      <c r="M86" s="226"/>
      <c r="N86" s="226"/>
      <c r="O86" s="226"/>
      <c r="P86" s="226"/>
      <c r="Q86" s="226"/>
      <c r="R86" s="226"/>
      <c r="S86" s="226"/>
      <c r="T86" s="226"/>
      <c r="U86" s="226"/>
      <c r="V86" s="226"/>
      <c r="AF86" s="243"/>
      <c r="AG86" s="243"/>
    </row>
    <row r="87" spans="1:45" ht="14.25" thickBot="1" x14ac:dyDescent="0.2">
      <c r="A87" s="493"/>
      <c r="B87" s="494"/>
      <c r="C87" s="494"/>
      <c r="D87" s="494"/>
      <c r="E87" s="494"/>
      <c r="F87" s="494"/>
      <c r="G87" s="495"/>
    </row>
    <row r="88" spans="1:45" ht="13.5" customHeight="1" thickBot="1" x14ac:dyDescent="0.2">
      <c r="A88" s="569" t="s">
        <v>327</v>
      </c>
      <c r="B88" s="570"/>
      <c r="C88" s="570"/>
      <c r="D88" s="570"/>
      <c r="E88" s="570"/>
      <c r="F88" s="570"/>
      <c r="G88" s="570"/>
      <c r="H88" s="570"/>
      <c r="I88" s="570"/>
      <c r="J88" s="571" t="s">
        <v>1639</v>
      </c>
      <c r="K88" s="571"/>
      <c r="L88" s="571"/>
      <c r="M88" s="571"/>
      <c r="N88" s="570" t="s">
        <v>752</v>
      </c>
      <c r="O88" s="570"/>
      <c r="P88" s="570"/>
      <c r="Q88" s="570"/>
      <c r="R88" s="570"/>
      <c r="S88" s="570" t="s">
        <v>136</v>
      </c>
      <c r="T88" s="570"/>
      <c r="U88" s="570"/>
      <c r="V88" s="570"/>
      <c r="W88" s="570"/>
      <c r="X88" s="570" t="s">
        <v>112</v>
      </c>
      <c r="Y88" s="570"/>
      <c r="Z88" s="570"/>
      <c r="AA88" s="570"/>
      <c r="AB88" s="570"/>
      <c r="AC88" s="572" t="s">
        <v>111</v>
      </c>
      <c r="AD88" s="573"/>
      <c r="AE88" s="573"/>
      <c r="AF88" s="573"/>
      <c r="AG88" s="574"/>
      <c r="AH88" s="575" t="s">
        <v>330</v>
      </c>
      <c r="AI88" s="575"/>
      <c r="AJ88" s="575"/>
      <c r="AK88" s="576"/>
      <c r="AL88" s="218" t="s">
        <v>911</v>
      </c>
    </row>
    <row r="89" spans="1:45" ht="13.5" customHeight="1" x14ac:dyDescent="0.15">
      <c r="A89" s="586" t="s">
        <v>3632</v>
      </c>
      <c r="B89" s="587"/>
      <c r="C89" s="587"/>
      <c r="D89" s="587"/>
      <c r="E89" s="587"/>
      <c r="F89" s="587"/>
      <c r="G89" s="587"/>
      <c r="H89" s="587"/>
      <c r="I89" s="587"/>
      <c r="J89" s="588">
        <v>2</v>
      </c>
      <c r="K89" s="588"/>
      <c r="L89" s="588"/>
      <c r="M89" s="588"/>
      <c r="N89" s="589" t="str">
        <f>IF(A89="","",INDEX(道具!$C:$C,MATCH(闇への滑落!A89,道具!$B:$B,0)))</f>
        <v>-</v>
      </c>
      <c r="O89" s="589"/>
      <c r="P89" s="589"/>
      <c r="Q89" s="589"/>
      <c r="R89" s="589"/>
      <c r="S89" s="589" t="str">
        <f>IF(A89="","",INDEX(道具!$D:$D,MATCH(闇への滑落!A89,道具!$B:$B,0)))</f>
        <v>プレダメージ</v>
      </c>
      <c r="T89" s="589"/>
      <c r="U89" s="589"/>
      <c r="V89" s="589"/>
      <c r="W89" s="589"/>
      <c r="X89" s="589" t="str">
        <f>IF(A89="","",INDEX(道具!$E:$E,MATCH(闇への滑落!A89,道具!$B:$B,0)))</f>
        <v>自身</v>
      </c>
      <c r="Y89" s="589"/>
      <c r="Z89" s="589"/>
      <c r="AA89" s="589"/>
      <c r="AB89" s="589"/>
      <c r="AC89" s="589" t="str">
        <f>IF(A89="","",INDEX(道具!$F:$F,MATCH(闇への滑落!A89,道具!$B:$B,0)))</f>
        <v>-</v>
      </c>
      <c r="AD89" s="589"/>
      <c r="AE89" s="589"/>
      <c r="AF89" s="589"/>
      <c r="AG89" s="589"/>
      <c r="AH89" s="580">
        <f>IF(A89="","",INDEX(道具!$G:$G,MATCH(闇への滑落!A89,道具!$B:$B,0)))</f>
        <v>200</v>
      </c>
      <c r="AI89" s="580"/>
      <c r="AJ89" s="580"/>
      <c r="AK89" s="581"/>
      <c r="AL89" s="508">
        <f>IF(A89="","0",IF(AH89="不可",0,AH89*J89))</f>
        <v>400</v>
      </c>
      <c r="AM89" s="508"/>
      <c r="AN89" s="508"/>
    </row>
    <row r="90" spans="1:45" ht="14.25" thickBot="1" x14ac:dyDescent="0.2">
      <c r="A90" s="554" t="s">
        <v>717</v>
      </c>
      <c r="B90" s="555"/>
      <c r="C90" s="555"/>
      <c r="D90" s="556" t="str">
        <f>IF(A89="","",INDEX(道具!$H:$H,MATCH(闇への滑落!A89,道具!$B:$B,0)))</f>
        <v>受けるダメージを1D10点軽減する。このアイテムは「タイミング：プレダメージ」のダメージを軽減するアーツと特別に同時に使用できる。その場合、そのアーツで軽減するダメージに+1Ｄ10点する。</v>
      </c>
      <c r="E90" s="556"/>
      <c r="F90" s="556"/>
      <c r="G90" s="556"/>
      <c r="H90" s="556"/>
      <c r="I90" s="556"/>
      <c r="J90" s="556"/>
      <c r="K90" s="556"/>
      <c r="L90" s="556"/>
      <c r="M90" s="556"/>
      <c r="N90" s="556"/>
      <c r="O90" s="556"/>
      <c r="P90" s="556"/>
      <c r="Q90" s="556"/>
      <c r="R90" s="556"/>
      <c r="S90" s="556"/>
      <c r="T90" s="556"/>
      <c r="U90" s="556"/>
      <c r="V90" s="556"/>
      <c r="W90" s="556"/>
      <c r="X90" s="556"/>
      <c r="Y90" s="556"/>
      <c r="Z90" s="556"/>
      <c r="AA90" s="556"/>
      <c r="AB90" s="556"/>
      <c r="AC90" s="556"/>
      <c r="AD90" s="556"/>
      <c r="AE90" s="556"/>
      <c r="AF90" s="556"/>
      <c r="AG90" s="556"/>
      <c r="AH90" s="556"/>
      <c r="AI90" s="556"/>
      <c r="AJ90" s="556"/>
      <c r="AK90" s="557"/>
    </row>
    <row r="91" spans="1:45" x14ac:dyDescent="0.15">
      <c r="A91" s="586" t="s">
        <v>3674</v>
      </c>
      <c r="B91" s="587"/>
      <c r="C91" s="587"/>
      <c r="D91" s="587"/>
      <c r="E91" s="587"/>
      <c r="F91" s="587"/>
      <c r="G91" s="587"/>
      <c r="H91" s="587"/>
      <c r="I91" s="587"/>
      <c r="J91" s="588">
        <v>4</v>
      </c>
      <c r="K91" s="588"/>
      <c r="L91" s="588"/>
      <c r="M91" s="588"/>
      <c r="N91" s="589" t="str">
        <f>IF(A91="","",INDEX(道具!$C:$C,MATCH(闇への滑落!A91,道具!$B:$B,0)))</f>
        <v>-</v>
      </c>
      <c r="O91" s="589"/>
      <c r="P91" s="589"/>
      <c r="Q91" s="589"/>
      <c r="R91" s="589"/>
      <c r="S91" s="589" t="str">
        <f>IF(A91="","",INDEX(道具!$D:$D,MATCH(闇への滑落!A91,道具!$B:$B,0)))</f>
        <v>ムーブかマイナー</v>
      </c>
      <c r="T91" s="589"/>
      <c r="U91" s="589"/>
      <c r="V91" s="589"/>
      <c r="W91" s="589"/>
      <c r="X91" s="589" t="str">
        <f>IF(A91="","",INDEX(道具!$E:$E,MATCH(闇への滑落!A91,道具!$B:$B,0)))</f>
        <v>自身</v>
      </c>
      <c r="Y91" s="589"/>
      <c r="Z91" s="589"/>
      <c r="AA91" s="589"/>
      <c r="AB91" s="589"/>
      <c r="AC91" s="589" t="str">
        <f>IF(A91="","",INDEX(道具!$F:$F,MATCH(闇への滑落!A91,道具!$B:$B,0)))</f>
        <v>-</v>
      </c>
      <c r="AD91" s="589"/>
      <c r="AE91" s="589"/>
      <c r="AF91" s="589"/>
      <c r="AG91" s="589"/>
      <c r="AH91" s="580">
        <f>IF(A91="","",INDEX(道具!$G:$G,MATCH(闇への滑落!A91,道具!$B:$B,0)))</f>
        <v>100</v>
      </c>
      <c r="AI91" s="580"/>
      <c r="AJ91" s="580"/>
      <c r="AK91" s="581"/>
      <c r="AL91" s="508">
        <f>IF(A91="","0",IF(AH91="不可",0,AH91*J91))</f>
        <v>400</v>
      </c>
      <c r="AM91" s="508"/>
      <c r="AN91" s="508"/>
    </row>
    <row r="92" spans="1:45" ht="14.25" customHeight="1" thickBot="1" x14ac:dyDescent="0.2">
      <c r="A92" s="526" t="s">
        <v>717</v>
      </c>
      <c r="B92" s="527"/>
      <c r="C92" s="527"/>
      <c r="D92" s="564" t="str">
        <f>IF(A91="","",INDEX(道具!$H:$H,MATCH(闇への滑落!A91,道具!$B:$B,0)))</f>
        <v>次のメジャーアクションでのSPの代償を-2点する（最低0）。</v>
      </c>
      <c r="E92" s="564"/>
      <c r="F92" s="564"/>
      <c r="G92" s="564"/>
      <c r="H92" s="564"/>
      <c r="I92" s="564"/>
      <c r="J92" s="564"/>
      <c r="K92" s="564"/>
      <c r="L92" s="564"/>
      <c r="M92" s="564"/>
      <c r="N92" s="564"/>
      <c r="O92" s="564"/>
      <c r="P92" s="564"/>
      <c r="Q92" s="564"/>
      <c r="R92" s="564"/>
      <c r="S92" s="564"/>
      <c r="T92" s="564"/>
      <c r="U92" s="564"/>
      <c r="V92" s="564"/>
      <c r="W92" s="564"/>
      <c r="X92" s="564"/>
      <c r="Y92" s="564"/>
      <c r="Z92" s="564"/>
      <c r="AA92" s="564"/>
      <c r="AB92" s="564"/>
      <c r="AC92" s="564"/>
      <c r="AD92" s="564"/>
      <c r="AE92" s="564"/>
      <c r="AF92" s="564"/>
      <c r="AG92" s="564"/>
      <c r="AH92" s="564"/>
      <c r="AI92" s="564"/>
      <c r="AJ92" s="564"/>
      <c r="AK92" s="565"/>
    </row>
    <row r="93" spans="1:45" x14ac:dyDescent="0.15">
      <c r="A93" s="582" t="s">
        <v>3708</v>
      </c>
      <c r="B93" s="583"/>
      <c r="C93" s="583"/>
      <c r="D93" s="583"/>
      <c r="E93" s="583"/>
      <c r="F93" s="583"/>
      <c r="G93" s="583"/>
      <c r="H93" s="583"/>
      <c r="I93" s="583"/>
      <c r="J93" s="584">
        <v>1</v>
      </c>
      <c r="K93" s="584"/>
      <c r="L93" s="584"/>
      <c r="M93" s="584"/>
      <c r="N93" s="585" t="str">
        <f>IF(A93="","",INDEX(道具!$C:$C,MATCH(闇への滑落!A93,道具!$B:$B,0)))</f>
        <v>回復</v>
      </c>
      <c r="O93" s="585"/>
      <c r="P93" s="585"/>
      <c r="Q93" s="585"/>
      <c r="R93" s="585"/>
      <c r="S93" s="585" t="str">
        <f>IF(A93="","",INDEX(道具!$D:$D,MATCH(闇への滑落!A93,道具!$B:$B,0)))</f>
        <v>ムーブかマイナー</v>
      </c>
      <c r="T93" s="585"/>
      <c r="U93" s="585"/>
      <c r="V93" s="585"/>
      <c r="W93" s="585"/>
      <c r="X93" s="585" t="str">
        <f>IF(A93="","",INDEX(道具!$E:$E,MATCH(闇への滑落!A93,道具!$B:$B,0)))</f>
        <v>単体</v>
      </c>
      <c r="Y93" s="585"/>
      <c r="Z93" s="585"/>
      <c r="AA93" s="585"/>
      <c r="AB93" s="585"/>
      <c r="AC93" s="585" t="str">
        <f>IF(A93="","",INDEX(道具!$F:$F,MATCH(闇への滑落!A93,道具!$B:$B,0)))</f>
        <v>至近</v>
      </c>
      <c r="AD93" s="585"/>
      <c r="AE93" s="585"/>
      <c r="AF93" s="585"/>
      <c r="AG93" s="585"/>
      <c r="AH93" s="593">
        <f>IF(A93="","",INDEX(道具!$G:$G,MATCH(闇への滑落!A93,道具!$B:$B,0)))</f>
        <v>200</v>
      </c>
      <c r="AI93" s="593"/>
      <c r="AJ93" s="593"/>
      <c r="AK93" s="594"/>
      <c r="AL93" s="508">
        <f>IF(A93="","0",IF(AH93="不可",0,AH93*J93))</f>
        <v>200</v>
      </c>
      <c r="AM93" s="508"/>
      <c r="AN93" s="508"/>
    </row>
    <row r="94" spans="1:45" ht="14.25" customHeight="1" thickBot="1" x14ac:dyDescent="0.2">
      <c r="A94" s="554" t="s">
        <v>717</v>
      </c>
      <c r="B94" s="555"/>
      <c r="C94" s="555"/>
      <c r="D94" s="556" t="str">
        <f>IF(A93="","",INDEX(道具!$H:$H,MATCH(闇への滑落!A93,道具!$B:$B,0)))</f>
        <v>対象の3レベル以下の「汚染」または「浄化」を1つ解除する。</v>
      </c>
      <c r="E94" s="556"/>
      <c r="F94" s="556"/>
      <c r="G94" s="556"/>
      <c r="H94" s="556"/>
      <c r="I94" s="556"/>
      <c r="J94" s="556"/>
      <c r="K94" s="556"/>
      <c r="L94" s="556"/>
      <c r="M94" s="556"/>
      <c r="N94" s="556"/>
      <c r="O94" s="556"/>
      <c r="P94" s="556"/>
      <c r="Q94" s="556"/>
      <c r="R94" s="556"/>
      <c r="S94" s="556"/>
      <c r="T94" s="556"/>
      <c r="U94" s="556"/>
      <c r="V94" s="556"/>
      <c r="W94" s="556"/>
      <c r="X94" s="556"/>
      <c r="Y94" s="556"/>
      <c r="Z94" s="556"/>
      <c r="AA94" s="556"/>
      <c r="AB94" s="556"/>
      <c r="AC94" s="556"/>
      <c r="AD94" s="556"/>
      <c r="AE94" s="556"/>
      <c r="AF94" s="556"/>
      <c r="AG94" s="556"/>
      <c r="AH94" s="556"/>
      <c r="AI94" s="556"/>
      <c r="AJ94" s="556"/>
      <c r="AK94" s="557"/>
    </row>
    <row r="95" spans="1:45" x14ac:dyDescent="0.15">
      <c r="A95" s="586"/>
      <c r="B95" s="587"/>
      <c r="C95" s="587"/>
      <c r="D95" s="587"/>
      <c r="E95" s="587"/>
      <c r="F95" s="587"/>
      <c r="G95" s="587"/>
      <c r="H95" s="587"/>
      <c r="I95" s="587"/>
      <c r="J95" s="588"/>
      <c r="K95" s="588"/>
      <c r="L95" s="588"/>
      <c r="M95" s="588"/>
      <c r="N95" s="589" t="str">
        <f>IF(A95="","",INDEX(道具!$C:$C,MATCH(闇への滑落!A95,道具!$B:$B,0)))</f>
        <v/>
      </c>
      <c r="O95" s="589"/>
      <c r="P95" s="589"/>
      <c r="Q95" s="589"/>
      <c r="R95" s="589"/>
      <c r="S95" s="589" t="str">
        <f>IF(A95="","",INDEX(道具!$D:$D,MATCH(闇への滑落!A95,道具!$B:$B,0)))</f>
        <v/>
      </c>
      <c r="T95" s="589"/>
      <c r="U95" s="589"/>
      <c r="V95" s="589"/>
      <c r="W95" s="589"/>
      <c r="X95" s="589" t="str">
        <f>IF(A95="","",INDEX(道具!$E:$E,MATCH(闇への滑落!A95,道具!$B:$B,0)))</f>
        <v/>
      </c>
      <c r="Y95" s="589"/>
      <c r="Z95" s="589"/>
      <c r="AA95" s="589"/>
      <c r="AB95" s="589"/>
      <c r="AC95" s="589" t="str">
        <f>IF(A95="","",INDEX(道具!$F:$F,MATCH(闇への滑落!A95,道具!$B:$B,0)))</f>
        <v/>
      </c>
      <c r="AD95" s="589"/>
      <c r="AE95" s="589"/>
      <c r="AF95" s="589"/>
      <c r="AG95" s="589"/>
      <c r="AH95" s="580" t="str">
        <f>IF(A95="","",INDEX(道具!$G:$G,MATCH(闇への滑落!A95,道具!$B:$B,0)))</f>
        <v/>
      </c>
      <c r="AI95" s="580"/>
      <c r="AJ95" s="580"/>
      <c r="AK95" s="581"/>
      <c r="AL95" s="508" t="str">
        <f>IF(A95="","0",IF(AH95="不可",0,AH95*J95))</f>
        <v>0</v>
      </c>
      <c r="AM95" s="508"/>
      <c r="AN95" s="508"/>
    </row>
    <row r="96" spans="1:45" ht="13.5" customHeight="1" thickBot="1" x14ac:dyDescent="0.2">
      <c r="A96" s="526" t="s">
        <v>717</v>
      </c>
      <c r="B96" s="527"/>
      <c r="C96" s="527"/>
      <c r="D96" s="564" t="str">
        <f>IF(A95="","",INDEX(道具!$H:$H,MATCH(闇への滑落!A95,道具!$B:$B,0)))</f>
        <v/>
      </c>
      <c r="E96" s="564"/>
      <c r="F96" s="564"/>
      <c r="G96" s="564"/>
      <c r="H96" s="564"/>
      <c r="I96" s="564"/>
      <c r="J96" s="564"/>
      <c r="K96" s="564"/>
      <c r="L96" s="564"/>
      <c r="M96" s="564"/>
      <c r="N96" s="564"/>
      <c r="O96" s="564"/>
      <c r="P96" s="564"/>
      <c r="Q96" s="564"/>
      <c r="R96" s="564"/>
      <c r="S96" s="564"/>
      <c r="T96" s="564"/>
      <c r="U96" s="564"/>
      <c r="V96" s="564"/>
      <c r="W96" s="564"/>
      <c r="X96" s="564"/>
      <c r="Y96" s="564"/>
      <c r="Z96" s="564"/>
      <c r="AA96" s="564"/>
      <c r="AB96" s="564"/>
      <c r="AC96" s="564"/>
      <c r="AD96" s="564"/>
      <c r="AE96" s="564"/>
      <c r="AF96" s="564"/>
      <c r="AG96" s="564"/>
      <c r="AH96" s="564"/>
      <c r="AI96" s="564"/>
      <c r="AJ96" s="564"/>
      <c r="AK96" s="565"/>
    </row>
    <row r="97" spans="1:40" ht="13.5" customHeight="1" x14ac:dyDescent="0.15">
      <c r="A97" s="582"/>
      <c r="B97" s="583"/>
      <c r="C97" s="583"/>
      <c r="D97" s="583"/>
      <c r="E97" s="583"/>
      <c r="F97" s="583"/>
      <c r="G97" s="583"/>
      <c r="H97" s="583"/>
      <c r="I97" s="583"/>
      <c r="J97" s="584"/>
      <c r="K97" s="584"/>
      <c r="L97" s="584"/>
      <c r="M97" s="584"/>
      <c r="N97" s="585" t="str">
        <f>IF(A97="","",INDEX(道具!$C:$C,MATCH(闇への滑落!A97,道具!$B:$B,0)))</f>
        <v/>
      </c>
      <c r="O97" s="585"/>
      <c r="P97" s="585"/>
      <c r="Q97" s="585"/>
      <c r="R97" s="585"/>
      <c r="S97" s="585" t="str">
        <f>IF(A97="","",INDEX(道具!$D:$D,MATCH(闇への滑落!A97,道具!$B:$B,0)))</f>
        <v/>
      </c>
      <c r="T97" s="585"/>
      <c r="U97" s="585"/>
      <c r="V97" s="585"/>
      <c r="W97" s="585"/>
      <c r="X97" s="585" t="str">
        <f>IF(A97="","",INDEX(道具!$E:$E,MATCH(闇への滑落!A97,道具!$B:$B,0)))</f>
        <v/>
      </c>
      <c r="Y97" s="585"/>
      <c r="Z97" s="585"/>
      <c r="AA97" s="585"/>
      <c r="AB97" s="585"/>
      <c r="AC97" s="585" t="str">
        <f>IF(A97="","",INDEX(道具!$F:$F,MATCH(闇への滑落!A97,道具!$B:$B,0)))</f>
        <v/>
      </c>
      <c r="AD97" s="585"/>
      <c r="AE97" s="585"/>
      <c r="AF97" s="585"/>
      <c r="AG97" s="585"/>
      <c r="AH97" s="593" t="str">
        <f>IF(A97="","",INDEX(道具!$G:$G,MATCH(闇への滑落!A97,道具!$B:$B,0)))</f>
        <v/>
      </c>
      <c r="AI97" s="593"/>
      <c r="AJ97" s="593"/>
      <c r="AK97" s="594"/>
      <c r="AL97" s="508" t="str">
        <f>IF(A97="","0",IF(AH97="不可",0,AH97*J97))</f>
        <v>0</v>
      </c>
      <c r="AM97" s="508"/>
      <c r="AN97" s="508"/>
    </row>
    <row r="98" spans="1:40" ht="14.25" customHeight="1" thickBot="1" x14ac:dyDescent="0.2">
      <c r="A98" s="526" t="s">
        <v>717</v>
      </c>
      <c r="B98" s="527"/>
      <c r="C98" s="527"/>
      <c r="D98" s="564" t="str">
        <f>IF(A97="","",INDEX(道具!$H:$H,MATCH(闇への滑落!A97,道具!$B:$B,0)))</f>
        <v/>
      </c>
      <c r="E98" s="564"/>
      <c r="F98" s="564"/>
      <c r="G98" s="564"/>
      <c r="H98" s="564"/>
      <c r="I98" s="564"/>
      <c r="J98" s="564"/>
      <c r="K98" s="564"/>
      <c r="L98" s="564"/>
      <c r="M98" s="564"/>
      <c r="N98" s="564"/>
      <c r="O98" s="564"/>
      <c r="P98" s="564"/>
      <c r="Q98" s="564"/>
      <c r="R98" s="564"/>
      <c r="S98" s="564"/>
      <c r="T98" s="564"/>
      <c r="U98" s="564"/>
      <c r="V98" s="564"/>
      <c r="W98" s="564"/>
      <c r="X98" s="564"/>
      <c r="Y98" s="564"/>
      <c r="Z98" s="564"/>
      <c r="AA98" s="564"/>
      <c r="AB98" s="564"/>
      <c r="AC98" s="564"/>
      <c r="AD98" s="564"/>
      <c r="AE98" s="564"/>
      <c r="AF98" s="564"/>
      <c r="AG98" s="564"/>
      <c r="AH98" s="564"/>
      <c r="AI98" s="564"/>
      <c r="AJ98" s="564"/>
      <c r="AK98" s="565"/>
    </row>
    <row r="99" spans="1:40" ht="14.25" thickBot="1" x14ac:dyDescent="0.2">
      <c r="AF99" s="590" t="s">
        <v>604</v>
      </c>
      <c r="AG99" s="591"/>
      <c r="AH99" s="592">
        <f>IF(A89="","",SUM(AL89,AL91,AL93,AL95,AL97))</f>
        <v>1000</v>
      </c>
      <c r="AI99" s="592"/>
      <c r="AJ99" s="592"/>
      <c r="AK99" s="551"/>
    </row>
    <row r="100" spans="1:40" x14ac:dyDescent="0.15">
      <c r="A100" s="490" t="s">
        <v>637</v>
      </c>
      <c r="B100" s="491"/>
      <c r="C100" s="491"/>
      <c r="D100" s="491"/>
      <c r="E100" s="491"/>
      <c r="F100" s="491"/>
      <c r="G100" s="492"/>
      <c r="X100" s="244"/>
      <c r="Y100" s="244"/>
    </row>
    <row r="101" spans="1:40" ht="14.25" thickBot="1" x14ac:dyDescent="0.2">
      <c r="A101" s="493"/>
      <c r="B101" s="494"/>
      <c r="C101" s="494"/>
      <c r="D101" s="494"/>
      <c r="E101" s="494"/>
      <c r="F101" s="494"/>
      <c r="G101" s="495"/>
      <c r="X101" s="244"/>
      <c r="Y101" s="244"/>
    </row>
    <row r="102" spans="1:40" x14ac:dyDescent="0.15">
      <c r="A102" s="603" t="s">
        <v>764</v>
      </c>
      <c r="B102" s="604"/>
      <c r="C102" s="604"/>
      <c r="D102" s="604"/>
      <c r="E102" s="604"/>
      <c r="F102" s="604"/>
      <c r="G102" s="605"/>
      <c r="H102" s="281" t="s">
        <v>1435</v>
      </c>
      <c r="I102" s="281"/>
      <c r="J102" s="596" t="s">
        <v>759</v>
      </c>
      <c r="K102" s="596"/>
      <c r="L102" s="596"/>
      <c r="M102" s="596"/>
      <c r="N102" s="596" t="s">
        <v>766</v>
      </c>
      <c r="O102" s="596"/>
      <c r="P102" s="596"/>
      <c r="Q102" s="596"/>
      <c r="R102" s="596" t="s">
        <v>762</v>
      </c>
      <c r="S102" s="596"/>
      <c r="T102" s="596"/>
      <c r="U102" s="596"/>
      <c r="V102" s="595" t="s">
        <v>760</v>
      </c>
      <c r="W102" s="595"/>
      <c r="X102" s="596" t="s">
        <v>761</v>
      </c>
      <c r="Y102" s="596"/>
      <c r="Z102" s="596"/>
      <c r="AA102" s="596"/>
      <c r="AB102" s="596" t="s">
        <v>739</v>
      </c>
      <c r="AC102" s="596"/>
      <c r="AD102" s="596"/>
      <c r="AE102" s="596"/>
      <c r="AF102" s="596" t="s">
        <v>741</v>
      </c>
      <c r="AG102" s="596"/>
      <c r="AH102" s="596"/>
      <c r="AI102" s="596"/>
      <c r="AJ102" s="596" t="s">
        <v>767</v>
      </c>
      <c r="AK102" s="597"/>
    </row>
    <row r="103" spans="1:40" x14ac:dyDescent="0.15">
      <c r="A103" s="598" t="s">
        <v>3764</v>
      </c>
      <c r="B103" s="599"/>
      <c r="C103" s="599"/>
      <c r="D103" s="599"/>
      <c r="E103" s="599"/>
      <c r="F103" s="599"/>
      <c r="G103" s="600"/>
      <c r="H103" s="601">
        <v>1</v>
      </c>
      <c r="I103" s="601"/>
      <c r="J103" s="602" t="str">
        <f>IF(A103="","",INDEX(アーツ!$D:$D,MATCH(闇への滑落!A103,アーツ!$C:$C,0)))</f>
        <v>自動</v>
      </c>
      <c r="K103" s="602"/>
      <c r="L103" s="602"/>
      <c r="M103" s="602"/>
      <c r="N103" s="602" t="str">
        <f>IF(A103="","",INDEX(アーツ!$E:$E,MATCH(闇への滑落!A103,アーツ!$C:$C,0)))</f>
        <v>〔瘴〕〔隠〕</v>
      </c>
      <c r="O103" s="602"/>
      <c r="P103" s="602"/>
      <c r="Q103" s="602"/>
      <c r="R103" s="602" t="str">
        <f>IF(A103="","",INDEX(アーツ!$F:$F,MATCH(闇への滑落!A103,アーツ!$C:$C,0)))</f>
        <v>常時</v>
      </c>
      <c r="S103" s="602"/>
      <c r="T103" s="602"/>
      <c r="U103" s="602"/>
      <c r="V103" s="621" t="str">
        <f>IF(A103="","",INDEX(アーツ!$G:$G,MATCH(闇への滑落!A103,アーツ!$C:$C,0)))</f>
        <v>なし</v>
      </c>
      <c r="W103" s="621"/>
      <c r="X103" s="622" t="str">
        <f>IF(A103="","",INDEX(アーツ!$H:$H,MATCH(闇への滑落!A103,アーツ!$C:$C,0)))</f>
        <v>なし</v>
      </c>
      <c r="Y103" s="622"/>
      <c r="Z103" s="622"/>
      <c r="AA103" s="623"/>
      <c r="AB103" s="602" t="str">
        <f>IF(A103="","",INDEX(アーツ!$I:$I,MATCH(闇への滑落!A103,アーツ!$C:$C,0)))</f>
        <v>自身</v>
      </c>
      <c r="AC103" s="602"/>
      <c r="AD103" s="602"/>
      <c r="AE103" s="602"/>
      <c r="AF103" s="602" t="str">
        <f>IF(A103="","",INDEX(アーツ!$J:$J,MATCH(闇への滑落!A103,アーツ!$C:$C,0)))</f>
        <v>-</v>
      </c>
      <c r="AG103" s="602"/>
      <c r="AH103" s="602"/>
      <c r="AI103" s="602"/>
      <c r="AJ103" s="624" t="str">
        <f>IF(A103="","",INDEX(アーツ!$K:$K,MATCH(闇への滑落!A103,アーツ!$C:$C,0)))</f>
        <v>なし</v>
      </c>
      <c r="AK103" s="625"/>
    </row>
    <row r="104" spans="1:40" ht="13.5" customHeight="1" x14ac:dyDescent="0.15">
      <c r="A104" s="245" t="s">
        <v>1640</v>
      </c>
      <c r="B104" s="713" t="str">
        <f>IF(A103="","",INDEX(アーツ!$L:$L,MATCH(闇への滑落!A103,アーツ!$C:$C,0)))</f>
        <v>君は魔物である。君は精巧に瘴気を抑制し、ヴェールとしてまとう。瘴気独特の硫黄の臭いもせず、エキストラには魔物と悟られない。このヴェールはオートアクションで解除できる。遺痕者は〔観察〕か〔瘴気〕で正体を見抜く判定を行える。それに対するリアクションをこのアーツで行え、その判定のスペシャル率に+20%のボーナスを与える。対決に敗北したなら、正体に気づかれてしまう。</v>
      </c>
      <c r="C104" s="713"/>
      <c r="D104" s="713"/>
      <c r="E104" s="713"/>
      <c r="F104" s="713"/>
      <c r="G104" s="713"/>
      <c r="H104" s="713"/>
      <c r="I104" s="713"/>
      <c r="J104" s="713"/>
      <c r="K104" s="713"/>
      <c r="L104" s="713"/>
      <c r="M104" s="713"/>
      <c r="N104" s="713"/>
      <c r="O104" s="713"/>
      <c r="P104" s="713"/>
      <c r="Q104" s="713"/>
      <c r="R104" s="713"/>
      <c r="S104" s="713"/>
      <c r="T104" s="713"/>
      <c r="U104" s="713"/>
      <c r="V104" s="713"/>
      <c r="W104" s="713"/>
      <c r="X104" s="713"/>
      <c r="Y104" s="713"/>
      <c r="Z104" s="713"/>
      <c r="AA104" s="713"/>
      <c r="AB104" s="713"/>
      <c r="AC104" s="713"/>
      <c r="AD104" s="713"/>
      <c r="AE104" s="713"/>
      <c r="AF104" s="713"/>
      <c r="AG104" s="713"/>
      <c r="AH104" s="713"/>
      <c r="AI104" s="713"/>
      <c r="AJ104" s="713"/>
      <c r="AK104" s="714"/>
    </row>
    <row r="105" spans="1:40" ht="13.5" customHeight="1" thickBot="1" x14ac:dyDescent="0.2">
      <c r="A105" s="246" t="s">
        <v>1641</v>
      </c>
      <c r="B105" s="715"/>
      <c r="C105" s="715"/>
      <c r="D105" s="715"/>
      <c r="E105" s="715"/>
      <c r="F105" s="715"/>
      <c r="G105" s="715"/>
      <c r="H105" s="715"/>
      <c r="I105" s="715"/>
      <c r="J105" s="715"/>
      <c r="K105" s="715"/>
      <c r="L105" s="715"/>
      <c r="M105" s="715"/>
      <c r="N105" s="715"/>
      <c r="O105" s="715"/>
      <c r="P105" s="715"/>
      <c r="Q105" s="715"/>
      <c r="R105" s="715"/>
      <c r="S105" s="715"/>
      <c r="T105" s="715"/>
      <c r="U105" s="715"/>
      <c r="V105" s="715"/>
      <c r="W105" s="715"/>
      <c r="X105" s="715"/>
      <c r="Y105" s="715"/>
      <c r="Z105" s="715"/>
      <c r="AA105" s="715"/>
      <c r="AB105" s="715"/>
      <c r="AC105" s="715"/>
      <c r="AD105" s="715"/>
      <c r="AE105" s="715"/>
      <c r="AF105" s="715"/>
      <c r="AG105" s="715"/>
      <c r="AH105" s="715"/>
      <c r="AI105" s="715"/>
      <c r="AJ105" s="715"/>
      <c r="AK105" s="716"/>
    </row>
    <row r="106" spans="1:40" x14ac:dyDescent="0.15">
      <c r="A106" s="617" t="s">
        <v>3765</v>
      </c>
      <c r="B106" s="618"/>
      <c r="C106" s="618"/>
      <c r="D106" s="618"/>
      <c r="E106" s="618"/>
      <c r="F106" s="618"/>
      <c r="G106" s="619"/>
      <c r="H106" s="588">
        <v>2</v>
      </c>
      <c r="I106" s="588"/>
      <c r="J106" s="560" t="str">
        <f>IF(A106="","",INDEX(アーツ!$D:$D,MATCH(闇への滑落!A106,アーツ!$C:$C,0)))</f>
        <v>LV3</v>
      </c>
      <c r="K106" s="560"/>
      <c r="L106" s="560"/>
      <c r="M106" s="560"/>
      <c r="N106" s="560" t="str">
        <f>IF(A106="","",INDEX(アーツ!$E:$E,MATCH(闇への滑落!A106,アーツ!$C:$C,0)))</f>
        <v>なし</v>
      </c>
      <c r="O106" s="560"/>
      <c r="P106" s="560"/>
      <c r="Q106" s="560"/>
      <c r="R106" s="560" t="str">
        <f>IF(A106="","",INDEX(アーツ!$F:$F,MATCH(闇への滑落!A106,アーツ!$C:$C,0)))</f>
        <v>マイナー</v>
      </c>
      <c r="S106" s="560"/>
      <c r="T106" s="560"/>
      <c r="U106" s="560"/>
      <c r="V106" s="620" t="str">
        <f>IF(A106="","",INDEX(アーツ!$G:$G,MATCH(闇への滑落!A106,アーツ!$C:$C,0)))</f>
        <v>-</v>
      </c>
      <c r="W106" s="620"/>
      <c r="X106" s="606" t="str">
        <f>IF(A106="","",INDEX(アーツ!$H:$H,MATCH(闇への滑落!A106,アーツ!$C:$C,0)))</f>
        <v>S[LV×2]</v>
      </c>
      <c r="Y106" s="606"/>
      <c r="Z106" s="606"/>
      <c r="AA106" s="607"/>
      <c r="AB106" s="560" t="str">
        <f>IF(A106="","",INDEX(アーツ!$I:$I,MATCH(闇への滑落!A106,アーツ!$C:$C,0)))</f>
        <v>自身</v>
      </c>
      <c r="AC106" s="560"/>
      <c r="AD106" s="560"/>
      <c r="AE106" s="560"/>
      <c r="AF106" s="560" t="str">
        <f>IF(A106="","",INDEX(アーツ!$J:$J,MATCH(闇への滑落!A106,アーツ!$C:$C,0)))</f>
        <v>-</v>
      </c>
      <c r="AG106" s="560"/>
      <c r="AH106" s="560"/>
      <c r="AI106" s="560"/>
      <c r="AJ106" s="608" t="str">
        <f>IF(A106="","",INDEX(アーツ!$K:$K,MATCH(闇への滑落!A106,アーツ!$C:$C,0)))</f>
        <v>なし</v>
      </c>
      <c r="AK106" s="609"/>
    </row>
    <row r="107" spans="1:40" x14ac:dyDescent="0.15">
      <c r="A107" s="245" t="s">
        <v>1640</v>
      </c>
      <c r="B107" s="610" t="str">
        <f>IF(A106="","",INDEX(アーツ!$L:$L,MATCH(闇への滑落!A106,アーツ!$C:$C,0)))</f>
        <v>次に行うあらゆる攻撃で与えるダメージに+[LV×4+2]点する。</v>
      </c>
      <c r="C107" s="610"/>
      <c r="D107" s="610"/>
      <c r="E107" s="610"/>
      <c r="F107" s="610"/>
      <c r="G107" s="610"/>
      <c r="H107" s="610"/>
      <c r="I107" s="610"/>
      <c r="J107" s="610"/>
      <c r="K107" s="610"/>
      <c r="L107" s="610"/>
      <c r="M107" s="610"/>
      <c r="N107" s="610"/>
      <c r="O107" s="610"/>
      <c r="P107" s="610"/>
      <c r="Q107" s="610"/>
      <c r="R107" s="610"/>
      <c r="S107" s="610"/>
      <c r="T107" s="610"/>
      <c r="U107" s="610"/>
      <c r="V107" s="610"/>
      <c r="W107" s="610"/>
      <c r="X107" s="610"/>
      <c r="Y107" s="610"/>
      <c r="Z107" s="610"/>
      <c r="AA107" s="610"/>
      <c r="AB107" s="610"/>
      <c r="AC107" s="610"/>
      <c r="AD107" s="610"/>
      <c r="AE107" s="610"/>
      <c r="AF107" s="610"/>
      <c r="AG107" s="610"/>
      <c r="AH107" s="610"/>
      <c r="AI107" s="610"/>
      <c r="AJ107" s="610"/>
      <c r="AK107" s="611"/>
    </row>
    <row r="108" spans="1:40" ht="14.25" thickBot="1" x14ac:dyDescent="0.2">
      <c r="A108" s="247" t="s">
        <v>1641</v>
      </c>
      <c r="B108" s="612"/>
      <c r="C108" s="612"/>
      <c r="D108" s="612"/>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613"/>
    </row>
    <row r="109" spans="1:40" x14ac:dyDescent="0.15">
      <c r="A109" s="614" t="s">
        <v>3766</v>
      </c>
      <c r="B109" s="615"/>
      <c r="C109" s="615"/>
      <c r="D109" s="615"/>
      <c r="E109" s="615"/>
      <c r="F109" s="615"/>
      <c r="G109" s="616"/>
      <c r="H109" s="584">
        <v>1</v>
      </c>
      <c r="I109" s="584"/>
      <c r="J109" s="533" t="str">
        <f>IF(A109="","",INDEX(アーツ!$D:$D,MATCH(闇への滑落!A109,アーツ!$C:$C,0)))</f>
        <v>魔法</v>
      </c>
      <c r="K109" s="533"/>
      <c r="L109" s="533"/>
      <c r="M109" s="533"/>
      <c r="N109" s="533" t="str">
        <f>IF(A109="","",INDEX(アーツ!$E:$E,MATCH(闇への滑落!A109,アーツ!$C:$C,0)))</f>
        <v>〔独〕〔瘴〕</v>
      </c>
      <c r="O109" s="533"/>
      <c r="P109" s="533"/>
      <c r="Q109" s="533"/>
      <c r="R109" s="533" t="str">
        <f>IF(A109="","",INDEX(アーツ!$F:$F,MATCH(闇への滑落!A109,アーツ!$C:$C,0)))</f>
        <v>メジャー</v>
      </c>
      <c r="S109" s="533"/>
      <c r="T109" s="533"/>
      <c r="U109" s="533"/>
      <c r="V109" s="628">
        <f>IF(A109="","",INDEX(アーツ!$G:$G,MATCH(闇への滑落!A109,アーツ!$C:$C,0)))</f>
        <v>-0.1</v>
      </c>
      <c r="W109" s="628"/>
      <c r="X109" s="629" t="str">
        <f>IF(A109="","",INDEX(アーツ!$H:$H,MATCH(闇への滑落!A109,アーツ!$C:$C,0)))</f>
        <v>S2</v>
      </c>
      <c r="Y109" s="629"/>
      <c r="Z109" s="629"/>
      <c r="AA109" s="630"/>
      <c r="AB109" s="533" t="str">
        <f>IF(A109="","",INDEX(アーツ!$I:$I,MATCH(闇への滑落!A109,アーツ!$C:$C,0)))</f>
        <v>単体</v>
      </c>
      <c r="AC109" s="533"/>
      <c r="AD109" s="533"/>
      <c r="AE109" s="533"/>
      <c r="AF109" s="533" t="str">
        <f>IF(A109="","",INDEX(アーツ!$J:$J,MATCH(闇への滑落!A109,アーツ!$C:$C,0)))</f>
        <v>至近～中</v>
      </c>
      <c r="AG109" s="533"/>
      <c r="AH109" s="533"/>
      <c r="AI109" s="533"/>
      <c r="AJ109" s="624" t="str">
        <f>IF(A109="","",INDEX(アーツ!$K:$K,MATCH(闇への滑落!A109,アーツ!$C:$C,0)))</f>
        <v>なし</v>
      </c>
      <c r="AK109" s="625"/>
    </row>
    <row r="110" spans="1:40" x14ac:dyDescent="0.15">
      <c r="A110" s="245" t="s">
        <v>1640</v>
      </c>
      <c r="B110" s="610" t="str">
        <f>IF(A109="","",INDEX(アーツ!$L:$L,MATCH(闇への滑落!A109,アーツ!$C:$C,0)))</f>
        <v>「魔力：殴+6」の魔法攻撃を行う。このアーツを組み合わせた攻撃で1点でもダメージを与えた場合、対象に「邪毒」または「汚染」をLV2で与える。</v>
      </c>
      <c r="C110" s="610"/>
      <c r="D110" s="610"/>
      <c r="E110" s="610"/>
      <c r="F110" s="610"/>
      <c r="G110" s="610"/>
      <c r="H110" s="610"/>
      <c r="I110" s="610"/>
      <c r="J110" s="610"/>
      <c r="K110" s="610"/>
      <c r="L110" s="610"/>
      <c r="M110" s="610"/>
      <c r="N110" s="610"/>
      <c r="O110" s="610"/>
      <c r="P110" s="610"/>
      <c r="Q110" s="610"/>
      <c r="R110" s="610"/>
      <c r="S110" s="610"/>
      <c r="T110" s="610"/>
      <c r="U110" s="610"/>
      <c r="V110" s="610"/>
      <c r="W110" s="610"/>
      <c r="X110" s="610"/>
      <c r="Y110" s="610"/>
      <c r="Z110" s="610"/>
      <c r="AA110" s="610"/>
      <c r="AB110" s="610"/>
      <c r="AC110" s="610"/>
      <c r="AD110" s="610"/>
      <c r="AE110" s="610"/>
      <c r="AF110" s="610"/>
      <c r="AG110" s="610"/>
      <c r="AH110" s="610"/>
      <c r="AI110" s="610"/>
      <c r="AJ110" s="610"/>
      <c r="AK110" s="611"/>
    </row>
    <row r="111" spans="1:40" ht="14.25" thickBot="1" x14ac:dyDescent="0.2">
      <c r="A111" s="246" t="s">
        <v>1641</v>
      </c>
      <c r="B111" s="626"/>
      <c r="C111" s="626"/>
      <c r="D111" s="626"/>
      <c r="E111" s="626"/>
      <c r="F111" s="626"/>
      <c r="G111" s="626"/>
      <c r="H111" s="626"/>
      <c r="I111" s="626"/>
      <c r="J111" s="626"/>
      <c r="K111" s="626"/>
      <c r="L111" s="626"/>
      <c r="M111" s="626"/>
      <c r="N111" s="626"/>
      <c r="O111" s="626"/>
      <c r="P111" s="626"/>
      <c r="Q111" s="626"/>
      <c r="R111" s="626"/>
      <c r="S111" s="626"/>
      <c r="T111" s="626"/>
      <c r="U111" s="626"/>
      <c r="V111" s="626"/>
      <c r="W111" s="626"/>
      <c r="X111" s="626"/>
      <c r="Y111" s="626"/>
      <c r="Z111" s="626"/>
      <c r="AA111" s="626"/>
      <c r="AB111" s="626"/>
      <c r="AC111" s="626"/>
      <c r="AD111" s="626"/>
      <c r="AE111" s="626"/>
      <c r="AF111" s="626"/>
      <c r="AG111" s="626"/>
      <c r="AH111" s="626"/>
      <c r="AI111" s="626"/>
      <c r="AJ111" s="626"/>
      <c r="AK111" s="627"/>
    </row>
    <row r="112" spans="1:40" x14ac:dyDescent="0.15">
      <c r="A112" s="617" t="s">
        <v>1516</v>
      </c>
      <c r="B112" s="618"/>
      <c r="C112" s="618"/>
      <c r="D112" s="618"/>
      <c r="E112" s="618"/>
      <c r="F112" s="618"/>
      <c r="G112" s="619"/>
      <c r="H112" s="588">
        <v>2</v>
      </c>
      <c r="I112" s="588"/>
      <c r="J112" s="560" t="str">
        <f>IF(A112="","",INDEX(アーツ!$D:$D,MATCH(闇への滑落!A112,アーツ!$C:$C,0)))</f>
        <v>LV3</v>
      </c>
      <c r="K112" s="560"/>
      <c r="L112" s="560"/>
      <c r="M112" s="560"/>
      <c r="N112" s="560" t="str">
        <f>IF(A112="","",INDEX(アーツ!$E:$E,MATCH(闇への滑落!A112,アーツ!$C:$C,0)))</f>
        <v>攻撃</v>
      </c>
      <c r="O112" s="560"/>
      <c r="P112" s="560"/>
      <c r="Q112" s="560"/>
      <c r="R112" s="560" t="str">
        <f>IF(A112="","",INDEX(アーツ!$F:$F,MATCH(闇への滑落!A112,アーツ!$C:$C,0)))</f>
        <v>任意</v>
      </c>
      <c r="S112" s="560"/>
      <c r="T112" s="560"/>
      <c r="U112" s="560"/>
      <c r="V112" s="620">
        <f>IF(A112="","",INDEX(アーツ!$G:$G,MATCH(闇への滑落!A112,アーツ!$C:$C,0)))</f>
        <v>-0.1</v>
      </c>
      <c r="W112" s="620"/>
      <c r="X112" s="606" t="str">
        <f>IF(A112="","",INDEX(アーツ!$H:$H,MATCH(闇への滑落!A112,アーツ!$C:$C,0)))</f>
        <v>S3</v>
      </c>
      <c r="Y112" s="606"/>
      <c r="Z112" s="606"/>
      <c r="AA112" s="607"/>
      <c r="AB112" s="560" t="str">
        <f>IF(A112="","",INDEX(アーツ!$I:$I,MATCH(闇への滑落!A112,アーツ!$C:$C,0)))</f>
        <v>-</v>
      </c>
      <c r="AC112" s="560"/>
      <c r="AD112" s="560"/>
      <c r="AE112" s="560"/>
      <c r="AF112" s="560" t="str">
        <f>IF(A112="","",INDEX(アーツ!$J:$J,MATCH(闇への滑落!A112,アーツ!$C:$C,0)))</f>
        <v>-</v>
      </c>
      <c r="AG112" s="560"/>
      <c r="AH112" s="560"/>
      <c r="AI112" s="560"/>
      <c r="AJ112" s="608" t="str">
        <f>IF(A112="","",INDEX(アーツ!$K:$K,MATCH(闇への滑落!A112,アーツ!$C:$C,0)))</f>
        <v>S[LV]</v>
      </c>
      <c r="AK112" s="609"/>
    </row>
    <row r="113" spans="1:37" x14ac:dyDescent="0.15">
      <c r="A113" s="245" t="s">
        <v>1640</v>
      </c>
      <c r="B113" s="610" t="str">
        <f>IF(A112="","",INDEX(アーツ!$L:$L,MATCH(闇への滑落!A112,アーツ!$C:$C,0)))</f>
        <v>このアーツを組み合わせた判定のスペシャル率に+[[LV+1]×10]%のボーナスを与える。</v>
      </c>
      <c r="C113" s="610"/>
      <c r="D113" s="610"/>
      <c r="E113" s="610"/>
      <c r="F113" s="610"/>
      <c r="G113" s="610"/>
      <c r="H113" s="610"/>
      <c r="I113" s="610"/>
      <c r="J113" s="610"/>
      <c r="K113" s="610"/>
      <c r="L113" s="610"/>
      <c r="M113" s="610"/>
      <c r="N113" s="610"/>
      <c r="O113" s="610"/>
      <c r="P113" s="610"/>
      <c r="Q113" s="610"/>
      <c r="R113" s="610"/>
      <c r="S113" s="610"/>
      <c r="T113" s="610"/>
      <c r="U113" s="610"/>
      <c r="V113" s="610"/>
      <c r="W113" s="610"/>
      <c r="X113" s="610"/>
      <c r="Y113" s="610"/>
      <c r="Z113" s="610"/>
      <c r="AA113" s="610"/>
      <c r="AB113" s="610"/>
      <c r="AC113" s="610"/>
      <c r="AD113" s="610"/>
      <c r="AE113" s="610"/>
      <c r="AF113" s="610"/>
      <c r="AG113" s="610"/>
      <c r="AH113" s="610"/>
      <c r="AI113" s="610"/>
      <c r="AJ113" s="610"/>
      <c r="AK113" s="611"/>
    </row>
    <row r="114" spans="1:37" ht="14.25" thickBot="1" x14ac:dyDescent="0.2">
      <c r="A114" s="247" t="s">
        <v>1641</v>
      </c>
      <c r="B114" s="612"/>
      <c r="C114" s="612"/>
      <c r="D114" s="612"/>
      <c r="E114" s="612"/>
      <c r="F114" s="612"/>
      <c r="G114" s="612"/>
      <c r="H114" s="612"/>
      <c r="I114" s="612"/>
      <c r="J114" s="612"/>
      <c r="K114" s="612"/>
      <c r="L114" s="612"/>
      <c r="M114" s="612"/>
      <c r="N114" s="612"/>
      <c r="O114" s="612"/>
      <c r="P114" s="612"/>
      <c r="Q114" s="612"/>
      <c r="R114" s="612"/>
      <c r="S114" s="612"/>
      <c r="T114" s="612"/>
      <c r="U114" s="612"/>
      <c r="V114" s="612"/>
      <c r="W114" s="612"/>
      <c r="X114" s="612"/>
      <c r="Y114" s="612"/>
      <c r="Z114" s="612"/>
      <c r="AA114" s="612"/>
      <c r="AB114" s="612"/>
      <c r="AC114" s="612"/>
      <c r="AD114" s="612"/>
      <c r="AE114" s="612"/>
      <c r="AF114" s="612"/>
      <c r="AG114" s="612"/>
      <c r="AH114" s="612"/>
      <c r="AI114" s="612"/>
      <c r="AJ114" s="612"/>
      <c r="AK114" s="613"/>
    </row>
    <row r="115" spans="1:37" x14ac:dyDescent="0.15">
      <c r="A115" s="614"/>
      <c r="B115" s="615"/>
      <c r="C115" s="615"/>
      <c r="D115" s="615"/>
      <c r="E115" s="615"/>
      <c r="F115" s="615"/>
      <c r="G115" s="616"/>
      <c r="H115" s="584"/>
      <c r="I115" s="584"/>
      <c r="J115" s="533" t="str">
        <f>IF(A115="","",INDEX(アーツ!$D:$D,MATCH(闇への滑落!A115,アーツ!$C:$C,0)))</f>
        <v/>
      </c>
      <c r="K115" s="533"/>
      <c r="L115" s="533"/>
      <c r="M115" s="533"/>
      <c r="N115" s="533" t="str">
        <f>IF(A115="","",INDEX(アーツ!$E:$E,MATCH(闇への滑落!A115,アーツ!$C:$C,0)))</f>
        <v/>
      </c>
      <c r="O115" s="533"/>
      <c r="P115" s="533"/>
      <c r="Q115" s="533"/>
      <c r="R115" s="533" t="str">
        <f>IF(A115="","",INDEX(アーツ!$F:$F,MATCH(闇への滑落!A115,アーツ!$C:$C,0)))</f>
        <v/>
      </c>
      <c r="S115" s="533"/>
      <c r="T115" s="533"/>
      <c r="U115" s="533"/>
      <c r="V115" s="628" t="str">
        <f>IF(A115="","",INDEX(アーツ!$G:$G,MATCH(闇への滑落!A115,アーツ!$C:$C,0)))</f>
        <v/>
      </c>
      <c r="W115" s="628"/>
      <c r="X115" s="629" t="str">
        <f>IF(A115="","",INDEX(アーツ!$H:$H,MATCH(闇への滑落!A115,アーツ!$C:$C,0)))</f>
        <v/>
      </c>
      <c r="Y115" s="629"/>
      <c r="Z115" s="629"/>
      <c r="AA115" s="630"/>
      <c r="AB115" s="533" t="str">
        <f>IF(A115="","",INDEX(アーツ!$I:$I,MATCH(闇への滑落!A115,アーツ!$C:$C,0)))</f>
        <v/>
      </c>
      <c r="AC115" s="533"/>
      <c r="AD115" s="533"/>
      <c r="AE115" s="533"/>
      <c r="AF115" s="533" t="str">
        <f>IF(A115="","",INDEX(アーツ!$J:$J,MATCH(闇への滑落!A115,アーツ!$C:$C,0)))</f>
        <v/>
      </c>
      <c r="AG115" s="533"/>
      <c r="AH115" s="533"/>
      <c r="AI115" s="533"/>
      <c r="AJ115" s="624" t="str">
        <f>IF(A115="","",INDEX(アーツ!$K:$K,MATCH(闇への滑落!A115,アーツ!$C:$C,0)))</f>
        <v/>
      </c>
      <c r="AK115" s="625"/>
    </row>
    <row r="116" spans="1:37" x14ac:dyDescent="0.15">
      <c r="A116" s="245" t="s">
        <v>1640</v>
      </c>
      <c r="B116" s="610" t="str">
        <f>IF(A115="","",INDEX(アーツ!$L:$L,MATCH(闇への滑落!A115,アーツ!$C:$C,0)))</f>
        <v/>
      </c>
      <c r="C116" s="610"/>
      <c r="D116" s="610"/>
      <c r="E116" s="610"/>
      <c r="F116" s="610"/>
      <c r="G116" s="610"/>
      <c r="H116" s="610"/>
      <c r="I116" s="610"/>
      <c r="J116" s="610"/>
      <c r="K116" s="610"/>
      <c r="L116" s="610"/>
      <c r="M116" s="610"/>
      <c r="N116" s="610"/>
      <c r="O116" s="610"/>
      <c r="P116" s="610"/>
      <c r="Q116" s="610"/>
      <c r="R116" s="610"/>
      <c r="S116" s="610"/>
      <c r="T116" s="610"/>
      <c r="U116" s="610"/>
      <c r="V116" s="610"/>
      <c r="W116" s="610"/>
      <c r="X116" s="610"/>
      <c r="Y116" s="610"/>
      <c r="Z116" s="610"/>
      <c r="AA116" s="610"/>
      <c r="AB116" s="610"/>
      <c r="AC116" s="610"/>
      <c r="AD116" s="610"/>
      <c r="AE116" s="610"/>
      <c r="AF116" s="610"/>
      <c r="AG116" s="610"/>
      <c r="AH116" s="610"/>
      <c r="AI116" s="610"/>
      <c r="AJ116" s="610"/>
      <c r="AK116" s="611"/>
    </row>
    <row r="117" spans="1:37" ht="14.25" thickBot="1" x14ac:dyDescent="0.2">
      <c r="A117" s="246" t="s">
        <v>1641</v>
      </c>
      <c r="B117" s="626"/>
      <c r="C117" s="626"/>
      <c r="D117" s="626"/>
      <c r="E117" s="626"/>
      <c r="F117" s="626"/>
      <c r="G117" s="626"/>
      <c r="H117" s="626"/>
      <c r="I117" s="626"/>
      <c r="J117" s="626"/>
      <c r="K117" s="626"/>
      <c r="L117" s="626"/>
      <c r="M117" s="626"/>
      <c r="N117" s="626"/>
      <c r="O117" s="626"/>
      <c r="P117" s="626"/>
      <c r="Q117" s="626"/>
      <c r="R117" s="626"/>
      <c r="S117" s="626"/>
      <c r="T117" s="626"/>
      <c r="U117" s="626"/>
      <c r="V117" s="626"/>
      <c r="W117" s="626"/>
      <c r="X117" s="626"/>
      <c r="Y117" s="626"/>
      <c r="Z117" s="626"/>
      <c r="AA117" s="626"/>
      <c r="AB117" s="626"/>
      <c r="AC117" s="626"/>
      <c r="AD117" s="626"/>
      <c r="AE117" s="626"/>
      <c r="AF117" s="626"/>
      <c r="AG117" s="626"/>
      <c r="AH117" s="626"/>
      <c r="AI117" s="626"/>
      <c r="AJ117" s="626"/>
      <c r="AK117" s="627"/>
    </row>
    <row r="118" spans="1:37" x14ac:dyDescent="0.15">
      <c r="A118" s="617"/>
      <c r="B118" s="618"/>
      <c r="C118" s="618"/>
      <c r="D118" s="618"/>
      <c r="E118" s="618"/>
      <c r="F118" s="618"/>
      <c r="G118" s="619"/>
      <c r="H118" s="588"/>
      <c r="I118" s="588"/>
      <c r="J118" s="560" t="str">
        <f>IF(A118="","",INDEX(アーツ!$D:$D,MATCH(闇への滑落!A118,アーツ!$C:$C,0)))</f>
        <v/>
      </c>
      <c r="K118" s="560"/>
      <c r="L118" s="560"/>
      <c r="M118" s="560"/>
      <c r="N118" s="560" t="str">
        <f>IF(A118="","",INDEX(アーツ!$E:$E,MATCH(闇への滑落!A118,アーツ!$C:$C,0)))</f>
        <v/>
      </c>
      <c r="O118" s="560"/>
      <c r="P118" s="560"/>
      <c r="Q118" s="560"/>
      <c r="R118" s="560" t="str">
        <f>IF(A118="","",INDEX(アーツ!$F:$F,MATCH(闇への滑落!A118,アーツ!$C:$C,0)))</f>
        <v/>
      </c>
      <c r="S118" s="560"/>
      <c r="T118" s="560"/>
      <c r="U118" s="560"/>
      <c r="V118" s="620" t="str">
        <f>IF(A118="","",INDEX(アーツ!$G:$G,MATCH(闇への滑落!A118,アーツ!$C:$C,0)))</f>
        <v/>
      </c>
      <c r="W118" s="620"/>
      <c r="X118" s="606" t="str">
        <f>IF(A118="","",INDEX(アーツ!$H:$H,MATCH(闇への滑落!A118,アーツ!$C:$C,0)))</f>
        <v/>
      </c>
      <c r="Y118" s="606"/>
      <c r="Z118" s="606"/>
      <c r="AA118" s="607"/>
      <c r="AB118" s="560" t="str">
        <f>IF(A118="","",INDEX(アーツ!$I:$I,MATCH(闇への滑落!A118,アーツ!$C:$C,0)))</f>
        <v/>
      </c>
      <c r="AC118" s="560"/>
      <c r="AD118" s="560"/>
      <c r="AE118" s="560"/>
      <c r="AF118" s="560" t="str">
        <f>IF(A118="","",INDEX(アーツ!$J:$J,MATCH(闇への滑落!A118,アーツ!$C:$C,0)))</f>
        <v/>
      </c>
      <c r="AG118" s="560"/>
      <c r="AH118" s="560"/>
      <c r="AI118" s="560"/>
      <c r="AJ118" s="608" t="str">
        <f>IF(A118="","",INDEX(アーツ!$K:$K,MATCH(闇への滑落!A118,アーツ!$C:$C,0)))</f>
        <v/>
      </c>
      <c r="AK118" s="609"/>
    </row>
    <row r="119" spans="1:37" x14ac:dyDescent="0.15">
      <c r="A119" s="245" t="s">
        <v>1640</v>
      </c>
      <c r="B119" s="610" t="str">
        <f>IF(A118="","",INDEX(アーツ!$L:$L,MATCH(闇への滑落!A118,アーツ!$C:$C,0)))</f>
        <v/>
      </c>
      <c r="C119" s="610"/>
      <c r="D119" s="610"/>
      <c r="E119" s="610"/>
      <c r="F119" s="610"/>
      <c r="G119" s="610"/>
      <c r="H119" s="610"/>
      <c r="I119" s="610"/>
      <c r="J119" s="610"/>
      <c r="K119" s="610"/>
      <c r="L119" s="610"/>
      <c r="M119" s="610"/>
      <c r="N119" s="610"/>
      <c r="O119" s="610"/>
      <c r="P119" s="610"/>
      <c r="Q119" s="610"/>
      <c r="R119" s="610"/>
      <c r="S119" s="610"/>
      <c r="T119" s="610"/>
      <c r="U119" s="610"/>
      <c r="V119" s="610"/>
      <c r="W119" s="610"/>
      <c r="X119" s="610"/>
      <c r="Y119" s="610"/>
      <c r="Z119" s="610"/>
      <c r="AA119" s="610"/>
      <c r="AB119" s="610"/>
      <c r="AC119" s="610"/>
      <c r="AD119" s="610"/>
      <c r="AE119" s="610"/>
      <c r="AF119" s="610"/>
      <c r="AG119" s="610"/>
      <c r="AH119" s="610"/>
      <c r="AI119" s="610"/>
      <c r="AJ119" s="610"/>
      <c r="AK119" s="611"/>
    </row>
    <row r="120" spans="1:37" ht="14.25" thickBot="1" x14ac:dyDescent="0.2">
      <c r="A120" s="247" t="s">
        <v>1641</v>
      </c>
      <c r="B120" s="612"/>
      <c r="C120" s="612"/>
      <c r="D120" s="612"/>
      <c r="E120" s="612"/>
      <c r="F120" s="612"/>
      <c r="G120" s="612"/>
      <c r="H120" s="612"/>
      <c r="I120" s="612"/>
      <c r="J120" s="612"/>
      <c r="K120" s="612"/>
      <c r="L120" s="612"/>
      <c r="M120" s="612"/>
      <c r="N120" s="612"/>
      <c r="O120" s="612"/>
      <c r="P120" s="612"/>
      <c r="Q120" s="612"/>
      <c r="R120" s="612"/>
      <c r="S120" s="612"/>
      <c r="T120" s="612"/>
      <c r="U120" s="612"/>
      <c r="V120" s="612"/>
      <c r="W120" s="612"/>
      <c r="X120" s="612"/>
      <c r="Y120" s="612"/>
      <c r="Z120" s="612"/>
      <c r="AA120" s="612"/>
      <c r="AB120" s="612"/>
      <c r="AC120" s="612"/>
      <c r="AD120" s="612"/>
      <c r="AE120" s="612"/>
      <c r="AF120" s="612"/>
      <c r="AG120" s="612"/>
      <c r="AH120" s="612"/>
      <c r="AI120" s="612"/>
      <c r="AJ120" s="612"/>
      <c r="AK120" s="613"/>
    </row>
    <row r="121" spans="1:37" x14ac:dyDescent="0.15">
      <c r="A121" s="617"/>
      <c r="B121" s="618"/>
      <c r="C121" s="618"/>
      <c r="D121" s="618"/>
      <c r="E121" s="618"/>
      <c r="F121" s="618"/>
      <c r="G121" s="619"/>
      <c r="H121" s="588"/>
      <c r="I121" s="588"/>
      <c r="J121" s="560" t="str">
        <f>IF(A121="","",INDEX(アーツ!$D:$D,MATCH(闇への滑落!A121,アーツ!$C:$C,0)))</f>
        <v/>
      </c>
      <c r="K121" s="560"/>
      <c r="L121" s="560"/>
      <c r="M121" s="560"/>
      <c r="N121" s="560" t="str">
        <f>IF(A121="","",INDEX(アーツ!$E:$E,MATCH(闇への滑落!A121,アーツ!$C:$C,0)))</f>
        <v/>
      </c>
      <c r="O121" s="560"/>
      <c r="P121" s="560"/>
      <c r="Q121" s="560"/>
      <c r="R121" s="560" t="str">
        <f>IF(A121="","",INDEX(アーツ!$F:$F,MATCH(闇への滑落!A121,アーツ!$C:$C,0)))</f>
        <v/>
      </c>
      <c r="S121" s="560"/>
      <c r="T121" s="560"/>
      <c r="U121" s="560"/>
      <c r="V121" s="620" t="str">
        <f>IF(A121="","",INDEX(アーツ!$G:$G,MATCH(闇への滑落!A121,アーツ!$C:$C,0)))</f>
        <v/>
      </c>
      <c r="W121" s="620"/>
      <c r="X121" s="606" t="str">
        <f>IF(A121="","",INDEX(アーツ!$H:$H,MATCH(闇への滑落!A121,アーツ!$C:$C,0)))</f>
        <v/>
      </c>
      <c r="Y121" s="606"/>
      <c r="Z121" s="606"/>
      <c r="AA121" s="607"/>
      <c r="AB121" s="560" t="str">
        <f>IF(A121="","",INDEX(アーツ!$I:$I,MATCH(闇への滑落!A121,アーツ!$C:$C,0)))</f>
        <v/>
      </c>
      <c r="AC121" s="560"/>
      <c r="AD121" s="560"/>
      <c r="AE121" s="560"/>
      <c r="AF121" s="560" t="str">
        <f>IF(A121="","",INDEX(アーツ!$J:$J,MATCH(闇への滑落!A121,アーツ!$C:$C,0)))</f>
        <v/>
      </c>
      <c r="AG121" s="560"/>
      <c r="AH121" s="560"/>
      <c r="AI121" s="560"/>
      <c r="AJ121" s="608" t="str">
        <f>IF(A121="","",INDEX(アーツ!$K:$K,MATCH(闇への滑落!A121,アーツ!$C:$C,0)))</f>
        <v/>
      </c>
      <c r="AK121" s="609"/>
    </row>
    <row r="122" spans="1:37" x14ac:dyDescent="0.15">
      <c r="A122" s="245" t="s">
        <v>1640</v>
      </c>
      <c r="B122" s="610" t="str">
        <f>IF(A121="","",INDEX(アーツ!$L:$L,MATCH(闇への滑落!A121,アーツ!$C:$C,0)))</f>
        <v/>
      </c>
      <c r="C122" s="610"/>
      <c r="D122" s="610"/>
      <c r="E122" s="610"/>
      <c r="F122" s="610"/>
      <c r="G122" s="610"/>
      <c r="H122" s="610"/>
      <c r="I122" s="610"/>
      <c r="J122" s="610"/>
      <c r="K122" s="610"/>
      <c r="L122" s="610"/>
      <c r="M122" s="610"/>
      <c r="N122" s="610"/>
      <c r="O122" s="610"/>
      <c r="P122" s="610"/>
      <c r="Q122" s="610"/>
      <c r="R122" s="610"/>
      <c r="S122" s="610"/>
      <c r="T122" s="610"/>
      <c r="U122" s="610"/>
      <c r="V122" s="610"/>
      <c r="W122" s="610"/>
      <c r="X122" s="610"/>
      <c r="Y122" s="610"/>
      <c r="Z122" s="610"/>
      <c r="AA122" s="610"/>
      <c r="AB122" s="610"/>
      <c r="AC122" s="610"/>
      <c r="AD122" s="610"/>
      <c r="AE122" s="610"/>
      <c r="AF122" s="610"/>
      <c r="AG122" s="610"/>
      <c r="AH122" s="610"/>
      <c r="AI122" s="610"/>
      <c r="AJ122" s="610"/>
      <c r="AK122" s="611"/>
    </row>
    <row r="123" spans="1:37" ht="14.25" thickBot="1" x14ac:dyDescent="0.2">
      <c r="A123" s="247" t="s">
        <v>1641</v>
      </c>
      <c r="B123" s="612"/>
      <c r="C123" s="612"/>
      <c r="D123" s="612"/>
      <c r="E123" s="612"/>
      <c r="F123" s="612"/>
      <c r="G123" s="612"/>
      <c r="H123" s="612"/>
      <c r="I123" s="612"/>
      <c r="J123" s="612"/>
      <c r="K123" s="612"/>
      <c r="L123" s="612"/>
      <c r="M123" s="612"/>
      <c r="N123" s="612"/>
      <c r="O123" s="612"/>
      <c r="P123" s="612"/>
      <c r="Q123" s="612"/>
      <c r="R123" s="612"/>
      <c r="S123" s="612"/>
      <c r="T123" s="612"/>
      <c r="U123" s="612"/>
      <c r="V123" s="612"/>
      <c r="W123" s="612"/>
      <c r="X123" s="612"/>
      <c r="Y123" s="612"/>
      <c r="Z123" s="612"/>
      <c r="AA123" s="612"/>
      <c r="AB123" s="612"/>
      <c r="AC123" s="612"/>
      <c r="AD123" s="612"/>
      <c r="AE123" s="612"/>
      <c r="AF123" s="612"/>
      <c r="AG123" s="612"/>
      <c r="AH123" s="612"/>
      <c r="AI123" s="612"/>
      <c r="AJ123" s="612"/>
      <c r="AK123" s="613"/>
    </row>
    <row r="124" spans="1:37" x14ac:dyDescent="0.15">
      <c r="A124" s="614"/>
      <c r="B124" s="615"/>
      <c r="C124" s="615"/>
      <c r="D124" s="615"/>
      <c r="E124" s="615"/>
      <c r="F124" s="615"/>
      <c r="G124" s="616"/>
      <c r="H124" s="584"/>
      <c r="I124" s="584"/>
      <c r="J124" s="533" t="str">
        <f>IF(A124="","",INDEX(アーツ!$D:$D,MATCH(闇への滑落!A124,アーツ!$C:$C,0)))</f>
        <v/>
      </c>
      <c r="K124" s="533"/>
      <c r="L124" s="533"/>
      <c r="M124" s="533"/>
      <c r="N124" s="533" t="str">
        <f>IF(A124="","",INDEX(アーツ!$E:$E,MATCH(闇への滑落!A124,アーツ!$C:$C,0)))</f>
        <v/>
      </c>
      <c r="O124" s="533"/>
      <c r="P124" s="533"/>
      <c r="Q124" s="533"/>
      <c r="R124" s="533" t="str">
        <f>IF(A124="","",INDEX(アーツ!$F:$F,MATCH(闇への滑落!A124,アーツ!$C:$C,0)))</f>
        <v/>
      </c>
      <c r="S124" s="533"/>
      <c r="T124" s="533"/>
      <c r="U124" s="533"/>
      <c r="V124" s="628" t="str">
        <f>IF(A124="","",INDEX(アーツ!$G:$G,MATCH(闇への滑落!A124,アーツ!$C:$C,0)))</f>
        <v/>
      </c>
      <c r="W124" s="628"/>
      <c r="X124" s="629" t="str">
        <f>IF(A124="","",INDEX(アーツ!$H:$H,MATCH(闇への滑落!A124,アーツ!$C:$C,0)))</f>
        <v/>
      </c>
      <c r="Y124" s="629"/>
      <c r="Z124" s="629"/>
      <c r="AA124" s="630"/>
      <c r="AB124" s="533" t="str">
        <f>IF(A124="","",INDEX(アーツ!$I:$I,MATCH(闇への滑落!A124,アーツ!$C:$C,0)))</f>
        <v/>
      </c>
      <c r="AC124" s="533"/>
      <c r="AD124" s="533"/>
      <c r="AE124" s="533"/>
      <c r="AF124" s="533" t="str">
        <f>IF(A124="","",INDEX(アーツ!$J:$J,MATCH(闇への滑落!A124,アーツ!$C:$C,0)))</f>
        <v/>
      </c>
      <c r="AG124" s="533"/>
      <c r="AH124" s="533"/>
      <c r="AI124" s="533"/>
      <c r="AJ124" s="624" t="str">
        <f>IF(A124="","",INDEX(アーツ!$K:$K,MATCH(闇への滑落!A124,アーツ!$C:$C,0)))</f>
        <v/>
      </c>
      <c r="AK124" s="625"/>
    </row>
    <row r="125" spans="1:37" x14ac:dyDescent="0.15">
      <c r="A125" s="245" t="s">
        <v>1640</v>
      </c>
      <c r="B125" s="610" t="str">
        <f>IF(A124="","",INDEX(アーツ!$L:$L,MATCH(闇への滑落!A124,アーツ!$C:$C,0)))</f>
        <v/>
      </c>
      <c r="C125" s="610"/>
      <c r="D125" s="610"/>
      <c r="E125" s="610"/>
      <c r="F125" s="610"/>
      <c r="G125" s="610"/>
      <c r="H125" s="610"/>
      <c r="I125" s="610"/>
      <c r="J125" s="610"/>
      <c r="K125" s="610"/>
      <c r="L125" s="610"/>
      <c r="M125" s="610"/>
      <c r="N125" s="610"/>
      <c r="O125" s="610"/>
      <c r="P125" s="610"/>
      <c r="Q125" s="610"/>
      <c r="R125" s="610"/>
      <c r="S125" s="610"/>
      <c r="T125" s="610"/>
      <c r="U125" s="610"/>
      <c r="V125" s="610"/>
      <c r="W125" s="610"/>
      <c r="X125" s="610"/>
      <c r="Y125" s="610"/>
      <c r="Z125" s="610"/>
      <c r="AA125" s="610"/>
      <c r="AB125" s="610"/>
      <c r="AC125" s="610"/>
      <c r="AD125" s="610"/>
      <c r="AE125" s="610"/>
      <c r="AF125" s="610"/>
      <c r="AG125" s="610"/>
      <c r="AH125" s="610"/>
      <c r="AI125" s="610"/>
      <c r="AJ125" s="610"/>
      <c r="AK125" s="611"/>
    </row>
    <row r="126" spans="1:37" ht="14.25" thickBot="1" x14ac:dyDescent="0.2">
      <c r="A126" s="246" t="s">
        <v>1641</v>
      </c>
      <c r="B126" s="626"/>
      <c r="C126" s="626"/>
      <c r="D126" s="626"/>
      <c r="E126" s="626"/>
      <c r="F126" s="626"/>
      <c r="G126" s="626"/>
      <c r="H126" s="626"/>
      <c r="I126" s="626"/>
      <c r="J126" s="626"/>
      <c r="K126" s="626"/>
      <c r="L126" s="626"/>
      <c r="M126" s="626"/>
      <c r="N126" s="626"/>
      <c r="O126" s="626"/>
      <c r="P126" s="626"/>
      <c r="Q126" s="626"/>
      <c r="R126" s="626"/>
      <c r="S126" s="626"/>
      <c r="T126" s="626"/>
      <c r="U126" s="626"/>
      <c r="V126" s="626"/>
      <c r="W126" s="626"/>
      <c r="X126" s="626"/>
      <c r="Y126" s="626"/>
      <c r="Z126" s="626"/>
      <c r="AA126" s="626"/>
      <c r="AB126" s="626"/>
      <c r="AC126" s="626"/>
      <c r="AD126" s="626"/>
      <c r="AE126" s="626"/>
      <c r="AF126" s="626"/>
      <c r="AG126" s="626"/>
      <c r="AH126" s="626"/>
      <c r="AI126" s="626"/>
      <c r="AJ126" s="626"/>
      <c r="AK126" s="627"/>
    </row>
    <row r="127" spans="1:37" x14ac:dyDescent="0.15">
      <c r="A127" s="617"/>
      <c r="B127" s="618"/>
      <c r="C127" s="618"/>
      <c r="D127" s="618"/>
      <c r="E127" s="618"/>
      <c r="F127" s="618"/>
      <c r="G127" s="619"/>
      <c r="H127" s="588"/>
      <c r="I127" s="588"/>
      <c r="J127" s="560" t="str">
        <f>IF(A127="","",INDEX(アーツ!$D:$D,MATCH(闇への滑落!A127,アーツ!$C:$C,0)))</f>
        <v/>
      </c>
      <c r="K127" s="560"/>
      <c r="L127" s="560"/>
      <c r="M127" s="560"/>
      <c r="N127" s="560" t="str">
        <f>IF(A127="","",INDEX(アーツ!$E:$E,MATCH(闇への滑落!A127,アーツ!$C:$C,0)))</f>
        <v/>
      </c>
      <c r="O127" s="560"/>
      <c r="P127" s="560"/>
      <c r="Q127" s="560"/>
      <c r="R127" s="560" t="str">
        <f>IF(A127="","",INDEX(アーツ!$F:$F,MATCH(闇への滑落!A127,アーツ!$C:$C,0)))</f>
        <v/>
      </c>
      <c r="S127" s="560"/>
      <c r="T127" s="560"/>
      <c r="U127" s="560"/>
      <c r="V127" s="620" t="str">
        <f>IF(A127="","",INDEX(アーツ!$G:$G,MATCH(闇への滑落!A127,アーツ!$C:$C,0)))</f>
        <v/>
      </c>
      <c r="W127" s="620"/>
      <c r="X127" s="606" t="str">
        <f>IF(A127="","",INDEX(アーツ!$H:$H,MATCH(闇への滑落!A127,アーツ!$C:$C,0)))</f>
        <v/>
      </c>
      <c r="Y127" s="606"/>
      <c r="Z127" s="606"/>
      <c r="AA127" s="607"/>
      <c r="AB127" s="560" t="str">
        <f>IF(A127="","",INDEX(アーツ!$I:$I,MATCH(闇への滑落!A127,アーツ!$C:$C,0)))</f>
        <v/>
      </c>
      <c r="AC127" s="560"/>
      <c r="AD127" s="560"/>
      <c r="AE127" s="560"/>
      <c r="AF127" s="560" t="str">
        <f>IF(A127="","",INDEX(アーツ!$J:$J,MATCH(闇への滑落!A127,アーツ!$C:$C,0)))</f>
        <v/>
      </c>
      <c r="AG127" s="560"/>
      <c r="AH127" s="560"/>
      <c r="AI127" s="560"/>
      <c r="AJ127" s="608" t="str">
        <f>IF(A127="","",INDEX(アーツ!$K:$K,MATCH(闇への滑落!A127,アーツ!$C:$C,0)))</f>
        <v/>
      </c>
      <c r="AK127" s="609"/>
    </row>
    <row r="128" spans="1:37" x14ac:dyDescent="0.15">
      <c r="A128" s="245" t="s">
        <v>1640</v>
      </c>
      <c r="B128" s="610" t="str">
        <f>IF(A127="","",INDEX(アーツ!$L:$L,MATCH(闇への滑落!A127,アーツ!$C:$C,0)))</f>
        <v/>
      </c>
      <c r="C128" s="610"/>
      <c r="D128" s="610"/>
      <c r="E128" s="610"/>
      <c r="F128" s="610"/>
      <c r="G128" s="610"/>
      <c r="H128" s="610"/>
      <c r="I128" s="610"/>
      <c r="J128" s="610"/>
      <c r="K128" s="610"/>
      <c r="L128" s="610"/>
      <c r="M128" s="610"/>
      <c r="N128" s="610"/>
      <c r="O128" s="610"/>
      <c r="P128" s="610"/>
      <c r="Q128" s="610"/>
      <c r="R128" s="610"/>
      <c r="S128" s="610"/>
      <c r="T128" s="610"/>
      <c r="U128" s="610"/>
      <c r="V128" s="610"/>
      <c r="W128" s="610"/>
      <c r="X128" s="610"/>
      <c r="Y128" s="610"/>
      <c r="Z128" s="610"/>
      <c r="AA128" s="610"/>
      <c r="AB128" s="610"/>
      <c r="AC128" s="610"/>
      <c r="AD128" s="610"/>
      <c r="AE128" s="610"/>
      <c r="AF128" s="610"/>
      <c r="AG128" s="610"/>
      <c r="AH128" s="610"/>
      <c r="AI128" s="610"/>
      <c r="AJ128" s="610"/>
      <c r="AK128" s="611"/>
    </row>
    <row r="129" spans="1:37" ht="14.25" thickBot="1" x14ac:dyDescent="0.2">
      <c r="A129" s="247" t="s">
        <v>1641</v>
      </c>
      <c r="B129" s="612"/>
      <c r="C129" s="612"/>
      <c r="D129" s="612"/>
      <c r="E129" s="612"/>
      <c r="F129" s="612"/>
      <c r="G129" s="612"/>
      <c r="H129" s="612"/>
      <c r="I129" s="612"/>
      <c r="J129" s="612"/>
      <c r="K129" s="612"/>
      <c r="L129" s="612"/>
      <c r="M129" s="612"/>
      <c r="N129" s="612"/>
      <c r="O129" s="612"/>
      <c r="P129" s="612"/>
      <c r="Q129" s="612"/>
      <c r="R129" s="612"/>
      <c r="S129" s="612"/>
      <c r="T129" s="612"/>
      <c r="U129" s="612"/>
      <c r="V129" s="612"/>
      <c r="W129" s="612"/>
      <c r="X129" s="612"/>
      <c r="Y129" s="612"/>
      <c r="Z129" s="612"/>
      <c r="AA129" s="612"/>
      <c r="AB129" s="612"/>
      <c r="AC129" s="612"/>
      <c r="AD129" s="612"/>
      <c r="AE129" s="612"/>
      <c r="AF129" s="612"/>
      <c r="AG129" s="612"/>
      <c r="AH129" s="612"/>
      <c r="AI129" s="612"/>
      <c r="AJ129" s="612"/>
      <c r="AK129" s="613"/>
    </row>
    <row r="130" spans="1:37" x14ac:dyDescent="0.15">
      <c r="A130" s="614"/>
      <c r="B130" s="615"/>
      <c r="C130" s="615"/>
      <c r="D130" s="615"/>
      <c r="E130" s="615"/>
      <c r="F130" s="615"/>
      <c r="G130" s="616"/>
      <c r="H130" s="584"/>
      <c r="I130" s="584"/>
      <c r="J130" s="533" t="str">
        <f>IF(A130="","",INDEX(アーツ!$D:$D,MATCH(闇への滑落!A130,アーツ!$C:$C,0)))</f>
        <v/>
      </c>
      <c r="K130" s="533"/>
      <c r="L130" s="533"/>
      <c r="M130" s="533"/>
      <c r="N130" s="533" t="str">
        <f>IF(A130="","",INDEX(アーツ!$E:$E,MATCH(闇への滑落!A130,アーツ!$C:$C,0)))</f>
        <v/>
      </c>
      <c r="O130" s="533"/>
      <c r="P130" s="533"/>
      <c r="Q130" s="533"/>
      <c r="R130" s="533" t="str">
        <f>IF(A130="","",INDEX(アーツ!$F:$F,MATCH(闇への滑落!A130,アーツ!$C:$C,0)))</f>
        <v/>
      </c>
      <c r="S130" s="533"/>
      <c r="T130" s="533"/>
      <c r="U130" s="533"/>
      <c r="V130" s="628" t="str">
        <f>IF(A130="","",INDEX(アーツ!$G:$G,MATCH(闇への滑落!A130,アーツ!$C:$C,0)))</f>
        <v/>
      </c>
      <c r="W130" s="628"/>
      <c r="X130" s="629" t="str">
        <f>IF(A130="","",INDEX(アーツ!$H:$H,MATCH(闇への滑落!A130,アーツ!$C:$C,0)))</f>
        <v/>
      </c>
      <c r="Y130" s="629"/>
      <c r="Z130" s="629"/>
      <c r="AA130" s="630"/>
      <c r="AB130" s="533" t="str">
        <f>IF(A130="","",INDEX(アーツ!$I:$I,MATCH(闇への滑落!A130,アーツ!$C:$C,0)))</f>
        <v/>
      </c>
      <c r="AC130" s="533"/>
      <c r="AD130" s="533"/>
      <c r="AE130" s="533"/>
      <c r="AF130" s="533" t="str">
        <f>IF(A130="","",INDEX(アーツ!$J:$J,MATCH(闇への滑落!A130,アーツ!$C:$C,0)))</f>
        <v/>
      </c>
      <c r="AG130" s="533"/>
      <c r="AH130" s="533"/>
      <c r="AI130" s="533"/>
      <c r="AJ130" s="624" t="str">
        <f>IF(A130="","",INDEX(アーツ!$K:$K,MATCH(闇への滑落!A130,アーツ!$C:$C,0)))</f>
        <v/>
      </c>
      <c r="AK130" s="625"/>
    </row>
    <row r="131" spans="1:37" x14ac:dyDescent="0.15">
      <c r="A131" s="245" t="s">
        <v>1640</v>
      </c>
      <c r="B131" s="610" t="str">
        <f>IF(A130="","",INDEX(アーツ!$L:$L,MATCH(闇への滑落!A130,アーツ!$C:$C,0)))</f>
        <v/>
      </c>
      <c r="C131" s="610"/>
      <c r="D131" s="610"/>
      <c r="E131" s="610"/>
      <c r="F131" s="610"/>
      <c r="G131" s="610"/>
      <c r="H131" s="610"/>
      <c r="I131" s="610"/>
      <c r="J131" s="610"/>
      <c r="K131" s="610"/>
      <c r="L131" s="610"/>
      <c r="M131" s="610"/>
      <c r="N131" s="610"/>
      <c r="O131" s="610"/>
      <c r="P131" s="610"/>
      <c r="Q131" s="610"/>
      <c r="R131" s="610"/>
      <c r="S131" s="610"/>
      <c r="T131" s="610"/>
      <c r="U131" s="610"/>
      <c r="V131" s="610"/>
      <c r="W131" s="610"/>
      <c r="X131" s="610"/>
      <c r="Y131" s="610"/>
      <c r="Z131" s="610"/>
      <c r="AA131" s="610"/>
      <c r="AB131" s="610"/>
      <c r="AC131" s="610"/>
      <c r="AD131" s="610"/>
      <c r="AE131" s="610"/>
      <c r="AF131" s="610"/>
      <c r="AG131" s="610"/>
      <c r="AH131" s="610"/>
      <c r="AI131" s="610"/>
      <c r="AJ131" s="610"/>
      <c r="AK131" s="611"/>
    </row>
    <row r="132" spans="1:37" ht="14.25" thickBot="1" x14ac:dyDescent="0.2">
      <c r="A132" s="246" t="s">
        <v>1641</v>
      </c>
      <c r="B132" s="626"/>
      <c r="C132" s="626"/>
      <c r="D132" s="626"/>
      <c r="E132" s="626"/>
      <c r="F132" s="626"/>
      <c r="G132" s="626"/>
      <c r="H132" s="626"/>
      <c r="I132" s="626"/>
      <c r="J132" s="626"/>
      <c r="K132" s="626"/>
      <c r="L132" s="626"/>
      <c r="M132" s="626"/>
      <c r="N132" s="626"/>
      <c r="O132" s="626"/>
      <c r="P132" s="626"/>
      <c r="Q132" s="626"/>
      <c r="R132" s="626"/>
      <c r="S132" s="626"/>
      <c r="T132" s="626"/>
      <c r="U132" s="626"/>
      <c r="V132" s="626"/>
      <c r="W132" s="626"/>
      <c r="X132" s="626"/>
      <c r="Y132" s="626"/>
      <c r="Z132" s="626"/>
      <c r="AA132" s="626"/>
      <c r="AB132" s="626"/>
      <c r="AC132" s="626"/>
      <c r="AD132" s="626"/>
      <c r="AE132" s="626"/>
      <c r="AF132" s="626"/>
      <c r="AG132" s="626"/>
      <c r="AH132" s="626"/>
      <c r="AI132" s="626"/>
      <c r="AJ132" s="626"/>
      <c r="AK132" s="627"/>
    </row>
    <row r="133" spans="1:37" x14ac:dyDescent="0.15">
      <c r="A133" s="617"/>
      <c r="B133" s="618"/>
      <c r="C133" s="618"/>
      <c r="D133" s="618"/>
      <c r="E133" s="618"/>
      <c r="F133" s="618"/>
      <c r="G133" s="619"/>
      <c r="H133" s="588"/>
      <c r="I133" s="588"/>
      <c r="J133" s="560" t="str">
        <f>IF(A133="","",INDEX(アーツ!$D:$D,MATCH(闇への滑落!A133,アーツ!$C:$C,0)))</f>
        <v/>
      </c>
      <c r="K133" s="560"/>
      <c r="L133" s="560"/>
      <c r="M133" s="560"/>
      <c r="N133" s="560" t="str">
        <f>IF(A133="","",INDEX(アーツ!$E:$E,MATCH(闇への滑落!A133,アーツ!$C:$C,0)))</f>
        <v/>
      </c>
      <c r="O133" s="560"/>
      <c r="P133" s="560"/>
      <c r="Q133" s="560"/>
      <c r="R133" s="560" t="str">
        <f>IF(A133="","",INDEX(アーツ!$F:$F,MATCH(闇への滑落!A133,アーツ!$C:$C,0)))</f>
        <v/>
      </c>
      <c r="S133" s="560"/>
      <c r="T133" s="560"/>
      <c r="U133" s="560"/>
      <c r="V133" s="620" t="str">
        <f>IF(A133="","",INDEX(アーツ!$G:$G,MATCH(闇への滑落!A133,アーツ!$C:$C,0)))</f>
        <v/>
      </c>
      <c r="W133" s="620"/>
      <c r="X133" s="606" t="str">
        <f>IF(A133="","",INDEX(アーツ!$H:$H,MATCH(闇への滑落!A133,アーツ!$C:$C,0)))</f>
        <v/>
      </c>
      <c r="Y133" s="606"/>
      <c r="Z133" s="606"/>
      <c r="AA133" s="607"/>
      <c r="AB133" s="560" t="str">
        <f>IF(A133="","",INDEX(アーツ!$I:$I,MATCH(闇への滑落!A133,アーツ!$C:$C,0)))</f>
        <v/>
      </c>
      <c r="AC133" s="560"/>
      <c r="AD133" s="560"/>
      <c r="AE133" s="560"/>
      <c r="AF133" s="560" t="str">
        <f>IF(A133="","",INDEX(アーツ!$J:$J,MATCH(闇への滑落!A133,アーツ!$C:$C,0)))</f>
        <v/>
      </c>
      <c r="AG133" s="560"/>
      <c r="AH133" s="560"/>
      <c r="AI133" s="560"/>
      <c r="AJ133" s="608" t="str">
        <f>IF(A133="","",INDEX(アーツ!$K:$K,MATCH(闇への滑落!A133,アーツ!$C:$C,0)))</f>
        <v/>
      </c>
      <c r="AK133" s="609"/>
    </row>
    <row r="134" spans="1:37" x14ac:dyDescent="0.15">
      <c r="A134" s="245" t="s">
        <v>1640</v>
      </c>
      <c r="B134" s="610" t="str">
        <f>IF(A133="","",INDEX(アーツ!$L:$L,MATCH(闇への滑落!A133,アーツ!$C:$C,0)))</f>
        <v/>
      </c>
      <c r="C134" s="610"/>
      <c r="D134" s="610"/>
      <c r="E134" s="610"/>
      <c r="F134" s="610"/>
      <c r="G134" s="610"/>
      <c r="H134" s="610"/>
      <c r="I134" s="610"/>
      <c r="J134" s="610"/>
      <c r="K134" s="610"/>
      <c r="L134" s="610"/>
      <c r="M134" s="610"/>
      <c r="N134" s="610"/>
      <c r="O134" s="610"/>
      <c r="P134" s="610"/>
      <c r="Q134" s="610"/>
      <c r="R134" s="610"/>
      <c r="S134" s="610"/>
      <c r="T134" s="610"/>
      <c r="U134" s="610"/>
      <c r="V134" s="610"/>
      <c r="W134" s="610"/>
      <c r="X134" s="610"/>
      <c r="Y134" s="610"/>
      <c r="Z134" s="610"/>
      <c r="AA134" s="610"/>
      <c r="AB134" s="610"/>
      <c r="AC134" s="610"/>
      <c r="AD134" s="610"/>
      <c r="AE134" s="610"/>
      <c r="AF134" s="610"/>
      <c r="AG134" s="610"/>
      <c r="AH134" s="610"/>
      <c r="AI134" s="610"/>
      <c r="AJ134" s="610"/>
      <c r="AK134" s="611"/>
    </row>
    <row r="135" spans="1:37" ht="14.25" thickBot="1" x14ac:dyDescent="0.2">
      <c r="A135" s="247" t="s">
        <v>1641</v>
      </c>
      <c r="B135" s="612"/>
      <c r="C135" s="612"/>
      <c r="D135" s="612"/>
      <c r="E135" s="612"/>
      <c r="F135" s="612"/>
      <c r="G135" s="612"/>
      <c r="H135" s="612"/>
      <c r="I135" s="612"/>
      <c r="J135" s="612"/>
      <c r="K135" s="612"/>
      <c r="L135" s="612"/>
      <c r="M135" s="612"/>
      <c r="N135" s="612"/>
      <c r="O135" s="612"/>
      <c r="P135" s="612"/>
      <c r="Q135" s="612"/>
      <c r="R135" s="612"/>
      <c r="S135" s="612"/>
      <c r="T135" s="612"/>
      <c r="U135" s="612"/>
      <c r="V135" s="612"/>
      <c r="W135" s="612"/>
      <c r="X135" s="612"/>
      <c r="Y135" s="612"/>
      <c r="Z135" s="612"/>
      <c r="AA135" s="612"/>
      <c r="AB135" s="612"/>
      <c r="AC135" s="612"/>
      <c r="AD135" s="612"/>
      <c r="AE135" s="612"/>
      <c r="AF135" s="612"/>
      <c r="AG135" s="612"/>
      <c r="AH135" s="612"/>
      <c r="AI135" s="612"/>
      <c r="AJ135" s="612"/>
      <c r="AK135" s="613"/>
    </row>
    <row r="136" spans="1:37" x14ac:dyDescent="0.15">
      <c r="A136" s="614"/>
      <c r="B136" s="615"/>
      <c r="C136" s="615"/>
      <c r="D136" s="615"/>
      <c r="E136" s="615"/>
      <c r="F136" s="615"/>
      <c r="G136" s="616"/>
      <c r="H136" s="584"/>
      <c r="I136" s="584"/>
      <c r="J136" s="533" t="str">
        <f>IF(A136="","",INDEX(アーツ!$D:$D,MATCH(闇への滑落!A136,アーツ!$C:$C,0)))</f>
        <v/>
      </c>
      <c r="K136" s="533"/>
      <c r="L136" s="533"/>
      <c r="M136" s="533"/>
      <c r="N136" s="533" t="str">
        <f>IF(A136="","",INDEX(アーツ!$E:$E,MATCH(闇への滑落!A136,アーツ!$C:$C,0)))</f>
        <v/>
      </c>
      <c r="O136" s="533"/>
      <c r="P136" s="533"/>
      <c r="Q136" s="533"/>
      <c r="R136" s="533" t="str">
        <f>IF(A136="","",INDEX(アーツ!$F:$F,MATCH(闇への滑落!A136,アーツ!$C:$C,0)))</f>
        <v/>
      </c>
      <c r="S136" s="533"/>
      <c r="T136" s="533"/>
      <c r="U136" s="533"/>
      <c r="V136" s="628" t="str">
        <f>IF(A136="","",INDEX(アーツ!$G:$G,MATCH(闇への滑落!A136,アーツ!$C:$C,0)))</f>
        <v/>
      </c>
      <c r="W136" s="628"/>
      <c r="X136" s="629" t="str">
        <f>IF(A136="","",INDEX(アーツ!$H:$H,MATCH(闇への滑落!A136,アーツ!$C:$C,0)))</f>
        <v/>
      </c>
      <c r="Y136" s="629"/>
      <c r="Z136" s="629"/>
      <c r="AA136" s="630"/>
      <c r="AB136" s="533" t="str">
        <f>IF(A136="","",INDEX(アーツ!$I:$I,MATCH(闇への滑落!A136,アーツ!$C:$C,0)))</f>
        <v/>
      </c>
      <c r="AC136" s="533"/>
      <c r="AD136" s="533"/>
      <c r="AE136" s="533"/>
      <c r="AF136" s="533" t="str">
        <f>IF(A136="","",INDEX(アーツ!$J:$J,MATCH(闇への滑落!A136,アーツ!$C:$C,0)))</f>
        <v/>
      </c>
      <c r="AG136" s="533"/>
      <c r="AH136" s="533"/>
      <c r="AI136" s="533"/>
      <c r="AJ136" s="624" t="str">
        <f>IF(A136="","",INDEX(アーツ!$K:$K,MATCH(闇への滑落!A136,アーツ!$C:$C,0)))</f>
        <v/>
      </c>
      <c r="AK136" s="625"/>
    </row>
    <row r="137" spans="1:37" x14ac:dyDescent="0.15">
      <c r="A137" s="245" t="s">
        <v>1640</v>
      </c>
      <c r="B137" s="610" t="str">
        <f>IF(A136="","",INDEX(アーツ!$L:$L,MATCH(闇への滑落!A136,アーツ!$C:$C,0)))</f>
        <v/>
      </c>
      <c r="C137" s="610"/>
      <c r="D137" s="610"/>
      <c r="E137" s="610"/>
      <c r="F137" s="610"/>
      <c r="G137" s="610"/>
      <c r="H137" s="610"/>
      <c r="I137" s="610"/>
      <c r="J137" s="610"/>
      <c r="K137" s="610"/>
      <c r="L137" s="610"/>
      <c r="M137" s="610"/>
      <c r="N137" s="610"/>
      <c r="O137" s="610"/>
      <c r="P137" s="610"/>
      <c r="Q137" s="610"/>
      <c r="R137" s="610"/>
      <c r="S137" s="610"/>
      <c r="T137" s="610"/>
      <c r="U137" s="610"/>
      <c r="V137" s="610"/>
      <c r="W137" s="610"/>
      <c r="X137" s="610"/>
      <c r="Y137" s="610"/>
      <c r="Z137" s="610"/>
      <c r="AA137" s="610"/>
      <c r="AB137" s="610"/>
      <c r="AC137" s="610"/>
      <c r="AD137" s="610"/>
      <c r="AE137" s="610"/>
      <c r="AF137" s="610"/>
      <c r="AG137" s="610"/>
      <c r="AH137" s="610"/>
      <c r="AI137" s="610"/>
      <c r="AJ137" s="610"/>
      <c r="AK137" s="611"/>
    </row>
    <row r="138" spans="1:37" ht="14.25" thickBot="1" x14ac:dyDescent="0.2">
      <c r="A138" s="246" t="s">
        <v>1641</v>
      </c>
      <c r="B138" s="626"/>
      <c r="C138" s="626"/>
      <c r="D138" s="626"/>
      <c r="E138" s="626"/>
      <c r="F138" s="626"/>
      <c r="G138" s="626"/>
      <c r="H138" s="626"/>
      <c r="I138" s="626"/>
      <c r="J138" s="626"/>
      <c r="K138" s="626"/>
      <c r="L138" s="626"/>
      <c r="M138" s="626"/>
      <c r="N138" s="626"/>
      <c r="O138" s="626"/>
      <c r="P138" s="626"/>
      <c r="Q138" s="626"/>
      <c r="R138" s="626"/>
      <c r="S138" s="626"/>
      <c r="T138" s="626"/>
      <c r="U138" s="626"/>
      <c r="V138" s="626"/>
      <c r="W138" s="626"/>
      <c r="X138" s="626"/>
      <c r="Y138" s="626"/>
      <c r="Z138" s="626"/>
      <c r="AA138" s="626"/>
      <c r="AB138" s="626"/>
      <c r="AC138" s="626"/>
      <c r="AD138" s="626"/>
      <c r="AE138" s="626"/>
      <c r="AF138" s="626"/>
      <c r="AG138" s="626"/>
      <c r="AH138" s="626"/>
      <c r="AI138" s="626"/>
      <c r="AJ138" s="626"/>
      <c r="AK138" s="627"/>
    </row>
    <row r="139" spans="1:37" x14ac:dyDescent="0.15">
      <c r="A139" s="617"/>
      <c r="B139" s="618"/>
      <c r="C139" s="618"/>
      <c r="D139" s="618"/>
      <c r="E139" s="618"/>
      <c r="F139" s="618"/>
      <c r="G139" s="619"/>
      <c r="H139" s="588"/>
      <c r="I139" s="588"/>
      <c r="J139" s="560" t="str">
        <f>IF(A139="","",INDEX(アーツ!$D:$D,MATCH(闇への滑落!A139,アーツ!$C:$C,0)))</f>
        <v/>
      </c>
      <c r="K139" s="560"/>
      <c r="L139" s="560"/>
      <c r="M139" s="560"/>
      <c r="N139" s="560" t="str">
        <f>IF(A139="","",INDEX(アーツ!$E:$E,MATCH(闇への滑落!A139,アーツ!$C:$C,0)))</f>
        <v/>
      </c>
      <c r="O139" s="560"/>
      <c r="P139" s="560"/>
      <c r="Q139" s="560"/>
      <c r="R139" s="560" t="str">
        <f>IF(A139="","",INDEX(アーツ!$F:$F,MATCH(闇への滑落!A139,アーツ!$C:$C,0)))</f>
        <v/>
      </c>
      <c r="S139" s="560"/>
      <c r="T139" s="560"/>
      <c r="U139" s="560"/>
      <c r="V139" s="620" t="str">
        <f>IF(A139="","",INDEX(アーツ!$G:$G,MATCH(闇への滑落!A139,アーツ!$C:$C,0)))</f>
        <v/>
      </c>
      <c r="W139" s="620"/>
      <c r="X139" s="606" t="str">
        <f>IF(A139="","",INDEX(アーツ!$H:$H,MATCH(闇への滑落!A139,アーツ!$C:$C,0)))</f>
        <v/>
      </c>
      <c r="Y139" s="606"/>
      <c r="Z139" s="606"/>
      <c r="AA139" s="607"/>
      <c r="AB139" s="560" t="str">
        <f>IF(A139="","",INDEX(アーツ!$I:$I,MATCH(闇への滑落!A139,アーツ!$C:$C,0)))</f>
        <v/>
      </c>
      <c r="AC139" s="560"/>
      <c r="AD139" s="560"/>
      <c r="AE139" s="560"/>
      <c r="AF139" s="560" t="str">
        <f>IF(A139="","",INDEX(アーツ!$J:$J,MATCH(闇への滑落!A139,アーツ!$C:$C,0)))</f>
        <v/>
      </c>
      <c r="AG139" s="560"/>
      <c r="AH139" s="560"/>
      <c r="AI139" s="560"/>
      <c r="AJ139" s="608" t="str">
        <f>IF(A139="","",INDEX(アーツ!$K:$K,MATCH(闇への滑落!A139,アーツ!$C:$C,0)))</f>
        <v/>
      </c>
      <c r="AK139" s="609"/>
    </row>
    <row r="140" spans="1:37" x14ac:dyDescent="0.15">
      <c r="A140" s="245" t="s">
        <v>1640</v>
      </c>
      <c r="B140" s="610" t="str">
        <f>IF(A139="","",INDEX(アーツ!$L:$L,MATCH(闇への滑落!A139,アーツ!$C:$C,0)))</f>
        <v/>
      </c>
      <c r="C140" s="610"/>
      <c r="D140" s="610"/>
      <c r="E140" s="610"/>
      <c r="F140" s="610"/>
      <c r="G140" s="610"/>
      <c r="H140" s="610"/>
      <c r="I140" s="610"/>
      <c r="J140" s="610"/>
      <c r="K140" s="610"/>
      <c r="L140" s="610"/>
      <c r="M140" s="610"/>
      <c r="N140" s="610"/>
      <c r="O140" s="610"/>
      <c r="P140" s="610"/>
      <c r="Q140" s="610"/>
      <c r="R140" s="610"/>
      <c r="S140" s="610"/>
      <c r="T140" s="610"/>
      <c r="U140" s="610"/>
      <c r="V140" s="610"/>
      <c r="W140" s="610"/>
      <c r="X140" s="610"/>
      <c r="Y140" s="610"/>
      <c r="Z140" s="610"/>
      <c r="AA140" s="610"/>
      <c r="AB140" s="610"/>
      <c r="AC140" s="610"/>
      <c r="AD140" s="610"/>
      <c r="AE140" s="610"/>
      <c r="AF140" s="610"/>
      <c r="AG140" s="610"/>
      <c r="AH140" s="610"/>
      <c r="AI140" s="610"/>
      <c r="AJ140" s="610"/>
      <c r="AK140" s="611"/>
    </row>
    <row r="141" spans="1:37" ht="14.25" thickBot="1" x14ac:dyDescent="0.2">
      <c r="A141" s="247" t="s">
        <v>1641</v>
      </c>
      <c r="B141" s="612"/>
      <c r="C141" s="612"/>
      <c r="D141" s="612"/>
      <c r="E141" s="612"/>
      <c r="F141" s="612"/>
      <c r="G141" s="612"/>
      <c r="H141" s="612"/>
      <c r="I141" s="612"/>
      <c r="J141" s="612"/>
      <c r="K141" s="612"/>
      <c r="L141" s="612"/>
      <c r="M141" s="612"/>
      <c r="N141" s="612"/>
      <c r="O141" s="612"/>
      <c r="P141" s="612"/>
      <c r="Q141" s="612"/>
      <c r="R141" s="612"/>
      <c r="S141" s="612"/>
      <c r="T141" s="612"/>
      <c r="U141" s="612"/>
      <c r="V141" s="612"/>
      <c r="W141" s="612"/>
      <c r="X141" s="612"/>
      <c r="Y141" s="612"/>
      <c r="Z141" s="612"/>
      <c r="AA141" s="612"/>
      <c r="AB141" s="612"/>
      <c r="AC141" s="612"/>
      <c r="AD141" s="612"/>
      <c r="AE141" s="612"/>
      <c r="AF141" s="612"/>
      <c r="AG141" s="612"/>
      <c r="AH141" s="612"/>
      <c r="AI141" s="612"/>
      <c r="AJ141" s="612"/>
      <c r="AK141" s="613"/>
    </row>
    <row r="142" spans="1:37" x14ac:dyDescent="0.15">
      <c r="A142" s="614"/>
      <c r="B142" s="615"/>
      <c r="C142" s="615"/>
      <c r="D142" s="615"/>
      <c r="E142" s="615"/>
      <c r="F142" s="615"/>
      <c r="G142" s="616"/>
      <c r="H142" s="584"/>
      <c r="I142" s="584"/>
      <c r="J142" s="533" t="str">
        <f>IF(A142="","",INDEX(アーツ!$D:$D,MATCH(闇への滑落!A142,アーツ!$C:$C,0)))</f>
        <v/>
      </c>
      <c r="K142" s="533"/>
      <c r="L142" s="533"/>
      <c r="M142" s="533"/>
      <c r="N142" s="533" t="str">
        <f>IF(A142="","",INDEX(アーツ!$E:$E,MATCH(闇への滑落!A142,アーツ!$C:$C,0)))</f>
        <v/>
      </c>
      <c r="O142" s="533"/>
      <c r="P142" s="533"/>
      <c r="Q142" s="533"/>
      <c r="R142" s="533" t="str">
        <f>IF(A142="","",INDEX(アーツ!$F:$F,MATCH(闇への滑落!A142,アーツ!$C:$C,0)))</f>
        <v/>
      </c>
      <c r="S142" s="533"/>
      <c r="T142" s="533"/>
      <c r="U142" s="533"/>
      <c r="V142" s="628" t="str">
        <f>IF(A142="","",INDEX(アーツ!$G:$G,MATCH(闇への滑落!A142,アーツ!$C:$C,0)))</f>
        <v/>
      </c>
      <c r="W142" s="628"/>
      <c r="X142" s="629" t="str">
        <f>IF(A142="","",INDEX(アーツ!$H:$H,MATCH(闇への滑落!A142,アーツ!$C:$C,0)))</f>
        <v/>
      </c>
      <c r="Y142" s="629"/>
      <c r="Z142" s="629"/>
      <c r="AA142" s="630"/>
      <c r="AB142" s="533" t="str">
        <f>IF(A142="","",INDEX(アーツ!$I:$I,MATCH(闇への滑落!A142,アーツ!$C:$C,0)))</f>
        <v/>
      </c>
      <c r="AC142" s="533"/>
      <c r="AD142" s="533"/>
      <c r="AE142" s="533"/>
      <c r="AF142" s="533" t="str">
        <f>IF(A142="","",INDEX(アーツ!$J:$J,MATCH(闇への滑落!A142,アーツ!$C:$C,0)))</f>
        <v/>
      </c>
      <c r="AG142" s="533"/>
      <c r="AH142" s="533"/>
      <c r="AI142" s="533"/>
      <c r="AJ142" s="624" t="str">
        <f>IF(A142="","",INDEX(アーツ!$K:$K,MATCH(闇への滑落!A142,アーツ!$C:$C,0)))</f>
        <v/>
      </c>
      <c r="AK142" s="625"/>
    </row>
    <row r="143" spans="1:37" x14ac:dyDescent="0.15">
      <c r="A143" s="245" t="s">
        <v>1640</v>
      </c>
      <c r="B143" s="610" t="str">
        <f>IF(A142="","",INDEX(アーツ!$L:$L,MATCH(闇への滑落!A142,アーツ!$C:$C,0)))</f>
        <v/>
      </c>
      <c r="C143" s="610"/>
      <c r="D143" s="610"/>
      <c r="E143" s="610"/>
      <c r="F143" s="610"/>
      <c r="G143" s="610"/>
      <c r="H143" s="610"/>
      <c r="I143" s="610"/>
      <c r="J143" s="610"/>
      <c r="K143" s="610"/>
      <c r="L143" s="610"/>
      <c r="M143" s="610"/>
      <c r="N143" s="610"/>
      <c r="O143" s="610"/>
      <c r="P143" s="610"/>
      <c r="Q143" s="610"/>
      <c r="R143" s="610"/>
      <c r="S143" s="610"/>
      <c r="T143" s="610"/>
      <c r="U143" s="610"/>
      <c r="V143" s="610"/>
      <c r="W143" s="610"/>
      <c r="X143" s="610"/>
      <c r="Y143" s="610"/>
      <c r="Z143" s="610"/>
      <c r="AA143" s="610"/>
      <c r="AB143" s="610"/>
      <c r="AC143" s="610"/>
      <c r="AD143" s="610"/>
      <c r="AE143" s="610"/>
      <c r="AF143" s="610"/>
      <c r="AG143" s="610"/>
      <c r="AH143" s="610"/>
      <c r="AI143" s="610"/>
      <c r="AJ143" s="610"/>
      <c r="AK143" s="611"/>
    </row>
    <row r="144" spans="1:37" ht="14.25" thickBot="1" x14ac:dyDescent="0.2">
      <c r="A144" s="246" t="s">
        <v>1641</v>
      </c>
      <c r="B144" s="626"/>
      <c r="C144" s="626"/>
      <c r="D144" s="626"/>
      <c r="E144" s="626"/>
      <c r="F144" s="626"/>
      <c r="G144" s="626"/>
      <c r="H144" s="626"/>
      <c r="I144" s="626"/>
      <c r="J144" s="626"/>
      <c r="K144" s="626"/>
      <c r="L144" s="626"/>
      <c r="M144" s="626"/>
      <c r="N144" s="626"/>
      <c r="O144" s="626"/>
      <c r="P144" s="626"/>
      <c r="Q144" s="626"/>
      <c r="R144" s="626"/>
      <c r="S144" s="626"/>
      <c r="T144" s="626"/>
      <c r="U144" s="626"/>
      <c r="V144" s="626"/>
      <c r="W144" s="626"/>
      <c r="X144" s="626"/>
      <c r="Y144" s="626"/>
      <c r="Z144" s="626"/>
      <c r="AA144" s="626"/>
      <c r="AB144" s="626"/>
      <c r="AC144" s="626"/>
      <c r="AD144" s="626"/>
      <c r="AE144" s="626"/>
      <c r="AF144" s="626"/>
      <c r="AG144" s="626"/>
      <c r="AH144" s="626"/>
      <c r="AI144" s="626"/>
      <c r="AJ144" s="626"/>
      <c r="AK144" s="627"/>
    </row>
    <row r="145" spans="1:37" x14ac:dyDescent="0.15">
      <c r="A145" s="617"/>
      <c r="B145" s="618"/>
      <c r="C145" s="618"/>
      <c r="D145" s="618"/>
      <c r="E145" s="618"/>
      <c r="F145" s="618"/>
      <c r="G145" s="619"/>
      <c r="H145" s="588"/>
      <c r="I145" s="588"/>
      <c r="J145" s="560" t="str">
        <f>IF(A145="","",INDEX(アーツ!$D:$D,MATCH(闇への滑落!A145,アーツ!$C:$C,0)))</f>
        <v/>
      </c>
      <c r="K145" s="560"/>
      <c r="L145" s="560"/>
      <c r="M145" s="560"/>
      <c r="N145" s="560" t="str">
        <f>IF(A145="","",INDEX(アーツ!$E:$E,MATCH(闇への滑落!A145,アーツ!$C:$C,0)))</f>
        <v/>
      </c>
      <c r="O145" s="560"/>
      <c r="P145" s="560"/>
      <c r="Q145" s="560"/>
      <c r="R145" s="560" t="str">
        <f>IF(A145="","",INDEX(アーツ!$F:$F,MATCH(闇への滑落!A145,アーツ!$C:$C,0)))</f>
        <v/>
      </c>
      <c r="S145" s="560"/>
      <c r="T145" s="560"/>
      <c r="U145" s="560"/>
      <c r="V145" s="620" t="str">
        <f>IF(A145="","",INDEX(アーツ!$G:$G,MATCH(闇への滑落!A145,アーツ!$C:$C,0)))</f>
        <v/>
      </c>
      <c r="W145" s="620"/>
      <c r="X145" s="606" t="str">
        <f>IF(A145="","",INDEX(アーツ!$H:$H,MATCH(闇への滑落!A145,アーツ!$C:$C,0)))</f>
        <v/>
      </c>
      <c r="Y145" s="606"/>
      <c r="Z145" s="606"/>
      <c r="AA145" s="607"/>
      <c r="AB145" s="560" t="str">
        <f>IF(A145="","",INDEX(アーツ!$I:$I,MATCH(闇への滑落!A145,アーツ!$C:$C,0)))</f>
        <v/>
      </c>
      <c r="AC145" s="560"/>
      <c r="AD145" s="560"/>
      <c r="AE145" s="560"/>
      <c r="AF145" s="560" t="str">
        <f>IF(A145="","",INDEX(アーツ!$J:$J,MATCH(闇への滑落!A145,アーツ!$C:$C,0)))</f>
        <v/>
      </c>
      <c r="AG145" s="560"/>
      <c r="AH145" s="560"/>
      <c r="AI145" s="560"/>
      <c r="AJ145" s="608" t="str">
        <f>IF(A145="","",INDEX(アーツ!$K:$K,MATCH(闇への滑落!A145,アーツ!$C:$C,0)))</f>
        <v/>
      </c>
      <c r="AK145" s="609"/>
    </row>
    <row r="146" spans="1:37" x14ac:dyDescent="0.15">
      <c r="A146" s="245" t="s">
        <v>1640</v>
      </c>
      <c r="B146" s="610" t="str">
        <f>IF(A145="","",INDEX(アーツ!$L:$L,MATCH(闇への滑落!A145,アーツ!$C:$C,0)))</f>
        <v/>
      </c>
      <c r="C146" s="610"/>
      <c r="D146" s="610"/>
      <c r="E146" s="610"/>
      <c r="F146" s="610"/>
      <c r="G146" s="610"/>
      <c r="H146" s="610"/>
      <c r="I146" s="610"/>
      <c r="J146" s="610"/>
      <c r="K146" s="610"/>
      <c r="L146" s="610"/>
      <c r="M146" s="610"/>
      <c r="N146" s="610"/>
      <c r="O146" s="610"/>
      <c r="P146" s="610"/>
      <c r="Q146" s="610"/>
      <c r="R146" s="610"/>
      <c r="S146" s="610"/>
      <c r="T146" s="610"/>
      <c r="U146" s="610"/>
      <c r="V146" s="610"/>
      <c r="W146" s="610"/>
      <c r="X146" s="610"/>
      <c r="Y146" s="610"/>
      <c r="Z146" s="610"/>
      <c r="AA146" s="610"/>
      <c r="AB146" s="610"/>
      <c r="AC146" s="610"/>
      <c r="AD146" s="610"/>
      <c r="AE146" s="610"/>
      <c r="AF146" s="610"/>
      <c r="AG146" s="610"/>
      <c r="AH146" s="610"/>
      <c r="AI146" s="610"/>
      <c r="AJ146" s="610"/>
      <c r="AK146" s="611"/>
    </row>
    <row r="147" spans="1:37" ht="14.25" thickBot="1" x14ac:dyDescent="0.2">
      <c r="A147" s="247" t="s">
        <v>1641</v>
      </c>
      <c r="B147" s="612"/>
      <c r="C147" s="612"/>
      <c r="D147" s="612"/>
      <c r="E147" s="612"/>
      <c r="F147" s="612"/>
      <c r="G147" s="612"/>
      <c r="H147" s="612"/>
      <c r="I147" s="612"/>
      <c r="J147" s="612"/>
      <c r="K147" s="612"/>
      <c r="L147" s="612"/>
      <c r="M147" s="612"/>
      <c r="N147" s="612"/>
      <c r="O147" s="612"/>
      <c r="P147" s="612"/>
      <c r="Q147" s="612"/>
      <c r="R147" s="612"/>
      <c r="S147" s="612"/>
      <c r="T147" s="612"/>
      <c r="U147" s="612"/>
      <c r="V147" s="612"/>
      <c r="W147" s="612"/>
      <c r="X147" s="612"/>
      <c r="Y147" s="612"/>
      <c r="Z147" s="612"/>
      <c r="AA147" s="612"/>
      <c r="AB147" s="612"/>
      <c r="AC147" s="612"/>
      <c r="AD147" s="612"/>
      <c r="AE147" s="612"/>
      <c r="AF147" s="612"/>
      <c r="AG147" s="612"/>
      <c r="AH147" s="612"/>
      <c r="AI147" s="612"/>
      <c r="AJ147" s="612"/>
      <c r="AK147" s="613"/>
    </row>
    <row r="148" spans="1:37" ht="14.25" thickBot="1" x14ac:dyDescent="0.2">
      <c r="A148" s="218"/>
      <c r="B148" s="218"/>
      <c r="C148" s="218"/>
      <c r="D148" s="218"/>
      <c r="E148" s="218"/>
      <c r="F148" s="218"/>
      <c r="G148" s="218"/>
      <c r="H148" s="218"/>
      <c r="I148" s="218"/>
      <c r="J148" s="218"/>
      <c r="K148" s="218"/>
      <c r="L148" s="218"/>
      <c r="M148" s="218"/>
      <c r="N148" s="218"/>
      <c r="O148" s="218"/>
      <c r="P148" s="218"/>
      <c r="Q148" s="218"/>
      <c r="R148" s="218"/>
      <c r="S148" s="218"/>
      <c r="T148" s="218"/>
      <c r="U148" s="218"/>
      <c r="V148" s="639" t="s">
        <v>1642</v>
      </c>
      <c r="W148" s="639"/>
      <c r="X148" s="639"/>
      <c r="Y148" s="639"/>
      <c r="Z148" s="639"/>
      <c r="AA148" s="639"/>
      <c r="AB148" s="640">
        <v>1</v>
      </c>
      <c r="AC148" s="640"/>
      <c r="AD148" s="641" t="s">
        <v>1643</v>
      </c>
      <c r="AE148" s="321"/>
      <c r="AF148" s="321"/>
      <c r="AG148" s="321"/>
      <c r="AH148" s="321"/>
      <c r="AI148" s="642"/>
      <c r="AJ148" s="643">
        <f>SUM(H103,H106,H109,H112,H115,H118,H121,H124,H127,H130,H133,H136,H139,H142,H145)-AB148</f>
        <v>5</v>
      </c>
      <c r="AK148" s="643"/>
    </row>
    <row r="149" spans="1:37" x14ac:dyDescent="0.15">
      <c r="A149" s="644" t="s">
        <v>1777</v>
      </c>
      <c r="B149" s="645"/>
      <c r="C149" s="645"/>
      <c r="D149" s="645"/>
      <c r="E149" s="645"/>
      <c r="F149" s="645"/>
      <c r="G149" s="645"/>
      <c r="H149" s="645"/>
      <c r="I149" s="645"/>
      <c r="J149" s="645"/>
      <c r="K149" s="645"/>
      <c r="L149" s="645"/>
      <c r="M149" s="645"/>
      <c r="N149" s="645"/>
      <c r="O149" s="645"/>
      <c r="P149" s="645"/>
      <c r="Q149" s="645"/>
      <c r="R149" s="645"/>
      <c r="S149" s="280" t="s">
        <v>870</v>
      </c>
      <c r="T149" s="281"/>
      <c r="U149" s="281"/>
      <c r="V149" s="281"/>
      <c r="W149" s="650"/>
      <c r="X149" s="651"/>
      <c r="Y149" s="320"/>
      <c r="Z149" s="321"/>
      <c r="AA149" s="321"/>
      <c r="AB149" s="321"/>
      <c r="AC149" s="321"/>
      <c r="AD149" s="321"/>
      <c r="AE149" s="321"/>
      <c r="AF149" s="321"/>
      <c r="AG149" s="321"/>
      <c r="AH149" s="321"/>
      <c r="AI149" s="321"/>
      <c r="AJ149" s="321"/>
      <c r="AK149" s="322"/>
    </row>
    <row r="150" spans="1:37" x14ac:dyDescent="0.15">
      <c r="A150" s="646"/>
      <c r="B150" s="647"/>
      <c r="C150" s="647"/>
      <c r="D150" s="647"/>
      <c r="E150" s="647"/>
      <c r="F150" s="647"/>
      <c r="G150" s="647"/>
      <c r="H150" s="647"/>
      <c r="I150" s="647"/>
      <c r="J150" s="647"/>
      <c r="K150" s="647"/>
      <c r="L150" s="647"/>
      <c r="M150" s="647"/>
      <c r="N150" s="647"/>
      <c r="O150" s="647"/>
      <c r="P150" s="647"/>
      <c r="Q150" s="647"/>
      <c r="R150" s="647"/>
      <c r="S150" s="278" t="s">
        <v>597</v>
      </c>
      <c r="T150" s="279"/>
      <c r="U150" s="279"/>
      <c r="V150" s="279"/>
      <c r="W150" s="311"/>
      <c r="X150" s="319"/>
      <c r="Y150" s="323"/>
      <c r="Z150" s="324"/>
      <c r="AA150" s="324"/>
      <c r="AB150" s="324"/>
      <c r="AC150" s="324"/>
      <c r="AD150" s="324"/>
      <c r="AE150" s="324"/>
      <c r="AF150" s="324"/>
      <c r="AG150" s="324"/>
      <c r="AH150" s="324"/>
      <c r="AI150" s="324"/>
      <c r="AJ150" s="324"/>
      <c r="AK150" s="325"/>
    </row>
    <row r="151" spans="1:37" ht="14.25" thickBot="1" x14ac:dyDescent="0.2">
      <c r="A151" s="648"/>
      <c r="B151" s="649"/>
      <c r="C151" s="649"/>
      <c r="D151" s="649"/>
      <c r="E151" s="649"/>
      <c r="F151" s="649"/>
      <c r="G151" s="649"/>
      <c r="H151" s="649"/>
      <c r="I151" s="649"/>
      <c r="J151" s="649"/>
      <c r="K151" s="649"/>
      <c r="L151" s="649"/>
      <c r="M151" s="649"/>
      <c r="N151" s="649"/>
      <c r="O151" s="649"/>
      <c r="P151" s="649"/>
      <c r="Q151" s="649"/>
      <c r="R151" s="649"/>
      <c r="S151" s="306" t="s">
        <v>598</v>
      </c>
      <c r="T151" s="307"/>
      <c r="U151" s="307"/>
      <c r="V151" s="307"/>
      <c r="W151" s="631">
        <f>AR24</f>
        <v>2</v>
      </c>
      <c r="X151" s="632"/>
      <c r="Y151" s="590"/>
      <c r="Z151" s="652"/>
      <c r="AA151" s="652"/>
      <c r="AB151" s="652"/>
      <c r="AC151" s="652"/>
      <c r="AD151" s="652"/>
      <c r="AE151" s="652"/>
      <c r="AF151" s="652"/>
      <c r="AG151" s="652"/>
      <c r="AH151" s="652"/>
      <c r="AI151" s="652"/>
      <c r="AJ151" s="652"/>
      <c r="AK151" s="653"/>
    </row>
    <row r="152" spans="1:37" ht="13.5" customHeight="1" thickBot="1" x14ac:dyDescent="0.2">
      <c r="A152" s="633" t="s">
        <v>833</v>
      </c>
      <c r="B152" s="634"/>
      <c r="C152" s="634"/>
      <c r="D152" s="634"/>
      <c r="E152" s="634"/>
      <c r="F152" s="634"/>
      <c r="G152" s="635" t="str">
        <f>H4</f>
        <v>闇への滑落</v>
      </c>
      <c r="H152" s="635"/>
      <c r="I152" s="635"/>
      <c r="J152" s="635"/>
      <c r="K152" s="635"/>
      <c r="L152" s="635"/>
      <c r="M152" s="635"/>
      <c r="N152" s="635"/>
      <c r="O152" s="635"/>
      <c r="P152" s="635"/>
      <c r="Q152" s="635"/>
      <c r="R152" s="635"/>
      <c r="S152" s="636" t="s">
        <v>586</v>
      </c>
      <c r="T152" s="636"/>
      <c r="U152" s="636"/>
      <c r="V152" s="636"/>
      <c r="W152" s="636"/>
      <c r="X152" s="636"/>
      <c r="Y152" s="637" t="str">
        <f>H7</f>
        <v>サンプルキャラクター</v>
      </c>
      <c r="Z152" s="637"/>
      <c r="AA152" s="637"/>
      <c r="AB152" s="637"/>
      <c r="AC152" s="637"/>
      <c r="AD152" s="637"/>
      <c r="AE152" s="637"/>
      <c r="AF152" s="637"/>
      <c r="AG152" s="637"/>
      <c r="AH152" s="637"/>
      <c r="AI152" s="637"/>
      <c r="AJ152" s="637"/>
      <c r="AK152" s="638"/>
    </row>
    <row r="153" spans="1:37" ht="14.25" thickBot="1" x14ac:dyDescent="0.2">
      <c r="F153" s="218"/>
      <c r="G153" s="218"/>
      <c r="H153" s="218"/>
      <c r="I153" s="218"/>
      <c r="J153" s="218"/>
      <c r="K153" s="218"/>
      <c r="L153" s="218"/>
      <c r="M153" s="218"/>
      <c r="N153" s="218"/>
      <c r="O153" s="218"/>
      <c r="P153" s="218"/>
      <c r="Q153" s="218"/>
      <c r="R153" s="218"/>
      <c r="V153" s="218"/>
      <c r="W153" s="218"/>
      <c r="X153" s="218"/>
      <c r="Y153" s="218"/>
      <c r="Z153" s="218"/>
      <c r="AA153" s="218"/>
      <c r="AB153" s="218"/>
      <c r="AC153" s="218"/>
      <c r="AD153" s="218"/>
      <c r="AE153" s="218"/>
      <c r="AF153" s="218"/>
      <c r="AG153" s="218"/>
      <c r="AH153" s="218"/>
      <c r="AI153" s="218"/>
      <c r="AJ153" s="218"/>
      <c r="AK153" s="218"/>
    </row>
    <row r="154" spans="1:37" ht="14.25" thickBot="1" x14ac:dyDescent="0.2">
      <c r="A154" s="663" t="s">
        <v>1778</v>
      </c>
      <c r="B154" s="636"/>
      <c r="C154" s="664" t="s">
        <v>3767</v>
      </c>
      <c r="D154" s="664"/>
      <c r="E154" s="664"/>
      <c r="F154" s="664"/>
      <c r="G154" s="664"/>
      <c r="H154" s="664"/>
      <c r="I154" s="664"/>
      <c r="J154" s="664"/>
      <c r="K154" s="664"/>
      <c r="L154" s="664"/>
      <c r="M154" s="664"/>
      <c r="N154" s="664"/>
      <c r="O154" s="664"/>
      <c r="P154" s="664"/>
      <c r="Q154" s="664"/>
      <c r="R154" s="665"/>
      <c r="S154" s="218"/>
      <c r="T154" s="663" t="s">
        <v>1778</v>
      </c>
      <c r="U154" s="636"/>
      <c r="V154" s="664"/>
      <c r="W154" s="664"/>
      <c r="X154" s="664"/>
      <c r="Y154" s="664"/>
      <c r="Z154" s="664"/>
      <c r="AA154" s="664"/>
      <c r="AB154" s="664"/>
      <c r="AC154" s="664"/>
      <c r="AD154" s="664"/>
      <c r="AE154" s="664"/>
      <c r="AF154" s="664"/>
      <c r="AG154" s="664"/>
      <c r="AH154" s="664"/>
      <c r="AI154" s="664"/>
      <c r="AJ154" s="664"/>
      <c r="AK154" s="665"/>
    </row>
    <row r="155" spans="1:37" x14ac:dyDescent="0.15">
      <c r="A155" s="448" t="s">
        <v>703</v>
      </c>
      <c r="B155" s="449"/>
      <c r="C155" s="248" t="s">
        <v>1785</v>
      </c>
      <c r="D155" s="654" t="s">
        <v>3768</v>
      </c>
      <c r="E155" s="655"/>
      <c r="F155" s="249" t="s">
        <v>1786</v>
      </c>
      <c r="G155" s="656">
        <v>75</v>
      </c>
      <c r="H155" s="655"/>
      <c r="I155" s="249" t="s">
        <v>1787</v>
      </c>
      <c r="J155" s="449" t="s">
        <v>1782</v>
      </c>
      <c r="K155" s="449"/>
      <c r="L155" s="449"/>
      <c r="M155" s="449"/>
      <c r="N155" s="656" t="s">
        <v>3769</v>
      </c>
      <c r="O155" s="656"/>
      <c r="P155" s="656"/>
      <c r="Q155" s="656"/>
      <c r="R155" s="657"/>
      <c r="S155" s="218"/>
      <c r="T155" s="448" t="s">
        <v>703</v>
      </c>
      <c r="U155" s="449"/>
      <c r="V155" s="248" t="s">
        <v>1785</v>
      </c>
      <c r="W155" s="654"/>
      <c r="X155" s="655"/>
      <c r="Y155" s="249" t="s">
        <v>1786</v>
      </c>
      <c r="Z155" s="656"/>
      <c r="AA155" s="655"/>
      <c r="AB155" s="249" t="s">
        <v>1787</v>
      </c>
      <c r="AC155" s="449" t="s">
        <v>1782</v>
      </c>
      <c r="AD155" s="449"/>
      <c r="AE155" s="449"/>
      <c r="AF155" s="449"/>
      <c r="AG155" s="656"/>
      <c r="AH155" s="656"/>
      <c r="AI155" s="656"/>
      <c r="AJ155" s="656"/>
      <c r="AK155" s="657"/>
    </row>
    <row r="156" spans="1:37" x14ac:dyDescent="0.15">
      <c r="A156" s="658" t="s">
        <v>1783</v>
      </c>
      <c r="B156" s="659"/>
      <c r="C156" s="601">
        <v>-20</v>
      </c>
      <c r="D156" s="601"/>
      <c r="E156" s="601"/>
      <c r="F156" s="601"/>
      <c r="G156" s="601"/>
      <c r="H156" s="660"/>
      <c r="I156" s="250" t="s">
        <v>1787</v>
      </c>
      <c r="J156" s="659" t="s">
        <v>740</v>
      </c>
      <c r="K156" s="659"/>
      <c r="L156" s="661" t="s">
        <v>755</v>
      </c>
      <c r="M156" s="661"/>
      <c r="N156" s="661"/>
      <c r="O156" s="661"/>
      <c r="P156" s="661"/>
      <c r="Q156" s="661"/>
      <c r="R156" s="662"/>
      <c r="S156" s="218"/>
      <c r="T156" s="658" t="s">
        <v>1783</v>
      </c>
      <c r="U156" s="659"/>
      <c r="V156" s="601"/>
      <c r="W156" s="601"/>
      <c r="X156" s="601"/>
      <c r="Y156" s="601"/>
      <c r="Z156" s="601"/>
      <c r="AA156" s="660"/>
      <c r="AB156" s="250" t="s">
        <v>1787</v>
      </c>
      <c r="AC156" s="659" t="s">
        <v>740</v>
      </c>
      <c r="AD156" s="659"/>
      <c r="AE156" s="661"/>
      <c r="AF156" s="661"/>
      <c r="AG156" s="661"/>
      <c r="AH156" s="661"/>
      <c r="AI156" s="661"/>
      <c r="AJ156" s="661"/>
      <c r="AK156" s="662"/>
    </row>
    <row r="157" spans="1:37" x14ac:dyDescent="0.15">
      <c r="A157" s="658" t="s">
        <v>1779</v>
      </c>
      <c r="B157" s="659"/>
      <c r="C157" s="659"/>
      <c r="D157" s="659"/>
      <c r="E157" s="659"/>
      <c r="F157" s="661">
        <v>25</v>
      </c>
      <c r="G157" s="661"/>
      <c r="H157" s="674"/>
      <c r="I157" s="250" t="s">
        <v>1787</v>
      </c>
      <c r="J157" s="659" t="s">
        <v>742</v>
      </c>
      <c r="K157" s="659"/>
      <c r="L157" s="661" t="s">
        <v>1469</v>
      </c>
      <c r="M157" s="661"/>
      <c r="N157" s="661"/>
      <c r="O157" s="661"/>
      <c r="P157" s="661"/>
      <c r="Q157" s="661"/>
      <c r="R157" s="662"/>
      <c r="S157" s="218"/>
      <c r="T157" s="658" t="s">
        <v>1779</v>
      </c>
      <c r="U157" s="659"/>
      <c r="V157" s="659"/>
      <c r="W157" s="659"/>
      <c r="X157" s="659"/>
      <c r="Y157" s="661"/>
      <c r="Z157" s="661"/>
      <c r="AA157" s="674"/>
      <c r="AB157" s="250" t="s">
        <v>1787</v>
      </c>
      <c r="AC157" s="659" t="s">
        <v>742</v>
      </c>
      <c r="AD157" s="659"/>
      <c r="AE157" s="661"/>
      <c r="AF157" s="661"/>
      <c r="AG157" s="661"/>
      <c r="AH157" s="661"/>
      <c r="AI157" s="661"/>
      <c r="AJ157" s="661"/>
      <c r="AK157" s="662"/>
    </row>
    <row r="158" spans="1:37" x14ac:dyDescent="0.15">
      <c r="A158" s="671" t="s">
        <v>1780</v>
      </c>
      <c r="B158" s="672"/>
      <c r="C158" s="673" t="s">
        <v>3770</v>
      </c>
      <c r="D158" s="673"/>
      <c r="E158" s="673"/>
      <c r="F158" s="673"/>
      <c r="G158" s="673"/>
      <c r="H158" s="673"/>
      <c r="I158" s="673"/>
      <c r="J158" s="666" t="s">
        <v>1788</v>
      </c>
      <c r="K158" s="666"/>
      <c r="L158" s="666"/>
      <c r="M158" s="666"/>
      <c r="N158" s="667" t="s">
        <v>3771</v>
      </c>
      <c r="O158" s="667"/>
      <c r="P158" s="667"/>
      <c r="Q158" s="667"/>
      <c r="R158" s="668"/>
      <c r="S158" s="218"/>
      <c r="T158" s="671" t="s">
        <v>1780</v>
      </c>
      <c r="U158" s="672"/>
      <c r="V158" s="673"/>
      <c r="W158" s="673"/>
      <c r="X158" s="673"/>
      <c r="Y158" s="673"/>
      <c r="Z158" s="673"/>
      <c r="AA158" s="673"/>
      <c r="AB158" s="673"/>
      <c r="AC158" s="666" t="s">
        <v>1788</v>
      </c>
      <c r="AD158" s="666"/>
      <c r="AE158" s="666"/>
      <c r="AF158" s="666"/>
      <c r="AG158" s="667"/>
      <c r="AH158" s="667"/>
      <c r="AI158" s="667"/>
      <c r="AJ158" s="667"/>
      <c r="AK158" s="668"/>
    </row>
    <row r="159" spans="1:37" x14ac:dyDescent="0.15">
      <c r="A159" s="658" t="s">
        <v>1784</v>
      </c>
      <c r="B159" s="659"/>
      <c r="C159" s="659"/>
      <c r="D159" s="659"/>
      <c r="E159" s="669" t="s">
        <v>1183</v>
      </c>
      <c r="F159" s="669"/>
      <c r="G159" s="669"/>
      <c r="H159" s="669"/>
      <c r="I159" s="669"/>
      <c r="J159" s="669"/>
      <c r="K159" s="669"/>
      <c r="L159" s="669"/>
      <c r="M159" s="669"/>
      <c r="N159" s="669"/>
      <c r="O159" s="669"/>
      <c r="P159" s="669"/>
      <c r="Q159" s="669"/>
      <c r="R159" s="670"/>
      <c r="S159" s="218"/>
      <c r="T159" s="658" t="s">
        <v>1784</v>
      </c>
      <c r="U159" s="659"/>
      <c r="V159" s="659"/>
      <c r="W159" s="659"/>
      <c r="X159" s="669"/>
      <c r="Y159" s="669"/>
      <c r="Z159" s="669"/>
      <c r="AA159" s="669"/>
      <c r="AB159" s="669"/>
      <c r="AC159" s="669"/>
      <c r="AD159" s="669"/>
      <c r="AE159" s="669"/>
      <c r="AF159" s="669"/>
      <c r="AG159" s="669"/>
      <c r="AH159" s="669"/>
      <c r="AI159" s="669"/>
      <c r="AJ159" s="669"/>
      <c r="AK159" s="670"/>
    </row>
    <row r="160" spans="1:37" x14ac:dyDescent="0.15">
      <c r="A160" s="658" t="s">
        <v>1781</v>
      </c>
      <c r="B160" s="659"/>
      <c r="C160" s="659"/>
      <c r="D160" s="659"/>
      <c r="E160" s="659"/>
      <c r="F160" s="669" t="s">
        <v>3772</v>
      </c>
      <c r="G160" s="669"/>
      <c r="H160" s="669"/>
      <c r="I160" s="669"/>
      <c r="J160" s="669"/>
      <c r="K160" s="669"/>
      <c r="L160" s="669"/>
      <c r="M160" s="669"/>
      <c r="N160" s="669"/>
      <c r="O160" s="669"/>
      <c r="P160" s="669"/>
      <c r="Q160" s="669"/>
      <c r="R160" s="670"/>
      <c r="S160" s="218"/>
      <c r="T160" s="658" t="s">
        <v>1781</v>
      </c>
      <c r="U160" s="659"/>
      <c r="V160" s="659"/>
      <c r="W160" s="659"/>
      <c r="X160" s="659"/>
      <c r="Y160" s="669"/>
      <c r="Z160" s="669"/>
      <c r="AA160" s="669"/>
      <c r="AB160" s="669"/>
      <c r="AC160" s="669"/>
      <c r="AD160" s="669"/>
      <c r="AE160" s="669"/>
      <c r="AF160" s="669"/>
      <c r="AG160" s="669"/>
      <c r="AH160" s="669"/>
      <c r="AI160" s="669"/>
      <c r="AJ160" s="669"/>
      <c r="AK160" s="670"/>
    </row>
    <row r="161" spans="1:37" x14ac:dyDescent="0.15">
      <c r="A161" s="682"/>
      <c r="B161" s="601"/>
      <c r="C161" s="601"/>
      <c r="D161" s="601"/>
      <c r="E161" s="601"/>
      <c r="F161" s="601"/>
      <c r="G161" s="601"/>
      <c r="H161" s="601"/>
      <c r="I161" s="601"/>
      <c r="J161" s="601"/>
      <c r="K161" s="601"/>
      <c r="L161" s="601"/>
      <c r="M161" s="601"/>
      <c r="N161" s="601"/>
      <c r="O161" s="601"/>
      <c r="P161" s="601"/>
      <c r="Q161" s="601"/>
      <c r="R161" s="683"/>
      <c r="S161" s="218"/>
      <c r="T161" s="682"/>
      <c r="U161" s="601"/>
      <c r="V161" s="601"/>
      <c r="W161" s="601"/>
      <c r="X161" s="601"/>
      <c r="Y161" s="601"/>
      <c r="Z161" s="601"/>
      <c r="AA161" s="601"/>
      <c r="AB161" s="601"/>
      <c r="AC161" s="601"/>
      <c r="AD161" s="601"/>
      <c r="AE161" s="601"/>
      <c r="AF161" s="601"/>
      <c r="AG161" s="601"/>
      <c r="AH161" s="601"/>
      <c r="AI161" s="601"/>
      <c r="AJ161" s="601"/>
      <c r="AK161" s="683"/>
    </row>
    <row r="162" spans="1:37" x14ac:dyDescent="0.15">
      <c r="A162" s="675" t="s">
        <v>717</v>
      </c>
      <c r="B162" s="676"/>
      <c r="C162" s="677" t="s">
        <v>3773</v>
      </c>
      <c r="D162" s="677"/>
      <c r="E162" s="677"/>
      <c r="F162" s="677"/>
      <c r="G162" s="677"/>
      <c r="H162" s="677"/>
      <c r="I162" s="677"/>
      <c r="J162" s="677"/>
      <c r="K162" s="677"/>
      <c r="L162" s="677"/>
      <c r="M162" s="677"/>
      <c r="N162" s="677"/>
      <c r="O162" s="677"/>
      <c r="P162" s="677"/>
      <c r="Q162" s="677"/>
      <c r="R162" s="678"/>
      <c r="S162" s="218"/>
      <c r="T162" s="675" t="s">
        <v>717</v>
      </c>
      <c r="U162" s="676"/>
      <c r="V162" s="677"/>
      <c r="W162" s="677"/>
      <c r="X162" s="677"/>
      <c r="Y162" s="677"/>
      <c r="Z162" s="677"/>
      <c r="AA162" s="677"/>
      <c r="AB162" s="677"/>
      <c r="AC162" s="677"/>
      <c r="AD162" s="677"/>
      <c r="AE162" s="677"/>
      <c r="AF162" s="677"/>
      <c r="AG162" s="677"/>
      <c r="AH162" s="677"/>
      <c r="AI162" s="677"/>
      <c r="AJ162" s="677"/>
      <c r="AK162" s="678"/>
    </row>
    <row r="163" spans="1:37" ht="14.25" thickBot="1" x14ac:dyDescent="0.2">
      <c r="A163" s="679"/>
      <c r="B163" s="680"/>
      <c r="C163" s="680"/>
      <c r="D163" s="680"/>
      <c r="E163" s="680"/>
      <c r="F163" s="680"/>
      <c r="G163" s="680"/>
      <c r="H163" s="680"/>
      <c r="I163" s="680"/>
      <c r="J163" s="680"/>
      <c r="K163" s="680"/>
      <c r="L163" s="680"/>
      <c r="M163" s="680"/>
      <c r="N163" s="680"/>
      <c r="O163" s="680"/>
      <c r="P163" s="680"/>
      <c r="Q163" s="680"/>
      <c r="R163" s="681"/>
      <c r="S163" s="218"/>
      <c r="T163" s="679"/>
      <c r="U163" s="680"/>
      <c r="V163" s="680"/>
      <c r="W163" s="680"/>
      <c r="X163" s="680"/>
      <c r="Y163" s="680"/>
      <c r="Z163" s="680"/>
      <c r="AA163" s="680"/>
      <c r="AB163" s="680"/>
      <c r="AC163" s="680"/>
      <c r="AD163" s="680"/>
      <c r="AE163" s="680"/>
      <c r="AF163" s="680"/>
      <c r="AG163" s="680"/>
      <c r="AH163" s="680"/>
      <c r="AI163" s="680"/>
      <c r="AJ163" s="680"/>
      <c r="AK163" s="681"/>
    </row>
    <row r="164" spans="1:37" ht="14.25" thickBot="1" x14ac:dyDescent="0.2">
      <c r="S164" s="218"/>
      <c r="T164" s="218"/>
      <c r="U164" s="218"/>
      <c r="V164" s="251"/>
      <c r="W164" s="251"/>
      <c r="X164" s="251"/>
      <c r="Y164" s="251"/>
      <c r="Z164" s="251"/>
      <c r="AA164" s="251"/>
      <c r="AB164" s="251"/>
      <c r="AC164" s="251"/>
      <c r="AD164" s="251"/>
      <c r="AE164" s="251"/>
      <c r="AF164" s="251"/>
      <c r="AG164" s="251"/>
      <c r="AH164" s="251"/>
      <c r="AI164" s="218"/>
      <c r="AJ164" s="218"/>
      <c r="AK164" s="218"/>
    </row>
    <row r="165" spans="1:37" ht="14.25" thickBot="1" x14ac:dyDescent="0.2">
      <c r="A165" s="663" t="s">
        <v>1778</v>
      </c>
      <c r="B165" s="636"/>
      <c r="C165" s="664"/>
      <c r="D165" s="664"/>
      <c r="E165" s="664"/>
      <c r="F165" s="664"/>
      <c r="G165" s="664"/>
      <c r="H165" s="664"/>
      <c r="I165" s="664"/>
      <c r="J165" s="664"/>
      <c r="K165" s="664"/>
      <c r="L165" s="664"/>
      <c r="M165" s="664"/>
      <c r="N165" s="664"/>
      <c r="O165" s="664"/>
      <c r="P165" s="664"/>
      <c r="Q165" s="664"/>
      <c r="R165" s="665"/>
      <c r="S165" s="218"/>
      <c r="T165" s="663" t="s">
        <v>1778</v>
      </c>
      <c r="U165" s="636"/>
      <c r="V165" s="664"/>
      <c r="W165" s="664"/>
      <c r="X165" s="664"/>
      <c r="Y165" s="664"/>
      <c r="Z165" s="664"/>
      <c r="AA165" s="664"/>
      <c r="AB165" s="664"/>
      <c r="AC165" s="664"/>
      <c r="AD165" s="664"/>
      <c r="AE165" s="664"/>
      <c r="AF165" s="664"/>
      <c r="AG165" s="664"/>
      <c r="AH165" s="664"/>
      <c r="AI165" s="664"/>
      <c r="AJ165" s="664"/>
      <c r="AK165" s="665"/>
    </row>
    <row r="166" spans="1:37" x14ac:dyDescent="0.15">
      <c r="A166" s="448" t="s">
        <v>703</v>
      </c>
      <c r="B166" s="449"/>
      <c r="C166" s="248" t="s">
        <v>1785</v>
      </c>
      <c r="D166" s="654"/>
      <c r="E166" s="655"/>
      <c r="F166" s="249" t="s">
        <v>1786</v>
      </c>
      <c r="G166" s="656"/>
      <c r="H166" s="655"/>
      <c r="I166" s="249" t="s">
        <v>1787</v>
      </c>
      <c r="J166" s="449" t="s">
        <v>1782</v>
      </c>
      <c r="K166" s="449"/>
      <c r="L166" s="449"/>
      <c r="M166" s="449"/>
      <c r="N166" s="656"/>
      <c r="O166" s="656"/>
      <c r="P166" s="656"/>
      <c r="Q166" s="656"/>
      <c r="R166" s="657"/>
      <c r="S166" s="218"/>
      <c r="T166" s="448" t="s">
        <v>703</v>
      </c>
      <c r="U166" s="449"/>
      <c r="V166" s="248" t="s">
        <v>1785</v>
      </c>
      <c r="W166" s="654"/>
      <c r="X166" s="655"/>
      <c r="Y166" s="249" t="s">
        <v>1786</v>
      </c>
      <c r="Z166" s="656"/>
      <c r="AA166" s="655"/>
      <c r="AB166" s="249" t="s">
        <v>1787</v>
      </c>
      <c r="AC166" s="449" t="s">
        <v>1782</v>
      </c>
      <c r="AD166" s="449"/>
      <c r="AE166" s="449"/>
      <c r="AF166" s="449"/>
      <c r="AG166" s="656"/>
      <c r="AH166" s="656"/>
      <c r="AI166" s="656"/>
      <c r="AJ166" s="656"/>
      <c r="AK166" s="657"/>
    </row>
    <row r="167" spans="1:37" x14ac:dyDescent="0.15">
      <c r="A167" s="658" t="s">
        <v>1783</v>
      </c>
      <c r="B167" s="659"/>
      <c r="C167" s="601"/>
      <c r="D167" s="601"/>
      <c r="E167" s="601"/>
      <c r="F167" s="601"/>
      <c r="G167" s="601"/>
      <c r="H167" s="660"/>
      <c r="I167" s="250" t="s">
        <v>1787</v>
      </c>
      <c r="J167" s="659" t="s">
        <v>740</v>
      </c>
      <c r="K167" s="659"/>
      <c r="L167" s="661"/>
      <c r="M167" s="661"/>
      <c r="N167" s="661"/>
      <c r="O167" s="661"/>
      <c r="P167" s="661"/>
      <c r="Q167" s="661"/>
      <c r="R167" s="662"/>
      <c r="S167" s="218"/>
      <c r="T167" s="658" t="s">
        <v>1783</v>
      </c>
      <c r="U167" s="659"/>
      <c r="V167" s="601"/>
      <c r="W167" s="601"/>
      <c r="X167" s="601"/>
      <c r="Y167" s="601"/>
      <c r="Z167" s="601"/>
      <c r="AA167" s="660"/>
      <c r="AB167" s="250" t="s">
        <v>1787</v>
      </c>
      <c r="AC167" s="659" t="s">
        <v>740</v>
      </c>
      <c r="AD167" s="659"/>
      <c r="AE167" s="661"/>
      <c r="AF167" s="661"/>
      <c r="AG167" s="661"/>
      <c r="AH167" s="661"/>
      <c r="AI167" s="661"/>
      <c r="AJ167" s="661"/>
      <c r="AK167" s="662"/>
    </row>
    <row r="168" spans="1:37" x14ac:dyDescent="0.15">
      <c r="A168" s="658" t="s">
        <v>1779</v>
      </c>
      <c r="B168" s="659"/>
      <c r="C168" s="659"/>
      <c r="D168" s="659"/>
      <c r="E168" s="659"/>
      <c r="F168" s="661"/>
      <c r="G168" s="661"/>
      <c r="H168" s="674"/>
      <c r="I168" s="250" t="s">
        <v>1787</v>
      </c>
      <c r="J168" s="659" t="s">
        <v>742</v>
      </c>
      <c r="K168" s="659"/>
      <c r="L168" s="661"/>
      <c r="M168" s="661"/>
      <c r="N168" s="661"/>
      <c r="O168" s="661"/>
      <c r="P168" s="661"/>
      <c r="Q168" s="661"/>
      <c r="R168" s="662"/>
      <c r="S168" s="218"/>
      <c r="T168" s="658" t="s">
        <v>1779</v>
      </c>
      <c r="U168" s="659"/>
      <c r="V168" s="659"/>
      <c r="W168" s="659"/>
      <c r="X168" s="659"/>
      <c r="Y168" s="661"/>
      <c r="Z168" s="661"/>
      <c r="AA168" s="674"/>
      <c r="AB168" s="250" t="s">
        <v>1787</v>
      </c>
      <c r="AC168" s="659" t="s">
        <v>742</v>
      </c>
      <c r="AD168" s="659"/>
      <c r="AE168" s="661"/>
      <c r="AF168" s="661"/>
      <c r="AG168" s="661"/>
      <c r="AH168" s="661"/>
      <c r="AI168" s="661"/>
      <c r="AJ168" s="661"/>
      <c r="AK168" s="662"/>
    </row>
    <row r="169" spans="1:37" x14ac:dyDescent="0.15">
      <c r="A169" s="671" t="s">
        <v>1780</v>
      </c>
      <c r="B169" s="672"/>
      <c r="C169" s="673"/>
      <c r="D169" s="673"/>
      <c r="E169" s="673"/>
      <c r="F169" s="673"/>
      <c r="G169" s="673"/>
      <c r="H169" s="673"/>
      <c r="I169" s="673"/>
      <c r="J169" s="666" t="s">
        <v>1788</v>
      </c>
      <c r="K169" s="666"/>
      <c r="L169" s="666"/>
      <c r="M169" s="666"/>
      <c r="N169" s="667"/>
      <c r="O169" s="667"/>
      <c r="P169" s="667"/>
      <c r="Q169" s="667"/>
      <c r="R169" s="668"/>
      <c r="S169" s="218"/>
      <c r="T169" s="671" t="s">
        <v>1780</v>
      </c>
      <c r="U169" s="672"/>
      <c r="V169" s="673"/>
      <c r="W169" s="673"/>
      <c r="X169" s="673"/>
      <c r="Y169" s="673"/>
      <c r="Z169" s="673"/>
      <c r="AA169" s="673"/>
      <c r="AB169" s="673"/>
      <c r="AC169" s="666" t="s">
        <v>1788</v>
      </c>
      <c r="AD169" s="666"/>
      <c r="AE169" s="666"/>
      <c r="AF169" s="666"/>
      <c r="AG169" s="667"/>
      <c r="AH169" s="667"/>
      <c r="AI169" s="667"/>
      <c r="AJ169" s="667"/>
      <c r="AK169" s="668"/>
    </row>
    <row r="170" spans="1:37" x14ac:dyDescent="0.15">
      <c r="A170" s="658" t="s">
        <v>1784</v>
      </c>
      <c r="B170" s="659"/>
      <c r="C170" s="659"/>
      <c r="D170" s="659"/>
      <c r="E170" s="669"/>
      <c r="F170" s="669"/>
      <c r="G170" s="669"/>
      <c r="H170" s="669"/>
      <c r="I170" s="669"/>
      <c r="J170" s="669"/>
      <c r="K170" s="669"/>
      <c r="L170" s="669"/>
      <c r="M170" s="669"/>
      <c r="N170" s="669"/>
      <c r="O170" s="669"/>
      <c r="P170" s="669"/>
      <c r="Q170" s="669"/>
      <c r="R170" s="670"/>
      <c r="S170" s="218"/>
      <c r="T170" s="658" t="s">
        <v>1784</v>
      </c>
      <c r="U170" s="659"/>
      <c r="V170" s="659"/>
      <c r="W170" s="659"/>
      <c r="X170" s="669"/>
      <c r="Y170" s="669"/>
      <c r="Z170" s="669"/>
      <c r="AA170" s="669"/>
      <c r="AB170" s="669"/>
      <c r="AC170" s="669"/>
      <c r="AD170" s="669"/>
      <c r="AE170" s="669"/>
      <c r="AF170" s="669"/>
      <c r="AG170" s="669"/>
      <c r="AH170" s="669"/>
      <c r="AI170" s="669"/>
      <c r="AJ170" s="669"/>
      <c r="AK170" s="670"/>
    </row>
    <row r="171" spans="1:37" x14ac:dyDescent="0.15">
      <c r="A171" s="658" t="s">
        <v>1781</v>
      </c>
      <c r="B171" s="659"/>
      <c r="C171" s="659"/>
      <c r="D171" s="659"/>
      <c r="E171" s="659"/>
      <c r="F171" s="669"/>
      <c r="G171" s="669"/>
      <c r="H171" s="669"/>
      <c r="I171" s="669"/>
      <c r="J171" s="669"/>
      <c r="K171" s="669"/>
      <c r="L171" s="669"/>
      <c r="M171" s="669"/>
      <c r="N171" s="669"/>
      <c r="O171" s="669"/>
      <c r="P171" s="669"/>
      <c r="Q171" s="669"/>
      <c r="R171" s="670"/>
      <c r="S171" s="218"/>
      <c r="T171" s="658" t="s">
        <v>1781</v>
      </c>
      <c r="U171" s="659"/>
      <c r="V171" s="659"/>
      <c r="W171" s="659"/>
      <c r="X171" s="659"/>
      <c r="Y171" s="669"/>
      <c r="Z171" s="669"/>
      <c r="AA171" s="669"/>
      <c r="AB171" s="669"/>
      <c r="AC171" s="669"/>
      <c r="AD171" s="669"/>
      <c r="AE171" s="669"/>
      <c r="AF171" s="669"/>
      <c r="AG171" s="669"/>
      <c r="AH171" s="669"/>
      <c r="AI171" s="669"/>
      <c r="AJ171" s="669"/>
      <c r="AK171" s="670"/>
    </row>
    <row r="172" spans="1:37" x14ac:dyDescent="0.15">
      <c r="A172" s="682"/>
      <c r="B172" s="601"/>
      <c r="C172" s="601"/>
      <c r="D172" s="601"/>
      <c r="E172" s="601"/>
      <c r="F172" s="601"/>
      <c r="G172" s="601"/>
      <c r="H172" s="601"/>
      <c r="I172" s="601"/>
      <c r="J172" s="601"/>
      <c r="K172" s="601"/>
      <c r="L172" s="601"/>
      <c r="M172" s="601"/>
      <c r="N172" s="601"/>
      <c r="O172" s="601"/>
      <c r="P172" s="601"/>
      <c r="Q172" s="601"/>
      <c r="R172" s="683"/>
      <c r="S172" s="218"/>
      <c r="T172" s="682"/>
      <c r="U172" s="601"/>
      <c r="V172" s="601"/>
      <c r="W172" s="601"/>
      <c r="X172" s="601"/>
      <c r="Y172" s="601"/>
      <c r="Z172" s="601"/>
      <c r="AA172" s="601"/>
      <c r="AB172" s="601"/>
      <c r="AC172" s="601"/>
      <c r="AD172" s="601"/>
      <c r="AE172" s="601"/>
      <c r="AF172" s="601"/>
      <c r="AG172" s="601"/>
      <c r="AH172" s="601"/>
      <c r="AI172" s="601"/>
      <c r="AJ172" s="601"/>
      <c r="AK172" s="683"/>
    </row>
    <row r="173" spans="1:37" x14ac:dyDescent="0.15">
      <c r="A173" s="675" t="s">
        <v>717</v>
      </c>
      <c r="B173" s="676"/>
      <c r="C173" s="677"/>
      <c r="D173" s="677"/>
      <c r="E173" s="677"/>
      <c r="F173" s="677"/>
      <c r="G173" s="677"/>
      <c r="H173" s="677"/>
      <c r="I173" s="677"/>
      <c r="J173" s="677"/>
      <c r="K173" s="677"/>
      <c r="L173" s="677"/>
      <c r="M173" s="677"/>
      <c r="N173" s="677"/>
      <c r="O173" s="677"/>
      <c r="P173" s="677"/>
      <c r="Q173" s="677"/>
      <c r="R173" s="678"/>
      <c r="S173" s="218"/>
      <c r="T173" s="675" t="s">
        <v>717</v>
      </c>
      <c r="U173" s="676"/>
      <c r="V173" s="677"/>
      <c r="W173" s="677"/>
      <c r="X173" s="677"/>
      <c r="Y173" s="677"/>
      <c r="Z173" s="677"/>
      <c r="AA173" s="677"/>
      <c r="AB173" s="677"/>
      <c r="AC173" s="677"/>
      <c r="AD173" s="677"/>
      <c r="AE173" s="677"/>
      <c r="AF173" s="677"/>
      <c r="AG173" s="677"/>
      <c r="AH173" s="677"/>
      <c r="AI173" s="677"/>
      <c r="AJ173" s="677"/>
      <c r="AK173" s="678"/>
    </row>
    <row r="174" spans="1:37" ht="14.25" thickBot="1" x14ac:dyDescent="0.2">
      <c r="A174" s="679"/>
      <c r="B174" s="680"/>
      <c r="C174" s="680"/>
      <c r="D174" s="680"/>
      <c r="E174" s="680"/>
      <c r="F174" s="680"/>
      <c r="G174" s="680"/>
      <c r="H174" s="680"/>
      <c r="I174" s="680"/>
      <c r="J174" s="680"/>
      <c r="K174" s="680"/>
      <c r="L174" s="680"/>
      <c r="M174" s="680"/>
      <c r="N174" s="680"/>
      <c r="O174" s="680"/>
      <c r="P174" s="680"/>
      <c r="Q174" s="680"/>
      <c r="R174" s="681"/>
      <c r="S174" s="218"/>
      <c r="T174" s="679"/>
      <c r="U174" s="680"/>
      <c r="V174" s="680"/>
      <c r="W174" s="680"/>
      <c r="X174" s="680"/>
      <c r="Y174" s="680"/>
      <c r="Z174" s="680"/>
      <c r="AA174" s="680"/>
      <c r="AB174" s="680"/>
      <c r="AC174" s="680"/>
      <c r="AD174" s="680"/>
      <c r="AE174" s="680"/>
      <c r="AF174" s="680"/>
      <c r="AG174" s="680"/>
      <c r="AH174" s="680"/>
      <c r="AI174" s="680"/>
      <c r="AJ174" s="680"/>
      <c r="AK174" s="681"/>
    </row>
    <row r="175" spans="1:37" ht="14.25" thickBot="1" x14ac:dyDescent="0.2">
      <c r="A175" s="218"/>
      <c r="B175" s="218"/>
      <c r="C175" s="218"/>
      <c r="D175" s="218"/>
      <c r="E175" s="218"/>
      <c r="F175" s="218"/>
      <c r="G175" s="218"/>
      <c r="H175" s="218"/>
      <c r="I175" s="218"/>
      <c r="J175" s="218"/>
      <c r="K175" s="218"/>
      <c r="L175" s="218"/>
      <c r="M175" s="218"/>
      <c r="N175" s="218"/>
      <c r="O175" s="218"/>
      <c r="P175" s="218"/>
      <c r="Q175" s="218"/>
      <c r="R175" s="218"/>
      <c r="S175" s="218"/>
      <c r="T175" s="218"/>
      <c r="U175" s="218"/>
      <c r="V175" s="218"/>
      <c r="W175" s="218"/>
      <c r="X175" s="218"/>
      <c r="Y175" s="218"/>
      <c r="Z175" s="218"/>
      <c r="AA175" s="218"/>
      <c r="AB175" s="218"/>
      <c r="AC175" s="218"/>
      <c r="AD175" s="218"/>
      <c r="AE175" s="218"/>
      <c r="AF175" s="218"/>
      <c r="AG175" s="218"/>
      <c r="AH175" s="218"/>
      <c r="AI175" s="218"/>
      <c r="AJ175" s="218"/>
      <c r="AK175" s="218"/>
    </row>
    <row r="176" spans="1:37" ht="14.25" thickBot="1" x14ac:dyDescent="0.2">
      <c r="A176" s="663" t="s">
        <v>1778</v>
      </c>
      <c r="B176" s="636"/>
      <c r="C176" s="664"/>
      <c r="D176" s="664"/>
      <c r="E176" s="664"/>
      <c r="F176" s="664"/>
      <c r="G176" s="664"/>
      <c r="H176" s="664"/>
      <c r="I176" s="664"/>
      <c r="J176" s="664"/>
      <c r="K176" s="664"/>
      <c r="L176" s="664"/>
      <c r="M176" s="664"/>
      <c r="N176" s="664"/>
      <c r="O176" s="664"/>
      <c r="P176" s="664"/>
      <c r="Q176" s="664"/>
      <c r="R176" s="665"/>
      <c r="S176" s="218"/>
      <c r="T176" s="663" t="s">
        <v>1778</v>
      </c>
      <c r="U176" s="636"/>
      <c r="V176" s="664"/>
      <c r="W176" s="664"/>
      <c r="X176" s="664"/>
      <c r="Y176" s="664"/>
      <c r="Z176" s="664"/>
      <c r="AA176" s="664"/>
      <c r="AB176" s="664"/>
      <c r="AC176" s="664"/>
      <c r="AD176" s="664"/>
      <c r="AE176" s="664"/>
      <c r="AF176" s="664"/>
      <c r="AG176" s="664"/>
      <c r="AH176" s="664"/>
      <c r="AI176" s="664"/>
      <c r="AJ176" s="664"/>
      <c r="AK176" s="665"/>
    </row>
    <row r="177" spans="1:37" x14ac:dyDescent="0.15">
      <c r="A177" s="448" t="s">
        <v>703</v>
      </c>
      <c r="B177" s="449"/>
      <c r="C177" s="248" t="s">
        <v>1785</v>
      </c>
      <c r="D177" s="654"/>
      <c r="E177" s="655"/>
      <c r="F177" s="249" t="s">
        <v>1786</v>
      </c>
      <c r="G177" s="656"/>
      <c r="H177" s="655"/>
      <c r="I177" s="249" t="s">
        <v>1787</v>
      </c>
      <c r="J177" s="449" t="s">
        <v>1782</v>
      </c>
      <c r="K177" s="449"/>
      <c r="L177" s="449"/>
      <c r="M177" s="449"/>
      <c r="N177" s="656"/>
      <c r="O177" s="656"/>
      <c r="P177" s="656"/>
      <c r="Q177" s="656"/>
      <c r="R177" s="657"/>
      <c r="S177" s="218"/>
      <c r="T177" s="448" t="s">
        <v>703</v>
      </c>
      <c r="U177" s="449"/>
      <c r="V177" s="248" t="s">
        <v>1785</v>
      </c>
      <c r="W177" s="654"/>
      <c r="X177" s="655"/>
      <c r="Y177" s="249" t="s">
        <v>1786</v>
      </c>
      <c r="Z177" s="656"/>
      <c r="AA177" s="655"/>
      <c r="AB177" s="249" t="s">
        <v>1787</v>
      </c>
      <c r="AC177" s="449" t="s">
        <v>1782</v>
      </c>
      <c r="AD177" s="449"/>
      <c r="AE177" s="449"/>
      <c r="AF177" s="449"/>
      <c r="AG177" s="656"/>
      <c r="AH177" s="656"/>
      <c r="AI177" s="656"/>
      <c r="AJ177" s="656"/>
      <c r="AK177" s="657"/>
    </row>
    <row r="178" spans="1:37" x14ac:dyDescent="0.15">
      <c r="A178" s="658" t="s">
        <v>1783</v>
      </c>
      <c r="B178" s="659"/>
      <c r="C178" s="601"/>
      <c r="D178" s="601"/>
      <c r="E178" s="601"/>
      <c r="F178" s="601"/>
      <c r="G178" s="601"/>
      <c r="H178" s="660"/>
      <c r="I178" s="250" t="s">
        <v>1787</v>
      </c>
      <c r="J178" s="659" t="s">
        <v>740</v>
      </c>
      <c r="K178" s="659"/>
      <c r="L178" s="661"/>
      <c r="M178" s="661"/>
      <c r="N178" s="661"/>
      <c r="O178" s="661"/>
      <c r="P178" s="661"/>
      <c r="Q178" s="661"/>
      <c r="R178" s="662"/>
      <c r="S178" s="218"/>
      <c r="T178" s="658" t="s">
        <v>1783</v>
      </c>
      <c r="U178" s="659"/>
      <c r="V178" s="601"/>
      <c r="W178" s="601"/>
      <c r="X178" s="601"/>
      <c r="Y178" s="601"/>
      <c r="Z178" s="601"/>
      <c r="AA178" s="660"/>
      <c r="AB178" s="250" t="s">
        <v>1787</v>
      </c>
      <c r="AC178" s="659" t="s">
        <v>740</v>
      </c>
      <c r="AD178" s="659"/>
      <c r="AE178" s="661"/>
      <c r="AF178" s="661"/>
      <c r="AG178" s="661"/>
      <c r="AH178" s="661"/>
      <c r="AI178" s="661"/>
      <c r="AJ178" s="661"/>
      <c r="AK178" s="662"/>
    </row>
    <row r="179" spans="1:37" x14ac:dyDescent="0.15">
      <c r="A179" s="658" t="s">
        <v>1779</v>
      </c>
      <c r="B179" s="659"/>
      <c r="C179" s="659"/>
      <c r="D179" s="659"/>
      <c r="E179" s="659"/>
      <c r="F179" s="661"/>
      <c r="G179" s="661"/>
      <c r="H179" s="674"/>
      <c r="I179" s="250" t="s">
        <v>1787</v>
      </c>
      <c r="J179" s="659" t="s">
        <v>742</v>
      </c>
      <c r="K179" s="659"/>
      <c r="L179" s="661"/>
      <c r="M179" s="661"/>
      <c r="N179" s="661"/>
      <c r="O179" s="661"/>
      <c r="P179" s="661"/>
      <c r="Q179" s="661"/>
      <c r="R179" s="662"/>
      <c r="S179" s="218"/>
      <c r="T179" s="658" t="s">
        <v>1779</v>
      </c>
      <c r="U179" s="659"/>
      <c r="V179" s="659"/>
      <c r="W179" s="659"/>
      <c r="X179" s="659"/>
      <c r="Y179" s="661"/>
      <c r="Z179" s="661"/>
      <c r="AA179" s="674"/>
      <c r="AB179" s="250" t="s">
        <v>1787</v>
      </c>
      <c r="AC179" s="659" t="s">
        <v>742</v>
      </c>
      <c r="AD179" s="659"/>
      <c r="AE179" s="661"/>
      <c r="AF179" s="661"/>
      <c r="AG179" s="661"/>
      <c r="AH179" s="661"/>
      <c r="AI179" s="661"/>
      <c r="AJ179" s="661"/>
      <c r="AK179" s="662"/>
    </row>
    <row r="180" spans="1:37" x14ac:dyDescent="0.15">
      <c r="A180" s="671" t="s">
        <v>1780</v>
      </c>
      <c r="B180" s="672"/>
      <c r="C180" s="673"/>
      <c r="D180" s="673"/>
      <c r="E180" s="673"/>
      <c r="F180" s="673"/>
      <c r="G180" s="673"/>
      <c r="H180" s="673"/>
      <c r="I180" s="673"/>
      <c r="J180" s="666" t="s">
        <v>1788</v>
      </c>
      <c r="K180" s="666"/>
      <c r="L180" s="666"/>
      <c r="M180" s="666"/>
      <c r="N180" s="667"/>
      <c r="O180" s="667"/>
      <c r="P180" s="667"/>
      <c r="Q180" s="667"/>
      <c r="R180" s="668"/>
      <c r="S180" s="218"/>
      <c r="T180" s="671" t="s">
        <v>1780</v>
      </c>
      <c r="U180" s="672"/>
      <c r="V180" s="673"/>
      <c r="W180" s="673"/>
      <c r="X180" s="673"/>
      <c r="Y180" s="673"/>
      <c r="Z180" s="673"/>
      <c r="AA180" s="673"/>
      <c r="AB180" s="673"/>
      <c r="AC180" s="666" t="s">
        <v>1788</v>
      </c>
      <c r="AD180" s="666"/>
      <c r="AE180" s="666"/>
      <c r="AF180" s="666"/>
      <c r="AG180" s="667"/>
      <c r="AH180" s="667"/>
      <c r="AI180" s="667"/>
      <c r="AJ180" s="667"/>
      <c r="AK180" s="668"/>
    </row>
    <row r="181" spans="1:37" x14ac:dyDescent="0.15">
      <c r="A181" s="658" t="s">
        <v>1784</v>
      </c>
      <c r="B181" s="659"/>
      <c r="C181" s="659"/>
      <c r="D181" s="659"/>
      <c r="E181" s="669"/>
      <c r="F181" s="669"/>
      <c r="G181" s="669"/>
      <c r="H181" s="669"/>
      <c r="I181" s="669"/>
      <c r="J181" s="669"/>
      <c r="K181" s="669"/>
      <c r="L181" s="669"/>
      <c r="M181" s="669"/>
      <c r="N181" s="669"/>
      <c r="O181" s="669"/>
      <c r="P181" s="669"/>
      <c r="Q181" s="669"/>
      <c r="R181" s="670"/>
      <c r="S181" s="218"/>
      <c r="T181" s="658" t="s">
        <v>1784</v>
      </c>
      <c r="U181" s="659"/>
      <c r="V181" s="659"/>
      <c r="W181" s="659"/>
      <c r="X181" s="669"/>
      <c r="Y181" s="669"/>
      <c r="Z181" s="669"/>
      <c r="AA181" s="669"/>
      <c r="AB181" s="669"/>
      <c r="AC181" s="669"/>
      <c r="AD181" s="669"/>
      <c r="AE181" s="669"/>
      <c r="AF181" s="669"/>
      <c r="AG181" s="669"/>
      <c r="AH181" s="669"/>
      <c r="AI181" s="669"/>
      <c r="AJ181" s="669"/>
      <c r="AK181" s="670"/>
    </row>
    <row r="182" spans="1:37" x14ac:dyDescent="0.15">
      <c r="A182" s="658" t="s">
        <v>1781</v>
      </c>
      <c r="B182" s="659"/>
      <c r="C182" s="659"/>
      <c r="D182" s="659"/>
      <c r="E182" s="659"/>
      <c r="F182" s="669"/>
      <c r="G182" s="669"/>
      <c r="H182" s="669"/>
      <c r="I182" s="669"/>
      <c r="J182" s="669"/>
      <c r="K182" s="669"/>
      <c r="L182" s="669"/>
      <c r="M182" s="669"/>
      <c r="N182" s="669"/>
      <c r="O182" s="669"/>
      <c r="P182" s="669"/>
      <c r="Q182" s="669"/>
      <c r="R182" s="670"/>
      <c r="S182" s="218"/>
      <c r="T182" s="658" t="s">
        <v>1781</v>
      </c>
      <c r="U182" s="659"/>
      <c r="V182" s="659"/>
      <c r="W182" s="659"/>
      <c r="X182" s="659"/>
      <c r="Y182" s="669"/>
      <c r="Z182" s="669"/>
      <c r="AA182" s="669"/>
      <c r="AB182" s="669"/>
      <c r="AC182" s="669"/>
      <c r="AD182" s="669"/>
      <c r="AE182" s="669"/>
      <c r="AF182" s="669"/>
      <c r="AG182" s="669"/>
      <c r="AH182" s="669"/>
      <c r="AI182" s="669"/>
      <c r="AJ182" s="669"/>
      <c r="AK182" s="670"/>
    </row>
    <row r="183" spans="1:37" x14ac:dyDescent="0.15">
      <c r="A183" s="682"/>
      <c r="B183" s="601"/>
      <c r="C183" s="601"/>
      <c r="D183" s="601"/>
      <c r="E183" s="601"/>
      <c r="F183" s="601"/>
      <c r="G183" s="601"/>
      <c r="H183" s="601"/>
      <c r="I183" s="601"/>
      <c r="J183" s="601"/>
      <c r="K183" s="601"/>
      <c r="L183" s="601"/>
      <c r="M183" s="601"/>
      <c r="N183" s="601"/>
      <c r="O183" s="601"/>
      <c r="P183" s="601"/>
      <c r="Q183" s="601"/>
      <c r="R183" s="683"/>
      <c r="S183" s="218"/>
      <c r="T183" s="682"/>
      <c r="U183" s="601"/>
      <c r="V183" s="601"/>
      <c r="W183" s="601"/>
      <c r="X183" s="601"/>
      <c r="Y183" s="601"/>
      <c r="Z183" s="601"/>
      <c r="AA183" s="601"/>
      <c r="AB183" s="601"/>
      <c r="AC183" s="601"/>
      <c r="AD183" s="601"/>
      <c r="AE183" s="601"/>
      <c r="AF183" s="601"/>
      <c r="AG183" s="601"/>
      <c r="AH183" s="601"/>
      <c r="AI183" s="601"/>
      <c r="AJ183" s="601"/>
      <c r="AK183" s="683"/>
    </row>
    <row r="184" spans="1:37" x14ac:dyDescent="0.15">
      <c r="A184" s="675" t="s">
        <v>717</v>
      </c>
      <c r="B184" s="676"/>
      <c r="C184" s="677"/>
      <c r="D184" s="677"/>
      <c r="E184" s="677"/>
      <c r="F184" s="677"/>
      <c r="G184" s="677"/>
      <c r="H184" s="677"/>
      <c r="I184" s="677"/>
      <c r="J184" s="677"/>
      <c r="K184" s="677"/>
      <c r="L184" s="677"/>
      <c r="M184" s="677"/>
      <c r="N184" s="677"/>
      <c r="O184" s="677"/>
      <c r="P184" s="677"/>
      <c r="Q184" s="677"/>
      <c r="R184" s="678"/>
      <c r="S184" s="218"/>
      <c r="T184" s="675" t="s">
        <v>717</v>
      </c>
      <c r="U184" s="676"/>
      <c r="V184" s="677"/>
      <c r="W184" s="677"/>
      <c r="X184" s="677"/>
      <c r="Y184" s="677"/>
      <c r="Z184" s="677"/>
      <c r="AA184" s="677"/>
      <c r="AB184" s="677"/>
      <c r="AC184" s="677"/>
      <c r="AD184" s="677"/>
      <c r="AE184" s="677"/>
      <c r="AF184" s="677"/>
      <c r="AG184" s="677"/>
      <c r="AH184" s="677"/>
      <c r="AI184" s="677"/>
      <c r="AJ184" s="677"/>
      <c r="AK184" s="678"/>
    </row>
    <row r="185" spans="1:37" ht="14.25" thickBot="1" x14ac:dyDescent="0.2">
      <c r="A185" s="679"/>
      <c r="B185" s="680"/>
      <c r="C185" s="680"/>
      <c r="D185" s="680"/>
      <c r="E185" s="680"/>
      <c r="F185" s="680"/>
      <c r="G185" s="680"/>
      <c r="H185" s="680"/>
      <c r="I185" s="680"/>
      <c r="J185" s="680"/>
      <c r="K185" s="680"/>
      <c r="L185" s="680"/>
      <c r="M185" s="680"/>
      <c r="N185" s="680"/>
      <c r="O185" s="680"/>
      <c r="P185" s="680"/>
      <c r="Q185" s="680"/>
      <c r="R185" s="681"/>
      <c r="S185" s="218"/>
      <c r="T185" s="679"/>
      <c r="U185" s="680"/>
      <c r="V185" s="680"/>
      <c r="W185" s="680"/>
      <c r="X185" s="680"/>
      <c r="Y185" s="680"/>
      <c r="Z185" s="680"/>
      <c r="AA185" s="680"/>
      <c r="AB185" s="680"/>
      <c r="AC185" s="680"/>
      <c r="AD185" s="680"/>
      <c r="AE185" s="680"/>
      <c r="AF185" s="680"/>
      <c r="AG185" s="680"/>
      <c r="AH185" s="680"/>
      <c r="AI185" s="680"/>
      <c r="AJ185" s="680"/>
      <c r="AK185" s="681"/>
    </row>
    <row r="186" spans="1:37" ht="14.25" thickBot="1" x14ac:dyDescent="0.2">
      <c r="A186" s="218"/>
      <c r="B186" s="218"/>
      <c r="C186" s="218"/>
      <c r="D186" s="218"/>
      <c r="E186" s="218"/>
      <c r="F186" s="218"/>
      <c r="G186" s="218"/>
      <c r="H186" s="218"/>
      <c r="I186" s="218"/>
      <c r="J186" s="218"/>
      <c r="K186" s="218"/>
      <c r="L186" s="218"/>
      <c r="M186" s="218"/>
      <c r="N186" s="218"/>
      <c r="O186" s="218"/>
      <c r="P186" s="218"/>
      <c r="Q186" s="218"/>
      <c r="R186" s="218"/>
      <c r="S186" s="218"/>
      <c r="T186" s="218"/>
      <c r="U186" s="218"/>
      <c r="V186" s="218"/>
      <c r="W186" s="218"/>
      <c r="X186" s="218"/>
      <c r="Y186" s="218"/>
      <c r="Z186" s="218"/>
      <c r="AA186" s="218"/>
      <c r="AB186" s="218"/>
      <c r="AC186" s="218"/>
      <c r="AD186" s="218"/>
      <c r="AE186" s="218"/>
      <c r="AF186" s="218"/>
      <c r="AG186" s="218"/>
      <c r="AH186" s="218"/>
      <c r="AI186" s="218"/>
      <c r="AJ186" s="218"/>
      <c r="AK186" s="218"/>
    </row>
    <row r="187" spans="1:37" ht="14.25" thickBot="1" x14ac:dyDescent="0.2">
      <c r="A187" s="663" t="s">
        <v>1778</v>
      </c>
      <c r="B187" s="636"/>
      <c r="C187" s="664"/>
      <c r="D187" s="664"/>
      <c r="E187" s="664"/>
      <c r="F187" s="664"/>
      <c r="G187" s="664"/>
      <c r="H187" s="664"/>
      <c r="I187" s="664"/>
      <c r="J187" s="664"/>
      <c r="K187" s="664"/>
      <c r="L187" s="664"/>
      <c r="M187" s="664"/>
      <c r="N187" s="664"/>
      <c r="O187" s="664"/>
      <c r="P187" s="664"/>
      <c r="Q187" s="664"/>
      <c r="R187" s="665"/>
      <c r="S187" s="218"/>
      <c r="T187" s="663" t="s">
        <v>1778</v>
      </c>
      <c r="U187" s="636"/>
      <c r="V187" s="664"/>
      <c r="W187" s="664"/>
      <c r="X187" s="664"/>
      <c r="Y187" s="664"/>
      <c r="Z187" s="664"/>
      <c r="AA187" s="664"/>
      <c r="AB187" s="664"/>
      <c r="AC187" s="664"/>
      <c r="AD187" s="664"/>
      <c r="AE187" s="664"/>
      <c r="AF187" s="664"/>
      <c r="AG187" s="664"/>
      <c r="AH187" s="664"/>
      <c r="AI187" s="664"/>
      <c r="AJ187" s="664"/>
      <c r="AK187" s="665"/>
    </row>
    <row r="188" spans="1:37" x14ac:dyDescent="0.15">
      <c r="A188" s="448" t="s">
        <v>703</v>
      </c>
      <c r="B188" s="449"/>
      <c r="C188" s="248" t="s">
        <v>1785</v>
      </c>
      <c r="D188" s="654"/>
      <c r="E188" s="655"/>
      <c r="F188" s="249" t="s">
        <v>1786</v>
      </c>
      <c r="G188" s="656"/>
      <c r="H188" s="655"/>
      <c r="I188" s="249" t="s">
        <v>1787</v>
      </c>
      <c r="J188" s="449" t="s">
        <v>1782</v>
      </c>
      <c r="K188" s="449"/>
      <c r="L188" s="449"/>
      <c r="M188" s="449"/>
      <c r="N188" s="656"/>
      <c r="O188" s="656"/>
      <c r="P188" s="656"/>
      <c r="Q188" s="656"/>
      <c r="R188" s="657"/>
      <c r="S188" s="218"/>
      <c r="T188" s="448" t="s">
        <v>703</v>
      </c>
      <c r="U188" s="449"/>
      <c r="V188" s="248" t="s">
        <v>1785</v>
      </c>
      <c r="W188" s="654"/>
      <c r="X188" s="655"/>
      <c r="Y188" s="249" t="s">
        <v>1786</v>
      </c>
      <c r="Z188" s="656"/>
      <c r="AA188" s="655"/>
      <c r="AB188" s="249" t="s">
        <v>1787</v>
      </c>
      <c r="AC188" s="449" t="s">
        <v>1782</v>
      </c>
      <c r="AD188" s="449"/>
      <c r="AE188" s="449"/>
      <c r="AF188" s="449"/>
      <c r="AG188" s="656"/>
      <c r="AH188" s="656"/>
      <c r="AI188" s="656"/>
      <c r="AJ188" s="656"/>
      <c r="AK188" s="657"/>
    </row>
    <row r="189" spans="1:37" x14ac:dyDescent="0.15">
      <c r="A189" s="658" t="s">
        <v>1783</v>
      </c>
      <c r="B189" s="659"/>
      <c r="C189" s="601"/>
      <c r="D189" s="601"/>
      <c r="E189" s="601"/>
      <c r="F189" s="601"/>
      <c r="G189" s="601"/>
      <c r="H189" s="660"/>
      <c r="I189" s="250" t="s">
        <v>1787</v>
      </c>
      <c r="J189" s="659" t="s">
        <v>740</v>
      </c>
      <c r="K189" s="659"/>
      <c r="L189" s="661"/>
      <c r="M189" s="661"/>
      <c r="N189" s="661"/>
      <c r="O189" s="661"/>
      <c r="P189" s="661"/>
      <c r="Q189" s="661"/>
      <c r="R189" s="662"/>
      <c r="S189" s="218"/>
      <c r="T189" s="658" t="s">
        <v>1783</v>
      </c>
      <c r="U189" s="659"/>
      <c r="V189" s="601"/>
      <c r="W189" s="601"/>
      <c r="X189" s="601"/>
      <c r="Y189" s="601"/>
      <c r="Z189" s="601"/>
      <c r="AA189" s="660"/>
      <c r="AB189" s="250" t="s">
        <v>1787</v>
      </c>
      <c r="AC189" s="659" t="s">
        <v>740</v>
      </c>
      <c r="AD189" s="659"/>
      <c r="AE189" s="661"/>
      <c r="AF189" s="661"/>
      <c r="AG189" s="661"/>
      <c r="AH189" s="661"/>
      <c r="AI189" s="661"/>
      <c r="AJ189" s="661"/>
      <c r="AK189" s="662"/>
    </row>
    <row r="190" spans="1:37" x14ac:dyDescent="0.15">
      <c r="A190" s="658" t="s">
        <v>1779</v>
      </c>
      <c r="B190" s="659"/>
      <c r="C190" s="659"/>
      <c r="D190" s="659"/>
      <c r="E190" s="659"/>
      <c r="F190" s="661"/>
      <c r="G190" s="661"/>
      <c r="H190" s="674"/>
      <c r="I190" s="250" t="s">
        <v>1787</v>
      </c>
      <c r="J190" s="659" t="s">
        <v>742</v>
      </c>
      <c r="K190" s="659"/>
      <c r="L190" s="661"/>
      <c r="M190" s="661"/>
      <c r="N190" s="661"/>
      <c r="O190" s="661"/>
      <c r="P190" s="661"/>
      <c r="Q190" s="661"/>
      <c r="R190" s="662"/>
      <c r="S190" s="218"/>
      <c r="T190" s="658" t="s">
        <v>1779</v>
      </c>
      <c r="U190" s="659"/>
      <c r="V190" s="659"/>
      <c r="W190" s="659"/>
      <c r="X190" s="659"/>
      <c r="Y190" s="661"/>
      <c r="Z190" s="661"/>
      <c r="AA190" s="674"/>
      <c r="AB190" s="250" t="s">
        <v>1787</v>
      </c>
      <c r="AC190" s="659" t="s">
        <v>742</v>
      </c>
      <c r="AD190" s="659"/>
      <c r="AE190" s="661"/>
      <c r="AF190" s="661"/>
      <c r="AG190" s="661"/>
      <c r="AH190" s="661"/>
      <c r="AI190" s="661"/>
      <c r="AJ190" s="661"/>
      <c r="AK190" s="662"/>
    </row>
    <row r="191" spans="1:37" x14ac:dyDescent="0.15">
      <c r="A191" s="671" t="s">
        <v>1780</v>
      </c>
      <c r="B191" s="672"/>
      <c r="C191" s="673"/>
      <c r="D191" s="673"/>
      <c r="E191" s="673"/>
      <c r="F191" s="673"/>
      <c r="G191" s="673"/>
      <c r="H191" s="673"/>
      <c r="I191" s="673"/>
      <c r="J191" s="666" t="s">
        <v>1788</v>
      </c>
      <c r="K191" s="666"/>
      <c r="L191" s="666"/>
      <c r="M191" s="666"/>
      <c r="N191" s="667"/>
      <c r="O191" s="667"/>
      <c r="P191" s="667"/>
      <c r="Q191" s="667"/>
      <c r="R191" s="668"/>
      <c r="S191" s="218"/>
      <c r="T191" s="671" t="s">
        <v>1780</v>
      </c>
      <c r="U191" s="672"/>
      <c r="V191" s="673"/>
      <c r="W191" s="673"/>
      <c r="X191" s="673"/>
      <c r="Y191" s="673"/>
      <c r="Z191" s="673"/>
      <c r="AA191" s="673"/>
      <c r="AB191" s="673"/>
      <c r="AC191" s="666" t="s">
        <v>1788</v>
      </c>
      <c r="AD191" s="666"/>
      <c r="AE191" s="666"/>
      <c r="AF191" s="666"/>
      <c r="AG191" s="667"/>
      <c r="AH191" s="667"/>
      <c r="AI191" s="667"/>
      <c r="AJ191" s="667"/>
      <c r="AK191" s="668"/>
    </row>
    <row r="192" spans="1:37" x14ac:dyDescent="0.15">
      <c r="A192" s="658" t="s">
        <v>1784</v>
      </c>
      <c r="B192" s="659"/>
      <c r="C192" s="659"/>
      <c r="D192" s="659"/>
      <c r="E192" s="669"/>
      <c r="F192" s="669"/>
      <c r="G192" s="669"/>
      <c r="H192" s="669"/>
      <c r="I192" s="669"/>
      <c r="J192" s="669"/>
      <c r="K192" s="669"/>
      <c r="L192" s="669"/>
      <c r="M192" s="669"/>
      <c r="N192" s="669"/>
      <c r="O192" s="669"/>
      <c r="P192" s="669"/>
      <c r="Q192" s="669"/>
      <c r="R192" s="670"/>
      <c r="S192" s="218"/>
      <c r="T192" s="658" t="s">
        <v>1784</v>
      </c>
      <c r="U192" s="659"/>
      <c r="V192" s="659"/>
      <c r="W192" s="659"/>
      <c r="X192" s="669"/>
      <c r="Y192" s="669"/>
      <c r="Z192" s="669"/>
      <c r="AA192" s="669"/>
      <c r="AB192" s="669"/>
      <c r="AC192" s="669"/>
      <c r="AD192" s="669"/>
      <c r="AE192" s="669"/>
      <c r="AF192" s="669"/>
      <c r="AG192" s="669"/>
      <c r="AH192" s="669"/>
      <c r="AI192" s="669"/>
      <c r="AJ192" s="669"/>
      <c r="AK192" s="670"/>
    </row>
    <row r="193" spans="1:37" x14ac:dyDescent="0.15">
      <c r="A193" s="658" t="s">
        <v>1781</v>
      </c>
      <c r="B193" s="659"/>
      <c r="C193" s="659"/>
      <c r="D193" s="659"/>
      <c r="E193" s="659"/>
      <c r="F193" s="669"/>
      <c r="G193" s="669"/>
      <c r="H193" s="669"/>
      <c r="I193" s="669"/>
      <c r="J193" s="669"/>
      <c r="K193" s="669"/>
      <c r="L193" s="669"/>
      <c r="M193" s="669"/>
      <c r="N193" s="669"/>
      <c r="O193" s="669"/>
      <c r="P193" s="669"/>
      <c r="Q193" s="669"/>
      <c r="R193" s="670"/>
      <c r="S193" s="218"/>
      <c r="T193" s="658" t="s">
        <v>1781</v>
      </c>
      <c r="U193" s="659"/>
      <c r="V193" s="659"/>
      <c r="W193" s="659"/>
      <c r="X193" s="659"/>
      <c r="Y193" s="669"/>
      <c r="Z193" s="669"/>
      <c r="AA193" s="669"/>
      <c r="AB193" s="669"/>
      <c r="AC193" s="669"/>
      <c r="AD193" s="669"/>
      <c r="AE193" s="669"/>
      <c r="AF193" s="669"/>
      <c r="AG193" s="669"/>
      <c r="AH193" s="669"/>
      <c r="AI193" s="669"/>
      <c r="AJ193" s="669"/>
      <c r="AK193" s="670"/>
    </row>
    <row r="194" spans="1:37" x14ac:dyDescent="0.15">
      <c r="A194" s="682"/>
      <c r="B194" s="601"/>
      <c r="C194" s="601"/>
      <c r="D194" s="601"/>
      <c r="E194" s="601"/>
      <c r="F194" s="601"/>
      <c r="G194" s="601"/>
      <c r="H194" s="601"/>
      <c r="I194" s="601"/>
      <c r="J194" s="601"/>
      <c r="K194" s="601"/>
      <c r="L194" s="601"/>
      <c r="M194" s="601"/>
      <c r="N194" s="601"/>
      <c r="O194" s="601"/>
      <c r="P194" s="601"/>
      <c r="Q194" s="601"/>
      <c r="R194" s="683"/>
      <c r="S194" s="218"/>
      <c r="T194" s="682"/>
      <c r="U194" s="601"/>
      <c r="V194" s="601"/>
      <c r="W194" s="601"/>
      <c r="X194" s="601"/>
      <c r="Y194" s="601"/>
      <c r="Z194" s="601"/>
      <c r="AA194" s="601"/>
      <c r="AB194" s="601"/>
      <c r="AC194" s="601"/>
      <c r="AD194" s="601"/>
      <c r="AE194" s="601"/>
      <c r="AF194" s="601"/>
      <c r="AG194" s="601"/>
      <c r="AH194" s="601"/>
      <c r="AI194" s="601"/>
      <c r="AJ194" s="601"/>
      <c r="AK194" s="683"/>
    </row>
    <row r="195" spans="1:37" x14ac:dyDescent="0.15">
      <c r="A195" s="675" t="s">
        <v>717</v>
      </c>
      <c r="B195" s="676"/>
      <c r="C195" s="677"/>
      <c r="D195" s="677"/>
      <c r="E195" s="677"/>
      <c r="F195" s="677"/>
      <c r="G195" s="677"/>
      <c r="H195" s="677"/>
      <c r="I195" s="677"/>
      <c r="J195" s="677"/>
      <c r="K195" s="677"/>
      <c r="L195" s="677"/>
      <c r="M195" s="677"/>
      <c r="N195" s="677"/>
      <c r="O195" s="677"/>
      <c r="P195" s="677"/>
      <c r="Q195" s="677"/>
      <c r="R195" s="678"/>
      <c r="S195" s="218"/>
      <c r="T195" s="675" t="s">
        <v>717</v>
      </c>
      <c r="U195" s="676"/>
      <c r="V195" s="677"/>
      <c r="W195" s="677"/>
      <c r="X195" s="677"/>
      <c r="Y195" s="677"/>
      <c r="Z195" s="677"/>
      <c r="AA195" s="677"/>
      <c r="AB195" s="677"/>
      <c r="AC195" s="677"/>
      <c r="AD195" s="677"/>
      <c r="AE195" s="677"/>
      <c r="AF195" s="677"/>
      <c r="AG195" s="677"/>
      <c r="AH195" s="677"/>
      <c r="AI195" s="677"/>
      <c r="AJ195" s="677"/>
      <c r="AK195" s="678"/>
    </row>
    <row r="196" spans="1:37" ht="14.25" thickBot="1" x14ac:dyDescent="0.2">
      <c r="A196" s="679"/>
      <c r="B196" s="680"/>
      <c r="C196" s="680"/>
      <c r="D196" s="680"/>
      <c r="E196" s="680"/>
      <c r="F196" s="680"/>
      <c r="G196" s="680"/>
      <c r="H196" s="680"/>
      <c r="I196" s="680"/>
      <c r="J196" s="680"/>
      <c r="K196" s="680"/>
      <c r="L196" s="680"/>
      <c r="M196" s="680"/>
      <c r="N196" s="680"/>
      <c r="O196" s="680"/>
      <c r="P196" s="680"/>
      <c r="Q196" s="680"/>
      <c r="R196" s="681"/>
      <c r="S196" s="218"/>
      <c r="T196" s="679"/>
      <c r="U196" s="680"/>
      <c r="V196" s="680"/>
      <c r="W196" s="680"/>
      <c r="X196" s="680"/>
      <c r="Y196" s="680"/>
      <c r="Z196" s="680"/>
      <c r="AA196" s="680"/>
      <c r="AB196" s="680"/>
      <c r="AC196" s="680"/>
      <c r="AD196" s="680"/>
      <c r="AE196" s="680"/>
      <c r="AF196" s="680"/>
      <c r="AG196" s="680"/>
      <c r="AH196" s="680"/>
      <c r="AI196" s="680"/>
      <c r="AJ196" s="680"/>
      <c r="AK196" s="681"/>
    </row>
    <row r="197" spans="1:37" ht="14.25" thickBot="1" x14ac:dyDescent="0.2">
      <c r="A197" s="218"/>
      <c r="B197" s="218"/>
      <c r="C197" s="218"/>
      <c r="D197" s="218"/>
      <c r="E197" s="218"/>
      <c r="F197" s="218"/>
      <c r="G197" s="218"/>
      <c r="H197" s="218"/>
      <c r="I197" s="218"/>
      <c r="J197" s="218"/>
      <c r="K197" s="218"/>
      <c r="L197" s="218"/>
      <c r="M197" s="218"/>
      <c r="N197" s="218"/>
      <c r="O197" s="218"/>
      <c r="P197" s="218"/>
      <c r="Q197" s="218"/>
      <c r="R197" s="218"/>
      <c r="S197" s="218"/>
      <c r="T197" s="218"/>
      <c r="U197" s="218"/>
      <c r="V197" s="218"/>
      <c r="W197" s="218"/>
      <c r="X197" s="218"/>
      <c r="Y197" s="218"/>
      <c r="Z197" s="218"/>
      <c r="AA197" s="218"/>
      <c r="AB197" s="218"/>
      <c r="AC197" s="218"/>
      <c r="AD197" s="218"/>
      <c r="AE197" s="218"/>
      <c r="AF197" s="218"/>
      <c r="AG197" s="218"/>
      <c r="AH197" s="218"/>
      <c r="AI197" s="218"/>
      <c r="AJ197" s="218"/>
      <c r="AK197" s="218"/>
    </row>
    <row r="198" spans="1:37" x14ac:dyDescent="0.15">
      <c r="A198" s="644" t="s">
        <v>1647</v>
      </c>
      <c r="B198" s="645"/>
      <c r="C198" s="645"/>
      <c r="D198" s="645"/>
      <c r="E198" s="645"/>
      <c r="F198" s="645"/>
      <c r="G198" s="645"/>
      <c r="H198" s="645"/>
      <c r="I198" s="645"/>
      <c r="J198" s="645"/>
      <c r="K198" s="645"/>
      <c r="L198" s="645"/>
      <c r="M198" s="645"/>
      <c r="N198" s="645"/>
      <c r="O198" s="645"/>
      <c r="P198" s="645"/>
      <c r="Q198" s="645"/>
      <c r="R198" s="645"/>
      <c r="S198" s="280" t="s">
        <v>870</v>
      </c>
      <c r="T198" s="281"/>
      <c r="U198" s="281"/>
      <c r="V198" s="281"/>
      <c r="W198" s="650"/>
      <c r="X198" s="651"/>
      <c r="Y198" s="320"/>
      <c r="Z198" s="321"/>
      <c r="AA198" s="321"/>
      <c r="AB198" s="321"/>
      <c r="AC198" s="321"/>
      <c r="AD198" s="321"/>
      <c r="AE198" s="321"/>
      <c r="AF198" s="321"/>
      <c r="AG198" s="321"/>
      <c r="AH198" s="321"/>
      <c r="AI198" s="321"/>
      <c r="AJ198" s="321"/>
      <c r="AK198" s="322"/>
    </row>
    <row r="199" spans="1:37" x14ac:dyDescent="0.15">
      <c r="A199" s="646"/>
      <c r="B199" s="647"/>
      <c r="C199" s="647"/>
      <c r="D199" s="647"/>
      <c r="E199" s="647"/>
      <c r="F199" s="647"/>
      <c r="G199" s="647"/>
      <c r="H199" s="647"/>
      <c r="I199" s="647"/>
      <c r="J199" s="647"/>
      <c r="K199" s="647"/>
      <c r="L199" s="647"/>
      <c r="M199" s="647"/>
      <c r="N199" s="647"/>
      <c r="O199" s="647"/>
      <c r="P199" s="647"/>
      <c r="Q199" s="647"/>
      <c r="R199" s="647"/>
      <c r="S199" s="278" t="s">
        <v>597</v>
      </c>
      <c r="T199" s="279"/>
      <c r="U199" s="279"/>
      <c r="V199" s="279"/>
      <c r="W199" s="311"/>
      <c r="X199" s="319"/>
      <c r="Y199" s="323"/>
      <c r="Z199" s="324"/>
      <c r="AA199" s="324"/>
      <c r="AB199" s="324"/>
      <c r="AC199" s="324"/>
      <c r="AD199" s="324"/>
      <c r="AE199" s="324"/>
      <c r="AF199" s="324"/>
      <c r="AG199" s="324"/>
      <c r="AH199" s="324"/>
      <c r="AI199" s="324"/>
      <c r="AJ199" s="324"/>
      <c r="AK199" s="325"/>
    </row>
    <row r="200" spans="1:37" ht="14.25" thickBot="1" x14ac:dyDescent="0.2">
      <c r="A200" s="648"/>
      <c r="B200" s="649"/>
      <c r="C200" s="649"/>
      <c r="D200" s="649"/>
      <c r="E200" s="649"/>
      <c r="F200" s="649"/>
      <c r="G200" s="649"/>
      <c r="H200" s="649"/>
      <c r="I200" s="649"/>
      <c r="J200" s="649"/>
      <c r="K200" s="649"/>
      <c r="L200" s="649"/>
      <c r="M200" s="649"/>
      <c r="N200" s="649"/>
      <c r="O200" s="649"/>
      <c r="P200" s="649"/>
      <c r="Q200" s="649"/>
      <c r="R200" s="649"/>
      <c r="S200" s="306" t="s">
        <v>598</v>
      </c>
      <c r="T200" s="307"/>
      <c r="U200" s="307"/>
      <c r="V200" s="307"/>
      <c r="W200" s="631">
        <f>AR73</f>
        <v>0</v>
      </c>
      <c r="X200" s="632"/>
      <c r="Y200" s="590"/>
      <c r="Z200" s="652"/>
      <c r="AA200" s="652"/>
      <c r="AB200" s="652"/>
      <c r="AC200" s="652"/>
      <c r="AD200" s="652"/>
      <c r="AE200" s="652"/>
      <c r="AF200" s="652"/>
      <c r="AG200" s="652"/>
      <c r="AH200" s="652"/>
      <c r="AI200" s="652"/>
      <c r="AJ200" s="652"/>
      <c r="AK200" s="653"/>
    </row>
    <row r="201" spans="1:37" ht="14.25" thickBot="1" x14ac:dyDescent="0.2">
      <c r="F201" s="218"/>
      <c r="G201" s="218"/>
      <c r="H201" s="218"/>
      <c r="I201" s="218"/>
      <c r="J201" s="218"/>
      <c r="K201" s="218"/>
      <c r="L201" s="218"/>
      <c r="M201" s="218"/>
      <c r="N201" s="218"/>
      <c r="O201" s="218"/>
      <c r="P201" s="218"/>
      <c r="Q201" s="218"/>
      <c r="R201" s="218"/>
      <c r="V201" s="218"/>
      <c r="W201" s="218"/>
      <c r="X201" s="218"/>
      <c r="Y201" s="218"/>
      <c r="Z201" s="218"/>
      <c r="AA201" s="218"/>
      <c r="AB201" s="218"/>
      <c r="AC201" s="218"/>
      <c r="AD201" s="218"/>
      <c r="AE201" s="218"/>
      <c r="AF201" s="218"/>
      <c r="AG201" s="218"/>
      <c r="AH201" s="218"/>
      <c r="AI201" s="218"/>
      <c r="AJ201" s="218"/>
      <c r="AK201" s="218"/>
    </row>
    <row r="202" spans="1:37" x14ac:dyDescent="0.15">
      <c r="A202" s="684" t="s">
        <v>833</v>
      </c>
      <c r="B202" s="685"/>
      <c r="C202" s="685"/>
      <c r="D202" s="685"/>
      <c r="E202" s="685"/>
      <c r="F202" s="685"/>
      <c r="G202" s="686" t="str">
        <f>H4</f>
        <v>闇への滑落</v>
      </c>
      <c r="H202" s="686"/>
      <c r="I202" s="686"/>
      <c r="J202" s="686"/>
      <c r="K202" s="686"/>
      <c r="L202" s="686"/>
      <c r="M202" s="686"/>
      <c r="N202" s="686"/>
      <c r="O202" s="686"/>
      <c r="P202" s="686"/>
      <c r="Q202" s="686"/>
      <c r="R202" s="686"/>
      <c r="S202" s="449" t="s">
        <v>586</v>
      </c>
      <c r="T202" s="449"/>
      <c r="U202" s="449"/>
      <c r="V202" s="449"/>
      <c r="W202" s="449"/>
      <c r="X202" s="449"/>
      <c r="Y202" s="687" t="str">
        <f>H7</f>
        <v>サンプルキャラクター</v>
      </c>
      <c r="Z202" s="687"/>
      <c r="AA202" s="687"/>
      <c r="AB202" s="687"/>
      <c r="AC202" s="687"/>
      <c r="AD202" s="687"/>
      <c r="AE202" s="687"/>
      <c r="AF202" s="687"/>
      <c r="AG202" s="687"/>
      <c r="AH202" s="687"/>
      <c r="AI202" s="687"/>
      <c r="AJ202" s="687"/>
      <c r="AK202" s="688"/>
    </row>
    <row r="203" spans="1:37" x14ac:dyDescent="0.15">
      <c r="A203" s="252"/>
      <c r="B203" s="689"/>
      <c r="C203" s="689"/>
      <c r="D203" s="689"/>
      <c r="E203" s="689"/>
      <c r="F203" s="689"/>
      <c r="G203" s="689"/>
      <c r="H203" s="689"/>
      <c r="I203" s="689"/>
      <c r="J203" s="689"/>
      <c r="K203" s="689"/>
      <c r="L203" s="689"/>
      <c r="M203" s="689"/>
      <c r="N203" s="689"/>
      <c r="O203" s="689"/>
      <c r="P203" s="689"/>
      <c r="Q203" s="689"/>
      <c r="R203" s="689"/>
      <c r="S203" s="689"/>
      <c r="T203" s="689"/>
      <c r="U203" s="689"/>
      <c r="V203" s="689"/>
      <c r="W203" s="689"/>
      <c r="X203" s="689"/>
      <c r="Y203" s="689"/>
      <c r="Z203" s="689"/>
      <c r="AA203" s="689"/>
      <c r="AB203" s="689"/>
      <c r="AC203" s="689"/>
      <c r="AD203" s="689"/>
      <c r="AE203" s="689"/>
      <c r="AF203" s="689"/>
      <c r="AG203" s="689"/>
      <c r="AH203" s="689"/>
      <c r="AI203" s="689"/>
      <c r="AJ203" s="689"/>
      <c r="AK203" s="690"/>
    </row>
    <row r="204" spans="1:37" x14ac:dyDescent="0.15">
      <c r="A204" s="253" t="s">
        <v>1648</v>
      </c>
      <c r="B204" s="689"/>
      <c r="C204" s="689"/>
      <c r="D204" s="689"/>
      <c r="E204" s="689"/>
      <c r="F204" s="689"/>
      <c r="G204" s="689"/>
      <c r="H204" s="689"/>
      <c r="I204" s="689"/>
      <c r="J204" s="689"/>
      <c r="K204" s="689"/>
      <c r="L204" s="689"/>
      <c r="M204" s="689"/>
      <c r="N204" s="689"/>
      <c r="O204" s="689"/>
      <c r="P204" s="689"/>
      <c r="Q204" s="689"/>
      <c r="R204" s="689"/>
      <c r="S204" s="689"/>
      <c r="T204" s="689"/>
      <c r="U204" s="689"/>
      <c r="V204" s="689"/>
      <c r="W204" s="689"/>
      <c r="X204" s="689"/>
      <c r="Y204" s="689"/>
      <c r="Z204" s="689"/>
      <c r="AA204" s="689"/>
      <c r="AB204" s="689"/>
      <c r="AC204" s="689"/>
      <c r="AD204" s="689"/>
      <c r="AE204" s="689"/>
      <c r="AF204" s="689"/>
      <c r="AG204" s="689"/>
      <c r="AH204" s="689"/>
      <c r="AI204" s="689"/>
      <c r="AJ204" s="689"/>
      <c r="AK204" s="690"/>
    </row>
    <row r="205" spans="1:37" x14ac:dyDescent="0.15">
      <c r="A205" s="253" t="s">
        <v>1649</v>
      </c>
      <c r="B205" s="689"/>
      <c r="C205" s="689"/>
      <c r="D205" s="689"/>
      <c r="E205" s="689"/>
      <c r="F205" s="689"/>
      <c r="G205" s="689"/>
      <c r="H205" s="689"/>
      <c r="I205" s="689"/>
      <c r="J205" s="689"/>
      <c r="K205" s="689"/>
      <c r="L205" s="689"/>
      <c r="M205" s="689"/>
      <c r="N205" s="689"/>
      <c r="O205" s="689"/>
      <c r="P205" s="689"/>
      <c r="Q205" s="689"/>
      <c r="R205" s="689"/>
      <c r="S205" s="689"/>
      <c r="T205" s="689"/>
      <c r="U205" s="689"/>
      <c r="V205" s="689"/>
      <c r="W205" s="689"/>
      <c r="X205" s="689"/>
      <c r="Y205" s="689"/>
      <c r="Z205" s="689"/>
      <c r="AA205" s="689"/>
      <c r="AB205" s="689"/>
      <c r="AC205" s="689"/>
      <c r="AD205" s="689"/>
      <c r="AE205" s="689"/>
      <c r="AF205" s="689"/>
      <c r="AG205" s="689"/>
      <c r="AH205" s="689"/>
      <c r="AI205" s="689"/>
      <c r="AJ205" s="689"/>
      <c r="AK205" s="690"/>
    </row>
    <row r="206" spans="1:37" ht="14.25" thickBot="1" x14ac:dyDescent="0.2">
      <c r="A206" s="254"/>
      <c r="B206" s="691"/>
      <c r="C206" s="691"/>
      <c r="D206" s="691"/>
      <c r="E206" s="691"/>
      <c r="F206" s="691"/>
      <c r="G206" s="691"/>
      <c r="H206" s="691"/>
      <c r="I206" s="691"/>
      <c r="J206" s="691"/>
      <c r="K206" s="691"/>
      <c r="L206" s="691"/>
      <c r="M206" s="691"/>
      <c r="N206" s="691"/>
      <c r="O206" s="691"/>
      <c r="P206" s="691"/>
      <c r="Q206" s="691"/>
      <c r="R206" s="691"/>
      <c r="S206" s="691"/>
      <c r="T206" s="691"/>
      <c r="U206" s="691"/>
      <c r="V206" s="691"/>
      <c r="W206" s="691"/>
      <c r="X206" s="691"/>
      <c r="Y206" s="691"/>
      <c r="Z206" s="691"/>
      <c r="AA206" s="691"/>
      <c r="AB206" s="691"/>
      <c r="AC206" s="691"/>
      <c r="AD206" s="691"/>
      <c r="AE206" s="691"/>
      <c r="AF206" s="691"/>
      <c r="AG206" s="691"/>
      <c r="AH206" s="691"/>
      <c r="AI206" s="691"/>
      <c r="AJ206" s="691"/>
      <c r="AK206" s="692"/>
    </row>
    <row r="207" spans="1:37" ht="14.25" thickBot="1" x14ac:dyDescent="0.2"/>
    <row r="208" spans="1:37" ht="14.25" thickBot="1" x14ac:dyDescent="0.2">
      <c r="A208" s="693" t="s">
        <v>828</v>
      </c>
      <c r="B208" s="694"/>
      <c r="C208" s="694"/>
      <c r="D208" s="694"/>
      <c r="E208" s="694"/>
      <c r="F208" s="694"/>
      <c r="G208" s="694"/>
      <c r="H208" s="694"/>
      <c r="I208" s="695" t="s">
        <v>1644</v>
      </c>
      <c r="J208" s="695"/>
      <c r="K208" s="695"/>
      <c r="L208" s="695"/>
      <c r="M208" s="696" t="s">
        <v>590</v>
      </c>
      <c r="N208" s="696"/>
      <c r="O208" s="696"/>
      <c r="P208" s="696" t="s">
        <v>591</v>
      </c>
      <c r="Q208" s="696"/>
      <c r="R208" s="696"/>
      <c r="S208" s="696" t="s">
        <v>592</v>
      </c>
      <c r="T208" s="696"/>
      <c r="U208" s="696"/>
      <c r="V208" s="695" t="s">
        <v>1645</v>
      </c>
      <c r="W208" s="695"/>
      <c r="X208" s="695"/>
      <c r="Y208" s="695" t="s">
        <v>1646</v>
      </c>
      <c r="Z208" s="695"/>
      <c r="AA208" s="695"/>
      <c r="AB208" s="695" t="s">
        <v>815</v>
      </c>
      <c r="AC208" s="695"/>
      <c r="AD208" s="695"/>
      <c r="AE208" s="695" t="s">
        <v>1650</v>
      </c>
      <c r="AF208" s="695"/>
      <c r="AG208" s="695"/>
      <c r="AH208" s="695"/>
      <c r="AI208" s="696" t="s">
        <v>1651</v>
      </c>
      <c r="AJ208" s="696"/>
      <c r="AK208" s="702"/>
    </row>
    <row r="209" spans="1:37" x14ac:dyDescent="0.15">
      <c r="A209" s="703"/>
      <c r="B209" s="704"/>
      <c r="C209" s="704"/>
      <c r="D209" s="704"/>
      <c r="E209" s="704"/>
      <c r="F209" s="704"/>
      <c r="G209" s="704"/>
      <c r="H209" s="704"/>
      <c r="I209" s="697"/>
      <c r="J209" s="697"/>
      <c r="K209" s="697"/>
      <c r="L209" s="697"/>
      <c r="M209" s="588"/>
      <c r="N209" s="588"/>
      <c r="O209" s="588"/>
      <c r="P209" s="588"/>
      <c r="Q209" s="588"/>
      <c r="R209" s="588"/>
      <c r="S209" s="588"/>
      <c r="T209" s="588"/>
      <c r="U209" s="588"/>
      <c r="V209" s="697"/>
      <c r="W209" s="697"/>
      <c r="X209" s="697"/>
      <c r="Y209" s="697"/>
      <c r="Z209" s="697"/>
      <c r="AA209" s="697"/>
      <c r="AB209" s="697"/>
      <c r="AC209" s="697"/>
      <c r="AD209" s="697"/>
      <c r="AE209" s="697"/>
      <c r="AF209" s="697"/>
      <c r="AG209" s="697"/>
      <c r="AH209" s="697"/>
      <c r="AI209" s="588"/>
      <c r="AJ209" s="588"/>
      <c r="AK209" s="698"/>
    </row>
    <row r="210" spans="1:37" x14ac:dyDescent="0.15">
      <c r="A210" s="699" t="s">
        <v>1652</v>
      </c>
      <c r="B210" s="666"/>
      <c r="C210" s="700"/>
      <c r="D210" s="700"/>
      <c r="E210" s="700"/>
      <c r="F210" s="700"/>
      <c r="G210" s="700"/>
      <c r="H210" s="700"/>
      <c r="I210" s="700"/>
      <c r="J210" s="700"/>
      <c r="K210" s="700"/>
      <c r="L210" s="700"/>
      <c r="M210" s="700"/>
      <c r="N210" s="700"/>
      <c r="O210" s="700"/>
      <c r="P210" s="700"/>
      <c r="Q210" s="700"/>
      <c r="R210" s="700"/>
      <c r="S210" s="700"/>
      <c r="T210" s="700"/>
      <c r="U210" s="700"/>
      <c r="V210" s="700"/>
      <c r="W210" s="700"/>
      <c r="X210" s="700"/>
      <c r="Y210" s="700"/>
      <c r="Z210" s="700"/>
      <c r="AA210" s="700"/>
      <c r="AB210" s="700"/>
      <c r="AC210" s="700"/>
      <c r="AD210" s="700"/>
      <c r="AE210" s="700"/>
      <c r="AF210" s="700"/>
      <c r="AG210" s="700"/>
      <c r="AH210" s="700"/>
      <c r="AI210" s="700"/>
      <c r="AJ210" s="700"/>
      <c r="AK210" s="701"/>
    </row>
    <row r="211" spans="1:37" ht="14.25" thickBot="1" x14ac:dyDescent="0.2">
      <c r="A211" s="705"/>
      <c r="B211" s="706"/>
      <c r="C211" s="706"/>
      <c r="D211" s="706"/>
      <c r="E211" s="706"/>
      <c r="F211" s="706"/>
      <c r="G211" s="706"/>
      <c r="H211" s="706"/>
      <c r="I211" s="706"/>
      <c r="J211" s="706"/>
      <c r="K211" s="706"/>
      <c r="L211" s="706"/>
      <c r="M211" s="706"/>
      <c r="N211" s="706"/>
      <c r="O211" s="706"/>
      <c r="P211" s="706"/>
      <c r="Q211" s="706"/>
      <c r="R211" s="706"/>
      <c r="S211" s="706"/>
      <c r="T211" s="706"/>
      <c r="U211" s="706"/>
      <c r="V211" s="706"/>
      <c r="W211" s="706"/>
      <c r="X211" s="706"/>
      <c r="Y211" s="706"/>
      <c r="Z211" s="706"/>
      <c r="AA211" s="706"/>
      <c r="AB211" s="706"/>
      <c r="AC211" s="706"/>
      <c r="AD211" s="706"/>
      <c r="AE211" s="706"/>
      <c r="AF211" s="706"/>
      <c r="AG211" s="706"/>
      <c r="AH211" s="706"/>
      <c r="AI211" s="706"/>
      <c r="AJ211" s="706"/>
      <c r="AK211" s="707"/>
    </row>
    <row r="212" spans="1:37" x14ac:dyDescent="0.15">
      <c r="A212" s="703"/>
      <c r="B212" s="704"/>
      <c r="C212" s="704"/>
      <c r="D212" s="704"/>
      <c r="E212" s="704"/>
      <c r="F212" s="704"/>
      <c r="G212" s="704"/>
      <c r="H212" s="704"/>
      <c r="I212" s="697"/>
      <c r="J212" s="697"/>
      <c r="K212" s="697"/>
      <c r="L212" s="697"/>
      <c r="M212" s="588"/>
      <c r="N212" s="588"/>
      <c r="O212" s="588"/>
      <c r="P212" s="588"/>
      <c r="Q212" s="588"/>
      <c r="R212" s="588"/>
      <c r="S212" s="588"/>
      <c r="T212" s="588"/>
      <c r="U212" s="588"/>
      <c r="V212" s="697"/>
      <c r="W212" s="697"/>
      <c r="X212" s="697"/>
      <c r="Y212" s="697"/>
      <c r="Z212" s="697"/>
      <c r="AA212" s="697"/>
      <c r="AB212" s="697"/>
      <c r="AC212" s="697"/>
      <c r="AD212" s="697"/>
      <c r="AE212" s="697"/>
      <c r="AF212" s="697"/>
      <c r="AG212" s="697"/>
      <c r="AH212" s="697"/>
      <c r="AI212" s="588"/>
      <c r="AJ212" s="588"/>
      <c r="AK212" s="698"/>
    </row>
    <row r="213" spans="1:37" x14ac:dyDescent="0.15">
      <c r="A213" s="699" t="s">
        <v>1652</v>
      </c>
      <c r="B213" s="666"/>
      <c r="C213" s="700"/>
      <c r="D213" s="700"/>
      <c r="E213" s="700"/>
      <c r="F213" s="700"/>
      <c r="G213" s="700"/>
      <c r="H213" s="700"/>
      <c r="I213" s="700"/>
      <c r="J213" s="700"/>
      <c r="K213" s="700"/>
      <c r="L213" s="700"/>
      <c r="M213" s="700"/>
      <c r="N213" s="700"/>
      <c r="O213" s="700"/>
      <c r="P213" s="700"/>
      <c r="Q213" s="700"/>
      <c r="R213" s="700"/>
      <c r="S213" s="700"/>
      <c r="T213" s="700"/>
      <c r="U213" s="700"/>
      <c r="V213" s="700"/>
      <c r="W213" s="700"/>
      <c r="X213" s="700"/>
      <c r="Y213" s="700"/>
      <c r="Z213" s="700"/>
      <c r="AA213" s="700"/>
      <c r="AB213" s="700"/>
      <c r="AC213" s="700"/>
      <c r="AD213" s="700"/>
      <c r="AE213" s="700"/>
      <c r="AF213" s="700"/>
      <c r="AG213" s="700"/>
      <c r="AH213" s="700"/>
      <c r="AI213" s="700"/>
      <c r="AJ213" s="700"/>
      <c r="AK213" s="701"/>
    </row>
    <row r="214" spans="1:37" ht="14.25" thickBot="1" x14ac:dyDescent="0.2">
      <c r="A214" s="705"/>
      <c r="B214" s="706"/>
      <c r="C214" s="706"/>
      <c r="D214" s="706"/>
      <c r="E214" s="706"/>
      <c r="F214" s="706"/>
      <c r="G214" s="706"/>
      <c r="H214" s="706"/>
      <c r="I214" s="706"/>
      <c r="J214" s="706"/>
      <c r="K214" s="706"/>
      <c r="L214" s="706"/>
      <c r="M214" s="706"/>
      <c r="N214" s="706"/>
      <c r="O214" s="706"/>
      <c r="P214" s="706"/>
      <c r="Q214" s="706"/>
      <c r="R214" s="706"/>
      <c r="S214" s="706"/>
      <c r="T214" s="706"/>
      <c r="U214" s="706"/>
      <c r="V214" s="706"/>
      <c r="W214" s="706"/>
      <c r="X214" s="706"/>
      <c r="Y214" s="706"/>
      <c r="Z214" s="706"/>
      <c r="AA214" s="706"/>
      <c r="AB214" s="706"/>
      <c r="AC214" s="706"/>
      <c r="AD214" s="706"/>
      <c r="AE214" s="706"/>
      <c r="AF214" s="706"/>
      <c r="AG214" s="706"/>
      <c r="AH214" s="706"/>
      <c r="AI214" s="706"/>
      <c r="AJ214" s="706"/>
      <c r="AK214" s="707"/>
    </row>
    <row r="215" spans="1:37" x14ac:dyDescent="0.15">
      <c r="A215" s="703"/>
      <c r="B215" s="704"/>
      <c r="C215" s="704"/>
      <c r="D215" s="704"/>
      <c r="E215" s="704"/>
      <c r="F215" s="704"/>
      <c r="G215" s="704"/>
      <c r="H215" s="704"/>
      <c r="I215" s="697"/>
      <c r="J215" s="697"/>
      <c r="K215" s="697"/>
      <c r="L215" s="697"/>
      <c r="M215" s="588"/>
      <c r="N215" s="588"/>
      <c r="O215" s="588"/>
      <c r="P215" s="588"/>
      <c r="Q215" s="588"/>
      <c r="R215" s="588"/>
      <c r="S215" s="588"/>
      <c r="T215" s="588"/>
      <c r="U215" s="588"/>
      <c r="V215" s="697"/>
      <c r="W215" s="697"/>
      <c r="X215" s="697"/>
      <c r="Y215" s="697"/>
      <c r="Z215" s="697"/>
      <c r="AA215" s="697"/>
      <c r="AB215" s="697"/>
      <c r="AC215" s="697"/>
      <c r="AD215" s="697"/>
      <c r="AE215" s="697"/>
      <c r="AF215" s="697"/>
      <c r="AG215" s="697"/>
      <c r="AH215" s="697"/>
      <c r="AI215" s="588"/>
      <c r="AJ215" s="588"/>
      <c r="AK215" s="698"/>
    </row>
    <row r="216" spans="1:37" x14ac:dyDescent="0.15">
      <c r="A216" s="699" t="s">
        <v>1652</v>
      </c>
      <c r="B216" s="666"/>
      <c r="C216" s="700"/>
      <c r="D216" s="700"/>
      <c r="E216" s="700"/>
      <c r="F216" s="700"/>
      <c r="G216" s="700"/>
      <c r="H216" s="700"/>
      <c r="I216" s="700"/>
      <c r="J216" s="700"/>
      <c r="K216" s="700"/>
      <c r="L216" s="700"/>
      <c r="M216" s="700"/>
      <c r="N216" s="700"/>
      <c r="O216" s="700"/>
      <c r="P216" s="700"/>
      <c r="Q216" s="700"/>
      <c r="R216" s="700"/>
      <c r="S216" s="700"/>
      <c r="T216" s="700"/>
      <c r="U216" s="700"/>
      <c r="V216" s="700"/>
      <c r="W216" s="700"/>
      <c r="X216" s="700"/>
      <c r="Y216" s="700"/>
      <c r="Z216" s="700"/>
      <c r="AA216" s="700"/>
      <c r="AB216" s="700"/>
      <c r="AC216" s="700"/>
      <c r="AD216" s="700"/>
      <c r="AE216" s="700"/>
      <c r="AF216" s="700"/>
      <c r="AG216" s="700"/>
      <c r="AH216" s="700"/>
      <c r="AI216" s="700"/>
      <c r="AJ216" s="700"/>
      <c r="AK216" s="701"/>
    </row>
    <row r="217" spans="1:37" ht="14.25" thickBot="1" x14ac:dyDescent="0.2">
      <c r="A217" s="705"/>
      <c r="B217" s="706"/>
      <c r="C217" s="706"/>
      <c r="D217" s="706"/>
      <c r="E217" s="706"/>
      <c r="F217" s="706"/>
      <c r="G217" s="706"/>
      <c r="H217" s="706"/>
      <c r="I217" s="706"/>
      <c r="J217" s="706"/>
      <c r="K217" s="706"/>
      <c r="L217" s="706"/>
      <c r="M217" s="706"/>
      <c r="N217" s="706"/>
      <c r="O217" s="706"/>
      <c r="P217" s="706"/>
      <c r="Q217" s="706"/>
      <c r="R217" s="706"/>
      <c r="S217" s="706"/>
      <c r="T217" s="706"/>
      <c r="U217" s="706"/>
      <c r="V217" s="706"/>
      <c r="W217" s="706"/>
      <c r="X217" s="706"/>
      <c r="Y217" s="706"/>
      <c r="Z217" s="706"/>
      <c r="AA217" s="706"/>
      <c r="AB217" s="706"/>
      <c r="AC217" s="706"/>
      <c r="AD217" s="706"/>
      <c r="AE217" s="706"/>
      <c r="AF217" s="706"/>
      <c r="AG217" s="706"/>
      <c r="AH217" s="706"/>
      <c r="AI217" s="706"/>
      <c r="AJ217" s="706"/>
      <c r="AK217" s="707"/>
    </row>
    <row r="218" spans="1:37" x14ac:dyDescent="0.15">
      <c r="A218" s="703"/>
      <c r="B218" s="704"/>
      <c r="C218" s="704"/>
      <c r="D218" s="704"/>
      <c r="E218" s="704"/>
      <c r="F218" s="704"/>
      <c r="G218" s="704"/>
      <c r="H218" s="704"/>
      <c r="I218" s="697"/>
      <c r="J218" s="697"/>
      <c r="K218" s="697"/>
      <c r="L218" s="697"/>
      <c r="M218" s="588"/>
      <c r="N218" s="588"/>
      <c r="O218" s="588"/>
      <c r="P218" s="588"/>
      <c r="Q218" s="588"/>
      <c r="R218" s="588"/>
      <c r="S218" s="588"/>
      <c r="T218" s="588"/>
      <c r="U218" s="588"/>
      <c r="V218" s="697"/>
      <c r="W218" s="697"/>
      <c r="X218" s="697"/>
      <c r="Y218" s="697"/>
      <c r="Z218" s="697"/>
      <c r="AA218" s="697"/>
      <c r="AB218" s="697"/>
      <c r="AC218" s="697"/>
      <c r="AD218" s="697"/>
      <c r="AE218" s="697"/>
      <c r="AF218" s="697"/>
      <c r="AG218" s="697"/>
      <c r="AH218" s="697"/>
      <c r="AI218" s="588"/>
      <c r="AJ218" s="588"/>
      <c r="AK218" s="698"/>
    </row>
    <row r="219" spans="1:37" x14ac:dyDescent="0.15">
      <c r="A219" s="699" t="s">
        <v>1652</v>
      </c>
      <c r="B219" s="666"/>
      <c r="C219" s="700"/>
      <c r="D219" s="700"/>
      <c r="E219" s="700"/>
      <c r="F219" s="700"/>
      <c r="G219" s="700"/>
      <c r="H219" s="700"/>
      <c r="I219" s="700"/>
      <c r="J219" s="700"/>
      <c r="K219" s="700"/>
      <c r="L219" s="700"/>
      <c r="M219" s="700"/>
      <c r="N219" s="700"/>
      <c r="O219" s="700"/>
      <c r="P219" s="700"/>
      <c r="Q219" s="700"/>
      <c r="R219" s="700"/>
      <c r="S219" s="700"/>
      <c r="T219" s="700"/>
      <c r="U219" s="700"/>
      <c r="V219" s="700"/>
      <c r="W219" s="700"/>
      <c r="X219" s="700"/>
      <c r="Y219" s="700"/>
      <c r="Z219" s="700"/>
      <c r="AA219" s="700"/>
      <c r="AB219" s="700"/>
      <c r="AC219" s="700"/>
      <c r="AD219" s="700"/>
      <c r="AE219" s="700"/>
      <c r="AF219" s="700"/>
      <c r="AG219" s="700"/>
      <c r="AH219" s="700"/>
      <c r="AI219" s="700"/>
      <c r="AJ219" s="700"/>
      <c r="AK219" s="701"/>
    </row>
    <row r="220" spans="1:37" ht="14.25" thickBot="1" x14ac:dyDescent="0.2">
      <c r="A220" s="705"/>
      <c r="B220" s="706"/>
      <c r="C220" s="706"/>
      <c r="D220" s="706"/>
      <c r="E220" s="706"/>
      <c r="F220" s="706"/>
      <c r="G220" s="706"/>
      <c r="H220" s="706"/>
      <c r="I220" s="706"/>
      <c r="J220" s="706"/>
      <c r="K220" s="706"/>
      <c r="L220" s="706"/>
      <c r="M220" s="706"/>
      <c r="N220" s="706"/>
      <c r="O220" s="706"/>
      <c r="P220" s="706"/>
      <c r="Q220" s="706"/>
      <c r="R220" s="706"/>
      <c r="S220" s="706"/>
      <c r="T220" s="706"/>
      <c r="U220" s="706"/>
      <c r="V220" s="706"/>
      <c r="W220" s="706"/>
      <c r="X220" s="706"/>
      <c r="Y220" s="706"/>
      <c r="Z220" s="706"/>
      <c r="AA220" s="706"/>
      <c r="AB220" s="706"/>
      <c r="AC220" s="706"/>
      <c r="AD220" s="706"/>
      <c r="AE220" s="706"/>
      <c r="AF220" s="706"/>
      <c r="AG220" s="706"/>
      <c r="AH220" s="706"/>
      <c r="AI220" s="706"/>
      <c r="AJ220" s="706"/>
      <c r="AK220" s="707"/>
    </row>
    <row r="221" spans="1:37" x14ac:dyDescent="0.15">
      <c r="A221" s="703"/>
      <c r="B221" s="704"/>
      <c r="C221" s="704"/>
      <c r="D221" s="704"/>
      <c r="E221" s="704"/>
      <c r="F221" s="704"/>
      <c r="G221" s="704"/>
      <c r="H221" s="704"/>
      <c r="I221" s="697"/>
      <c r="J221" s="697"/>
      <c r="K221" s="697"/>
      <c r="L221" s="697"/>
      <c r="M221" s="588"/>
      <c r="N221" s="588"/>
      <c r="O221" s="588"/>
      <c r="P221" s="588"/>
      <c r="Q221" s="588"/>
      <c r="R221" s="588"/>
      <c r="S221" s="588"/>
      <c r="T221" s="588"/>
      <c r="U221" s="588"/>
      <c r="V221" s="697"/>
      <c r="W221" s="697"/>
      <c r="X221" s="697"/>
      <c r="Y221" s="697"/>
      <c r="Z221" s="697"/>
      <c r="AA221" s="697"/>
      <c r="AB221" s="697"/>
      <c r="AC221" s="697"/>
      <c r="AD221" s="697"/>
      <c r="AE221" s="697"/>
      <c r="AF221" s="697"/>
      <c r="AG221" s="697"/>
      <c r="AH221" s="697"/>
      <c r="AI221" s="588"/>
      <c r="AJ221" s="588"/>
      <c r="AK221" s="698"/>
    </row>
    <row r="222" spans="1:37" x14ac:dyDescent="0.15">
      <c r="A222" s="699" t="s">
        <v>1652</v>
      </c>
      <c r="B222" s="666"/>
      <c r="C222" s="700"/>
      <c r="D222" s="700"/>
      <c r="E222" s="700"/>
      <c r="F222" s="700"/>
      <c r="G222" s="700"/>
      <c r="H222" s="700"/>
      <c r="I222" s="700"/>
      <c r="J222" s="700"/>
      <c r="K222" s="700"/>
      <c r="L222" s="700"/>
      <c r="M222" s="700"/>
      <c r="N222" s="700"/>
      <c r="O222" s="700"/>
      <c r="P222" s="700"/>
      <c r="Q222" s="700"/>
      <c r="R222" s="700"/>
      <c r="S222" s="700"/>
      <c r="T222" s="700"/>
      <c r="U222" s="700"/>
      <c r="V222" s="700"/>
      <c r="W222" s="700"/>
      <c r="X222" s="700"/>
      <c r="Y222" s="700"/>
      <c r="Z222" s="700"/>
      <c r="AA222" s="700"/>
      <c r="AB222" s="700"/>
      <c r="AC222" s="700"/>
      <c r="AD222" s="700"/>
      <c r="AE222" s="700"/>
      <c r="AF222" s="700"/>
      <c r="AG222" s="700"/>
      <c r="AH222" s="700"/>
      <c r="AI222" s="700"/>
      <c r="AJ222" s="700"/>
      <c r="AK222" s="701"/>
    </row>
    <row r="223" spans="1:37" ht="14.25" thickBot="1" x14ac:dyDescent="0.2">
      <c r="A223" s="705"/>
      <c r="B223" s="706"/>
      <c r="C223" s="706"/>
      <c r="D223" s="706"/>
      <c r="E223" s="706"/>
      <c r="F223" s="706"/>
      <c r="G223" s="706"/>
      <c r="H223" s="706"/>
      <c r="I223" s="706"/>
      <c r="J223" s="706"/>
      <c r="K223" s="706"/>
      <c r="L223" s="706"/>
      <c r="M223" s="706"/>
      <c r="N223" s="706"/>
      <c r="O223" s="706"/>
      <c r="P223" s="706"/>
      <c r="Q223" s="706"/>
      <c r="R223" s="706"/>
      <c r="S223" s="706"/>
      <c r="T223" s="706"/>
      <c r="U223" s="706"/>
      <c r="V223" s="706"/>
      <c r="W223" s="706"/>
      <c r="X223" s="706"/>
      <c r="Y223" s="706"/>
      <c r="Z223" s="706"/>
      <c r="AA223" s="706"/>
      <c r="AB223" s="706"/>
      <c r="AC223" s="706"/>
      <c r="AD223" s="706"/>
      <c r="AE223" s="706"/>
      <c r="AF223" s="706"/>
      <c r="AG223" s="706"/>
      <c r="AH223" s="706"/>
      <c r="AI223" s="706"/>
      <c r="AJ223" s="706"/>
      <c r="AK223" s="707"/>
    </row>
    <row r="224" spans="1:37" x14ac:dyDescent="0.15">
      <c r="A224" s="703"/>
      <c r="B224" s="704"/>
      <c r="C224" s="704"/>
      <c r="D224" s="704"/>
      <c r="E224" s="704"/>
      <c r="F224" s="704"/>
      <c r="G224" s="704"/>
      <c r="H224" s="704"/>
      <c r="I224" s="697"/>
      <c r="J224" s="697"/>
      <c r="K224" s="697"/>
      <c r="L224" s="697"/>
      <c r="M224" s="588"/>
      <c r="N224" s="588"/>
      <c r="O224" s="588"/>
      <c r="P224" s="588"/>
      <c r="Q224" s="588"/>
      <c r="R224" s="588"/>
      <c r="S224" s="588"/>
      <c r="T224" s="588"/>
      <c r="U224" s="588"/>
      <c r="V224" s="697"/>
      <c r="W224" s="697"/>
      <c r="X224" s="697"/>
      <c r="Y224" s="697"/>
      <c r="Z224" s="697"/>
      <c r="AA224" s="697"/>
      <c r="AB224" s="697"/>
      <c r="AC224" s="697"/>
      <c r="AD224" s="697"/>
      <c r="AE224" s="697"/>
      <c r="AF224" s="697"/>
      <c r="AG224" s="697"/>
      <c r="AH224" s="697"/>
      <c r="AI224" s="588"/>
      <c r="AJ224" s="588"/>
      <c r="AK224" s="698"/>
    </row>
    <row r="225" spans="1:37" x14ac:dyDescent="0.15">
      <c r="A225" s="699" t="s">
        <v>1652</v>
      </c>
      <c r="B225" s="666"/>
      <c r="C225" s="700"/>
      <c r="D225" s="700"/>
      <c r="E225" s="700"/>
      <c r="F225" s="700"/>
      <c r="G225" s="700"/>
      <c r="H225" s="700"/>
      <c r="I225" s="700"/>
      <c r="J225" s="700"/>
      <c r="K225" s="700"/>
      <c r="L225" s="700"/>
      <c r="M225" s="700"/>
      <c r="N225" s="700"/>
      <c r="O225" s="700"/>
      <c r="P225" s="700"/>
      <c r="Q225" s="700"/>
      <c r="R225" s="700"/>
      <c r="S225" s="700"/>
      <c r="T225" s="700"/>
      <c r="U225" s="700"/>
      <c r="V225" s="700"/>
      <c r="W225" s="700"/>
      <c r="X225" s="700"/>
      <c r="Y225" s="700"/>
      <c r="Z225" s="700"/>
      <c r="AA225" s="700"/>
      <c r="AB225" s="700"/>
      <c r="AC225" s="700"/>
      <c r="AD225" s="700"/>
      <c r="AE225" s="700"/>
      <c r="AF225" s="700"/>
      <c r="AG225" s="700"/>
      <c r="AH225" s="700"/>
      <c r="AI225" s="700"/>
      <c r="AJ225" s="700"/>
      <c r="AK225" s="701"/>
    </row>
    <row r="226" spans="1:37" ht="14.25" thickBot="1" x14ac:dyDescent="0.2">
      <c r="A226" s="705"/>
      <c r="B226" s="706"/>
      <c r="C226" s="706"/>
      <c r="D226" s="706"/>
      <c r="E226" s="706"/>
      <c r="F226" s="706"/>
      <c r="G226" s="706"/>
      <c r="H226" s="706"/>
      <c r="I226" s="706"/>
      <c r="J226" s="706"/>
      <c r="K226" s="706"/>
      <c r="L226" s="706"/>
      <c r="M226" s="706"/>
      <c r="N226" s="706"/>
      <c r="O226" s="706"/>
      <c r="P226" s="706"/>
      <c r="Q226" s="706"/>
      <c r="R226" s="706"/>
      <c r="S226" s="706"/>
      <c r="T226" s="706"/>
      <c r="U226" s="706"/>
      <c r="V226" s="706"/>
      <c r="W226" s="706"/>
      <c r="X226" s="706"/>
      <c r="Y226" s="706"/>
      <c r="Z226" s="706"/>
      <c r="AA226" s="706"/>
      <c r="AB226" s="706"/>
      <c r="AC226" s="706"/>
      <c r="AD226" s="706"/>
      <c r="AE226" s="706"/>
      <c r="AF226" s="706"/>
      <c r="AG226" s="706"/>
      <c r="AH226" s="706"/>
      <c r="AI226" s="706"/>
      <c r="AJ226" s="706"/>
      <c r="AK226" s="707"/>
    </row>
    <row r="227" spans="1:37" x14ac:dyDescent="0.15">
      <c r="A227" s="703"/>
      <c r="B227" s="704"/>
      <c r="C227" s="704"/>
      <c r="D227" s="704"/>
      <c r="E227" s="704"/>
      <c r="F227" s="704"/>
      <c r="G227" s="704"/>
      <c r="H227" s="704"/>
      <c r="I227" s="697"/>
      <c r="J227" s="697"/>
      <c r="K227" s="697"/>
      <c r="L227" s="697"/>
      <c r="M227" s="588"/>
      <c r="N227" s="588"/>
      <c r="O227" s="588"/>
      <c r="P227" s="588"/>
      <c r="Q227" s="588"/>
      <c r="R227" s="588"/>
      <c r="S227" s="588"/>
      <c r="T227" s="588"/>
      <c r="U227" s="588"/>
      <c r="V227" s="697"/>
      <c r="W227" s="697"/>
      <c r="X227" s="697"/>
      <c r="Y227" s="697"/>
      <c r="Z227" s="697"/>
      <c r="AA227" s="697"/>
      <c r="AB227" s="697"/>
      <c r="AC227" s="697"/>
      <c r="AD227" s="697"/>
      <c r="AE227" s="697"/>
      <c r="AF227" s="697"/>
      <c r="AG227" s="697"/>
      <c r="AH227" s="697"/>
      <c r="AI227" s="588"/>
      <c r="AJ227" s="588"/>
      <c r="AK227" s="698"/>
    </row>
    <row r="228" spans="1:37" x14ac:dyDescent="0.15">
      <c r="A228" s="699" t="s">
        <v>1652</v>
      </c>
      <c r="B228" s="666"/>
      <c r="C228" s="700"/>
      <c r="D228" s="700"/>
      <c r="E228" s="700"/>
      <c r="F228" s="700"/>
      <c r="G228" s="700"/>
      <c r="H228" s="700"/>
      <c r="I228" s="700"/>
      <c r="J228" s="700"/>
      <c r="K228" s="700"/>
      <c r="L228" s="700"/>
      <c r="M228" s="700"/>
      <c r="N228" s="700"/>
      <c r="O228" s="700"/>
      <c r="P228" s="700"/>
      <c r="Q228" s="700"/>
      <c r="R228" s="700"/>
      <c r="S228" s="700"/>
      <c r="T228" s="700"/>
      <c r="U228" s="700"/>
      <c r="V228" s="700"/>
      <c r="W228" s="700"/>
      <c r="X228" s="700"/>
      <c r="Y228" s="700"/>
      <c r="Z228" s="700"/>
      <c r="AA228" s="700"/>
      <c r="AB228" s="700"/>
      <c r="AC228" s="700"/>
      <c r="AD228" s="700"/>
      <c r="AE228" s="700"/>
      <c r="AF228" s="700"/>
      <c r="AG228" s="700"/>
      <c r="AH228" s="700"/>
      <c r="AI228" s="700"/>
      <c r="AJ228" s="700"/>
      <c r="AK228" s="701"/>
    </row>
    <row r="229" spans="1:37" ht="14.25" thickBot="1" x14ac:dyDescent="0.2">
      <c r="A229" s="705"/>
      <c r="B229" s="706"/>
      <c r="C229" s="706"/>
      <c r="D229" s="706"/>
      <c r="E229" s="706"/>
      <c r="F229" s="706"/>
      <c r="G229" s="706"/>
      <c r="H229" s="706"/>
      <c r="I229" s="706"/>
      <c r="J229" s="706"/>
      <c r="K229" s="706"/>
      <c r="L229" s="706"/>
      <c r="M229" s="706"/>
      <c r="N229" s="706"/>
      <c r="O229" s="706"/>
      <c r="P229" s="706"/>
      <c r="Q229" s="706"/>
      <c r="R229" s="706"/>
      <c r="S229" s="706"/>
      <c r="T229" s="706"/>
      <c r="U229" s="706"/>
      <c r="V229" s="706"/>
      <c r="W229" s="706"/>
      <c r="X229" s="706"/>
      <c r="Y229" s="706"/>
      <c r="Z229" s="706"/>
      <c r="AA229" s="706"/>
      <c r="AB229" s="706"/>
      <c r="AC229" s="706"/>
      <c r="AD229" s="706"/>
      <c r="AE229" s="706"/>
      <c r="AF229" s="706"/>
      <c r="AG229" s="706"/>
      <c r="AH229" s="706"/>
      <c r="AI229" s="706"/>
      <c r="AJ229" s="706"/>
      <c r="AK229" s="707"/>
    </row>
    <row r="230" spans="1:37" x14ac:dyDescent="0.15">
      <c r="A230" s="703"/>
      <c r="B230" s="704"/>
      <c r="C230" s="704"/>
      <c r="D230" s="704"/>
      <c r="E230" s="704"/>
      <c r="F230" s="704"/>
      <c r="G230" s="704"/>
      <c r="H230" s="704"/>
      <c r="I230" s="697"/>
      <c r="J230" s="697"/>
      <c r="K230" s="697"/>
      <c r="L230" s="697"/>
      <c r="M230" s="588"/>
      <c r="N230" s="588"/>
      <c r="O230" s="588"/>
      <c r="P230" s="588"/>
      <c r="Q230" s="588"/>
      <c r="R230" s="588"/>
      <c r="S230" s="588"/>
      <c r="T230" s="588"/>
      <c r="U230" s="588"/>
      <c r="V230" s="697"/>
      <c r="W230" s="697"/>
      <c r="X230" s="697"/>
      <c r="Y230" s="697"/>
      <c r="Z230" s="697"/>
      <c r="AA230" s="697"/>
      <c r="AB230" s="697"/>
      <c r="AC230" s="697"/>
      <c r="AD230" s="697"/>
      <c r="AE230" s="697"/>
      <c r="AF230" s="697"/>
      <c r="AG230" s="697"/>
      <c r="AH230" s="697"/>
      <c r="AI230" s="588"/>
      <c r="AJ230" s="588"/>
      <c r="AK230" s="698"/>
    </row>
    <row r="231" spans="1:37" x14ac:dyDescent="0.15">
      <c r="A231" s="699" t="s">
        <v>1652</v>
      </c>
      <c r="B231" s="666"/>
      <c r="C231" s="700"/>
      <c r="D231" s="700"/>
      <c r="E231" s="700"/>
      <c r="F231" s="700"/>
      <c r="G231" s="700"/>
      <c r="H231" s="700"/>
      <c r="I231" s="700"/>
      <c r="J231" s="700"/>
      <c r="K231" s="700"/>
      <c r="L231" s="700"/>
      <c r="M231" s="700"/>
      <c r="N231" s="700"/>
      <c r="O231" s="700"/>
      <c r="P231" s="700"/>
      <c r="Q231" s="700"/>
      <c r="R231" s="700"/>
      <c r="S231" s="700"/>
      <c r="T231" s="700"/>
      <c r="U231" s="700"/>
      <c r="V231" s="700"/>
      <c r="W231" s="700"/>
      <c r="X231" s="700"/>
      <c r="Y231" s="700"/>
      <c r="Z231" s="700"/>
      <c r="AA231" s="700"/>
      <c r="AB231" s="700"/>
      <c r="AC231" s="700"/>
      <c r="AD231" s="700"/>
      <c r="AE231" s="700"/>
      <c r="AF231" s="700"/>
      <c r="AG231" s="700"/>
      <c r="AH231" s="700"/>
      <c r="AI231" s="700"/>
      <c r="AJ231" s="700"/>
      <c r="AK231" s="701"/>
    </row>
    <row r="232" spans="1:37" ht="14.25" thickBot="1" x14ac:dyDescent="0.2">
      <c r="A232" s="705"/>
      <c r="B232" s="706"/>
      <c r="C232" s="706"/>
      <c r="D232" s="706"/>
      <c r="E232" s="706"/>
      <c r="F232" s="706"/>
      <c r="G232" s="706"/>
      <c r="H232" s="706"/>
      <c r="I232" s="706"/>
      <c r="J232" s="706"/>
      <c r="K232" s="706"/>
      <c r="L232" s="706"/>
      <c r="M232" s="706"/>
      <c r="N232" s="706"/>
      <c r="O232" s="706"/>
      <c r="P232" s="706"/>
      <c r="Q232" s="706"/>
      <c r="R232" s="706"/>
      <c r="S232" s="706"/>
      <c r="T232" s="706"/>
      <c r="U232" s="706"/>
      <c r="V232" s="706"/>
      <c r="W232" s="706"/>
      <c r="X232" s="706"/>
      <c r="Y232" s="706"/>
      <c r="Z232" s="706"/>
      <c r="AA232" s="706"/>
      <c r="AB232" s="706"/>
      <c r="AC232" s="706"/>
      <c r="AD232" s="706"/>
      <c r="AE232" s="706"/>
      <c r="AF232" s="706"/>
      <c r="AG232" s="706"/>
      <c r="AH232" s="706"/>
      <c r="AI232" s="706"/>
      <c r="AJ232" s="706"/>
      <c r="AK232" s="707"/>
    </row>
    <row r="233" spans="1:37" x14ac:dyDescent="0.15">
      <c r="A233" s="703"/>
      <c r="B233" s="704"/>
      <c r="C233" s="704"/>
      <c r="D233" s="704"/>
      <c r="E233" s="704"/>
      <c r="F233" s="704"/>
      <c r="G233" s="704"/>
      <c r="H233" s="704"/>
      <c r="I233" s="697"/>
      <c r="J233" s="697"/>
      <c r="K233" s="697"/>
      <c r="L233" s="697"/>
      <c r="M233" s="588"/>
      <c r="N233" s="588"/>
      <c r="O233" s="588"/>
      <c r="P233" s="588"/>
      <c r="Q233" s="588"/>
      <c r="R233" s="588"/>
      <c r="S233" s="588"/>
      <c r="T233" s="588"/>
      <c r="U233" s="588"/>
      <c r="V233" s="697"/>
      <c r="W233" s="697"/>
      <c r="X233" s="697"/>
      <c r="Y233" s="697"/>
      <c r="Z233" s="697"/>
      <c r="AA233" s="697"/>
      <c r="AB233" s="697"/>
      <c r="AC233" s="697"/>
      <c r="AD233" s="697"/>
      <c r="AE233" s="697"/>
      <c r="AF233" s="697"/>
      <c r="AG233" s="697"/>
      <c r="AH233" s="697"/>
      <c r="AI233" s="588"/>
      <c r="AJ233" s="588"/>
      <c r="AK233" s="698"/>
    </row>
    <row r="234" spans="1:37" x14ac:dyDescent="0.15">
      <c r="A234" s="699" t="s">
        <v>1652</v>
      </c>
      <c r="B234" s="666"/>
      <c r="C234" s="700"/>
      <c r="D234" s="700"/>
      <c r="E234" s="700"/>
      <c r="F234" s="700"/>
      <c r="G234" s="700"/>
      <c r="H234" s="700"/>
      <c r="I234" s="700"/>
      <c r="J234" s="700"/>
      <c r="K234" s="700"/>
      <c r="L234" s="700"/>
      <c r="M234" s="700"/>
      <c r="N234" s="700"/>
      <c r="O234" s="700"/>
      <c r="P234" s="700"/>
      <c r="Q234" s="700"/>
      <c r="R234" s="700"/>
      <c r="S234" s="700"/>
      <c r="T234" s="700"/>
      <c r="U234" s="700"/>
      <c r="V234" s="700"/>
      <c r="W234" s="700"/>
      <c r="X234" s="700"/>
      <c r="Y234" s="700"/>
      <c r="Z234" s="700"/>
      <c r="AA234" s="700"/>
      <c r="AB234" s="700"/>
      <c r="AC234" s="700"/>
      <c r="AD234" s="700"/>
      <c r="AE234" s="700"/>
      <c r="AF234" s="700"/>
      <c r="AG234" s="700"/>
      <c r="AH234" s="700"/>
      <c r="AI234" s="700"/>
      <c r="AJ234" s="700"/>
      <c r="AK234" s="701"/>
    </row>
    <row r="235" spans="1:37" ht="14.25" thickBot="1" x14ac:dyDescent="0.2">
      <c r="A235" s="705"/>
      <c r="B235" s="706"/>
      <c r="C235" s="706"/>
      <c r="D235" s="706"/>
      <c r="E235" s="706"/>
      <c r="F235" s="706"/>
      <c r="G235" s="706"/>
      <c r="H235" s="706"/>
      <c r="I235" s="706"/>
      <c r="J235" s="706"/>
      <c r="K235" s="706"/>
      <c r="L235" s="706"/>
      <c r="M235" s="706"/>
      <c r="N235" s="706"/>
      <c r="O235" s="706"/>
      <c r="P235" s="706"/>
      <c r="Q235" s="706"/>
      <c r="R235" s="706"/>
      <c r="S235" s="706"/>
      <c r="T235" s="706"/>
      <c r="U235" s="706"/>
      <c r="V235" s="706"/>
      <c r="W235" s="706"/>
      <c r="X235" s="706"/>
      <c r="Y235" s="706"/>
      <c r="Z235" s="706"/>
      <c r="AA235" s="706"/>
      <c r="AB235" s="706"/>
      <c r="AC235" s="706"/>
      <c r="AD235" s="706"/>
      <c r="AE235" s="706"/>
      <c r="AF235" s="706"/>
      <c r="AG235" s="706"/>
      <c r="AH235" s="706"/>
      <c r="AI235" s="706"/>
      <c r="AJ235" s="706"/>
      <c r="AK235" s="707"/>
    </row>
    <row r="236" spans="1:37" x14ac:dyDescent="0.15">
      <c r="A236" s="703"/>
      <c r="B236" s="704"/>
      <c r="C236" s="704"/>
      <c r="D236" s="704"/>
      <c r="E236" s="704"/>
      <c r="F236" s="704"/>
      <c r="G236" s="704"/>
      <c r="H236" s="704"/>
      <c r="I236" s="697"/>
      <c r="J236" s="697"/>
      <c r="K236" s="697"/>
      <c r="L236" s="697"/>
      <c r="M236" s="588"/>
      <c r="N236" s="588"/>
      <c r="O236" s="588"/>
      <c r="P236" s="588"/>
      <c r="Q236" s="588"/>
      <c r="R236" s="588"/>
      <c r="S236" s="588"/>
      <c r="T236" s="588"/>
      <c r="U236" s="588"/>
      <c r="V236" s="697"/>
      <c r="W236" s="697"/>
      <c r="X236" s="697"/>
      <c r="Y236" s="697"/>
      <c r="Z236" s="697"/>
      <c r="AA236" s="697"/>
      <c r="AB236" s="697"/>
      <c r="AC236" s="697"/>
      <c r="AD236" s="697"/>
      <c r="AE236" s="697"/>
      <c r="AF236" s="697"/>
      <c r="AG236" s="697"/>
      <c r="AH236" s="697"/>
      <c r="AI236" s="588"/>
      <c r="AJ236" s="588"/>
      <c r="AK236" s="698"/>
    </row>
    <row r="237" spans="1:37" x14ac:dyDescent="0.15">
      <c r="A237" s="699" t="s">
        <v>1652</v>
      </c>
      <c r="B237" s="666"/>
      <c r="C237" s="700"/>
      <c r="D237" s="700"/>
      <c r="E237" s="700"/>
      <c r="F237" s="700"/>
      <c r="G237" s="700"/>
      <c r="H237" s="700"/>
      <c r="I237" s="700"/>
      <c r="J237" s="700"/>
      <c r="K237" s="700"/>
      <c r="L237" s="700"/>
      <c r="M237" s="700"/>
      <c r="N237" s="700"/>
      <c r="O237" s="700"/>
      <c r="P237" s="700"/>
      <c r="Q237" s="700"/>
      <c r="R237" s="700"/>
      <c r="S237" s="700"/>
      <c r="T237" s="700"/>
      <c r="U237" s="700"/>
      <c r="V237" s="700"/>
      <c r="W237" s="700"/>
      <c r="X237" s="700"/>
      <c r="Y237" s="700"/>
      <c r="Z237" s="700"/>
      <c r="AA237" s="700"/>
      <c r="AB237" s="700"/>
      <c r="AC237" s="700"/>
      <c r="AD237" s="700"/>
      <c r="AE237" s="700"/>
      <c r="AF237" s="700"/>
      <c r="AG237" s="700"/>
      <c r="AH237" s="700"/>
      <c r="AI237" s="700"/>
      <c r="AJ237" s="700"/>
      <c r="AK237" s="701"/>
    </row>
    <row r="238" spans="1:37" ht="14.25" thickBot="1" x14ac:dyDescent="0.2">
      <c r="A238" s="705"/>
      <c r="B238" s="706"/>
      <c r="C238" s="706"/>
      <c r="D238" s="706"/>
      <c r="E238" s="706"/>
      <c r="F238" s="706"/>
      <c r="G238" s="706"/>
      <c r="H238" s="706"/>
      <c r="I238" s="706"/>
      <c r="J238" s="706"/>
      <c r="K238" s="706"/>
      <c r="L238" s="706"/>
      <c r="M238" s="706"/>
      <c r="N238" s="706"/>
      <c r="O238" s="706"/>
      <c r="P238" s="706"/>
      <c r="Q238" s="706"/>
      <c r="R238" s="706"/>
      <c r="S238" s="706"/>
      <c r="T238" s="706"/>
      <c r="U238" s="706"/>
      <c r="V238" s="706"/>
      <c r="W238" s="706"/>
      <c r="X238" s="706"/>
      <c r="Y238" s="706"/>
      <c r="Z238" s="706"/>
      <c r="AA238" s="706"/>
      <c r="AB238" s="706"/>
      <c r="AC238" s="706"/>
      <c r="AD238" s="706"/>
      <c r="AE238" s="706"/>
      <c r="AF238" s="706"/>
      <c r="AG238" s="706"/>
      <c r="AH238" s="706"/>
      <c r="AI238" s="706"/>
      <c r="AJ238" s="706"/>
      <c r="AK238" s="707"/>
    </row>
    <row r="239" spans="1:37" x14ac:dyDescent="0.15">
      <c r="A239" s="703"/>
      <c r="B239" s="704"/>
      <c r="C239" s="704"/>
      <c r="D239" s="704"/>
      <c r="E239" s="704"/>
      <c r="F239" s="704"/>
      <c r="G239" s="704"/>
      <c r="H239" s="704"/>
      <c r="I239" s="697"/>
      <c r="J239" s="697"/>
      <c r="K239" s="697"/>
      <c r="L239" s="697"/>
      <c r="M239" s="588"/>
      <c r="N239" s="588"/>
      <c r="O239" s="588"/>
      <c r="P239" s="588"/>
      <c r="Q239" s="588"/>
      <c r="R239" s="588"/>
      <c r="S239" s="588"/>
      <c r="T239" s="588"/>
      <c r="U239" s="588"/>
      <c r="V239" s="697"/>
      <c r="W239" s="697"/>
      <c r="X239" s="697"/>
      <c r="Y239" s="697"/>
      <c r="Z239" s="697"/>
      <c r="AA239" s="697"/>
      <c r="AB239" s="697"/>
      <c r="AC239" s="697"/>
      <c r="AD239" s="697"/>
      <c r="AE239" s="697"/>
      <c r="AF239" s="697"/>
      <c r="AG239" s="697"/>
      <c r="AH239" s="697"/>
      <c r="AI239" s="588"/>
      <c r="AJ239" s="588"/>
      <c r="AK239" s="698"/>
    </row>
    <row r="240" spans="1:37" x14ac:dyDescent="0.15">
      <c r="A240" s="699" t="s">
        <v>1652</v>
      </c>
      <c r="B240" s="666"/>
      <c r="C240" s="700"/>
      <c r="D240" s="700"/>
      <c r="E240" s="700"/>
      <c r="F240" s="700"/>
      <c r="G240" s="700"/>
      <c r="H240" s="700"/>
      <c r="I240" s="700"/>
      <c r="J240" s="700"/>
      <c r="K240" s="700"/>
      <c r="L240" s="700"/>
      <c r="M240" s="700"/>
      <c r="N240" s="700"/>
      <c r="O240" s="700"/>
      <c r="P240" s="700"/>
      <c r="Q240" s="700"/>
      <c r="R240" s="700"/>
      <c r="S240" s="700"/>
      <c r="T240" s="700"/>
      <c r="U240" s="700"/>
      <c r="V240" s="700"/>
      <c r="W240" s="700"/>
      <c r="X240" s="700"/>
      <c r="Y240" s="700"/>
      <c r="Z240" s="700"/>
      <c r="AA240" s="700"/>
      <c r="AB240" s="700"/>
      <c r="AC240" s="700"/>
      <c r="AD240" s="700"/>
      <c r="AE240" s="700"/>
      <c r="AF240" s="700"/>
      <c r="AG240" s="700"/>
      <c r="AH240" s="700"/>
      <c r="AI240" s="700"/>
      <c r="AJ240" s="700"/>
      <c r="AK240" s="701"/>
    </row>
    <row r="241" spans="1:37" ht="14.25" thickBot="1" x14ac:dyDescent="0.2">
      <c r="A241" s="705"/>
      <c r="B241" s="706"/>
      <c r="C241" s="706"/>
      <c r="D241" s="706"/>
      <c r="E241" s="706"/>
      <c r="F241" s="706"/>
      <c r="G241" s="706"/>
      <c r="H241" s="706"/>
      <c r="I241" s="706"/>
      <c r="J241" s="706"/>
      <c r="K241" s="706"/>
      <c r="L241" s="706"/>
      <c r="M241" s="706"/>
      <c r="N241" s="706"/>
      <c r="O241" s="706"/>
      <c r="P241" s="706"/>
      <c r="Q241" s="706"/>
      <c r="R241" s="706"/>
      <c r="S241" s="706"/>
      <c r="T241" s="706"/>
      <c r="U241" s="706"/>
      <c r="V241" s="706"/>
      <c r="W241" s="706"/>
      <c r="X241" s="706"/>
      <c r="Y241" s="706"/>
      <c r="Z241" s="706"/>
      <c r="AA241" s="706"/>
      <c r="AB241" s="706"/>
      <c r="AC241" s="706"/>
      <c r="AD241" s="706"/>
      <c r="AE241" s="706"/>
      <c r="AF241" s="706"/>
      <c r="AG241" s="706"/>
      <c r="AH241" s="706"/>
      <c r="AI241" s="706"/>
      <c r="AJ241" s="706"/>
      <c r="AK241" s="707"/>
    </row>
    <row r="242" spans="1:37" x14ac:dyDescent="0.15">
      <c r="A242" s="703"/>
      <c r="B242" s="704"/>
      <c r="C242" s="704"/>
      <c r="D242" s="704"/>
      <c r="E242" s="704"/>
      <c r="F242" s="704"/>
      <c r="G242" s="704"/>
      <c r="H242" s="704"/>
      <c r="I242" s="697"/>
      <c r="J242" s="697"/>
      <c r="K242" s="697"/>
      <c r="L242" s="697"/>
      <c r="M242" s="588"/>
      <c r="N242" s="588"/>
      <c r="O242" s="588"/>
      <c r="P242" s="588"/>
      <c r="Q242" s="588"/>
      <c r="R242" s="588"/>
      <c r="S242" s="588"/>
      <c r="T242" s="588"/>
      <c r="U242" s="588"/>
      <c r="V242" s="697"/>
      <c r="W242" s="697"/>
      <c r="X242" s="697"/>
      <c r="Y242" s="697"/>
      <c r="Z242" s="697"/>
      <c r="AA242" s="697"/>
      <c r="AB242" s="697"/>
      <c r="AC242" s="697"/>
      <c r="AD242" s="697"/>
      <c r="AE242" s="697"/>
      <c r="AF242" s="697"/>
      <c r="AG242" s="697"/>
      <c r="AH242" s="697"/>
      <c r="AI242" s="588"/>
      <c r="AJ242" s="588"/>
      <c r="AK242" s="698"/>
    </row>
    <row r="243" spans="1:37" x14ac:dyDescent="0.15">
      <c r="A243" s="699" t="s">
        <v>1652</v>
      </c>
      <c r="B243" s="666"/>
      <c r="C243" s="700"/>
      <c r="D243" s="700"/>
      <c r="E243" s="700"/>
      <c r="F243" s="700"/>
      <c r="G243" s="700"/>
      <c r="H243" s="700"/>
      <c r="I243" s="700"/>
      <c r="J243" s="700"/>
      <c r="K243" s="700"/>
      <c r="L243" s="700"/>
      <c r="M243" s="700"/>
      <c r="N243" s="700"/>
      <c r="O243" s="700"/>
      <c r="P243" s="700"/>
      <c r="Q243" s="700"/>
      <c r="R243" s="700"/>
      <c r="S243" s="700"/>
      <c r="T243" s="700"/>
      <c r="U243" s="700"/>
      <c r="V243" s="700"/>
      <c r="W243" s="700"/>
      <c r="X243" s="700"/>
      <c r="Y243" s="700"/>
      <c r="Z243" s="700"/>
      <c r="AA243" s="700"/>
      <c r="AB243" s="700"/>
      <c r="AC243" s="700"/>
      <c r="AD243" s="700"/>
      <c r="AE243" s="700"/>
      <c r="AF243" s="700"/>
      <c r="AG243" s="700"/>
      <c r="AH243" s="700"/>
      <c r="AI243" s="700"/>
      <c r="AJ243" s="700"/>
      <c r="AK243" s="701"/>
    </row>
    <row r="244" spans="1:37" ht="14.25" thickBot="1" x14ac:dyDescent="0.2">
      <c r="A244" s="705"/>
      <c r="B244" s="706"/>
      <c r="C244" s="706"/>
      <c r="D244" s="706"/>
      <c r="E244" s="706"/>
      <c r="F244" s="706"/>
      <c r="G244" s="706"/>
      <c r="H244" s="706"/>
      <c r="I244" s="706"/>
      <c r="J244" s="706"/>
      <c r="K244" s="706"/>
      <c r="L244" s="706"/>
      <c r="M244" s="706"/>
      <c r="N244" s="706"/>
      <c r="O244" s="706"/>
      <c r="P244" s="706"/>
      <c r="Q244" s="706"/>
      <c r="R244" s="706"/>
      <c r="S244" s="706"/>
      <c r="T244" s="706"/>
      <c r="U244" s="706"/>
      <c r="V244" s="706"/>
      <c r="W244" s="706"/>
      <c r="X244" s="706"/>
      <c r="Y244" s="706"/>
      <c r="Z244" s="706"/>
      <c r="AA244" s="706"/>
      <c r="AB244" s="706"/>
      <c r="AC244" s="706"/>
      <c r="AD244" s="706"/>
      <c r="AE244" s="706"/>
      <c r="AF244" s="706"/>
      <c r="AG244" s="706"/>
      <c r="AH244" s="706"/>
      <c r="AI244" s="706"/>
      <c r="AJ244" s="706"/>
      <c r="AK244" s="707"/>
    </row>
    <row r="245" spans="1:37" x14ac:dyDescent="0.15">
      <c r="A245" s="218"/>
      <c r="B245" s="218"/>
      <c r="C245" s="218"/>
      <c r="D245" s="218"/>
      <c r="E245" s="218"/>
      <c r="F245" s="218"/>
      <c r="G245" s="218"/>
      <c r="H245" s="218"/>
      <c r="I245" s="218"/>
      <c r="J245" s="218"/>
      <c r="K245" s="218"/>
      <c r="L245" s="218"/>
      <c r="M245" s="218"/>
      <c r="N245" s="218"/>
      <c r="O245" s="218"/>
      <c r="P245" s="218"/>
      <c r="Q245" s="218"/>
      <c r="R245" s="218"/>
      <c r="S245" s="218"/>
      <c r="T245" s="218"/>
      <c r="U245" s="218"/>
      <c r="V245" s="218"/>
      <c r="W245" s="218"/>
      <c r="X245" s="218"/>
      <c r="Y245" s="218"/>
      <c r="Z245" s="218"/>
      <c r="AA245" s="218"/>
      <c r="AB245" s="218"/>
      <c r="AC245" s="218"/>
      <c r="AD245" s="218"/>
      <c r="AE245" s="218"/>
      <c r="AF245" s="218"/>
      <c r="AG245" s="218"/>
      <c r="AH245" s="218"/>
      <c r="AI245" s="218"/>
      <c r="AJ245" s="218"/>
      <c r="AK245" s="218"/>
    </row>
    <row r="246" spans="1:37" x14ac:dyDescent="0.15">
      <c r="A246" s="218"/>
      <c r="B246" s="218"/>
      <c r="C246" s="218"/>
      <c r="D246" s="218"/>
      <c r="E246" s="218"/>
      <c r="F246" s="218"/>
      <c r="G246" s="218"/>
      <c r="H246" s="218"/>
      <c r="I246" s="218"/>
      <c r="J246" s="218"/>
      <c r="K246" s="218"/>
      <c r="L246" s="218"/>
      <c r="M246" s="218"/>
      <c r="N246" s="218"/>
      <c r="O246" s="218"/>
      <c r="P246" s="218"/>
      <c r="Q246" s="218"/>
      <c r="R246" s="218"/>
      <c r="S246" s="218"/>
      <c r="T246" s="218"/>
      <c r="U246" s="218"/>
      <c r="V246" s="218"/>
      <c r="W246" s="218"/>
      <c r="X246" s="218"/>
      <c r="Y246" s="218"/>
      <c r="Z246" s="218"/>
      <c r="AA246" s="218"/>
      <c r="AB246" s="218"/>
      <c r="AC246" s="218"/>
      <c r="AD246" s="218"/>
      <c r="AE246" s="218"/>
      <c r="AF246" s="218"/>
      <c r="AG246" s="218"/>
      <c r="AH246" s="218"/>
      <c r="AI246" s="218"/>
      <c r="AJ246" s="218"/>
      <c r="AK246" s="218"/>
    </row>
    <row r="247" spans="1:37" x14ac:dyDescent="0.15">
      <c r="A247" s="218"/>
      <c r="B247" s="218"/>
      <c r="C247" s="218"/>
      <c r="D247" s="218"/>
      <c r="E247" s="218"/>
      <c r="F247" s="218"/>
      <c r="G247" s="218"/>
      <c r="H247" s="218"/>
      <c r="I247" s="218"/>
      <c r="J247" s="218"/>
      <c r="K247" s="218"/>
      <c r="L247" s="218"/>
      <c r="M247" s="218"/>
      <c r="N247" s="218"/>
      <c r="O247" s="218"/>
      <c r="P247" s="218"/>
      <c r="Q247" s="218"/>
      <c r="R247" s="218"/>
      <c r="S247" s="218"/>
      <c r="T247" s="218"/>
      <c r="U247" s="218"/>
      <c r="V247" s="218"/>
      <c r="W247" s="218"/>
      <c r="X247" s="218"/>
      <c r="Y247" s="218"/>
      <c r="Z247" s="218"/>
      <c r="AA247" s="218"/>
      <c r="AB247" s="218"/>
      <c r="AC247" s="218"/>
      <c r="AD247" s="218"/>
      <c r="AE247" s="218"/>
      <c r="AF247" s="218"/>
      <c r="AG247" s="218"/>
      <c r="AH247" s="218"/>
      <c r="AI247" s="218"/>
      <c r="AJ247" s="218"/>
      <c r="AK247" s="218"/>
    </row>
    <row r="248" spans="1:37" x14ac:dyDescent="0.15">
      <c r="A248" s="218"/>
      <c r="B248" s="218"/>
      <c r="C248" s="218"/>
      <c r="D248" s="218"/>
      <c r="E248" s="218"/>
      <c r="F248" s="218"/>
      <c r="G248" s="218"/>
      <c r="H248" s="218"/>
      <c r="I248" s="218"/>
      <c r="J248" s="218"/>
      <c r="K248" s="218"/>
      <c r="L248" s="218"/>
      <c r="M248" s="218"/>
      <c r="N248" s="218"/>
      <c r="O248" s="218"/>
      <c r="P248" s="218"/>
      <c r="Q248" s="218"/>
      <c r="R248" s="218"/>
      <c r="S248" s="218"/>
      <c r="T248" s="218"/>
      <c r="U248" s="218"/>
      <c r="V248" s="218"/>
      <c r="W248" s="218"/>
      <c r="X248" s="218"/>
      <c r="Y248" s="218"/>
      <c r="Z248" s="218"/>
      <c r="AA248" s="218"/>
      <c r="AB248" s="218"/>
      <c r="AC248" s="218"/>
      <c r="AD248" s="218"/>
      <c r="AE248" s="218"/>
      <c r="AF248" s="218"/>
      <c r="AG248" s="218"/>
      <c r="AH248" s="218"/>
      <c r="AI248" s="218"/>
      <c r="AJ248" s="218"/>
      <c r="AK248" s="218"/>
    </row>
    <row r="249" spans="1:37" x14ac:dyDescent="0.15">
      <c r="A249" s="218"/>
      <c r="B249" s="218"/>
      <c r="C249" s="218"/>
      <c r="D249" s="218"/>
      <c r="E249" s="218"/>
      <c r="F249" s="218"/>
      <c r="G249" s="218"/>
      <c r="H249" s="218"/>
      <c r="I249" s="218"/>
      <c r="J249" s="218"/>
      <c r="K249" s="218"/>
      <c r="L249" s="218"/>
      <c r="M249" s="218"/>
      <c r="N249" s="218"/>
      <c r="O249" s="218"/>
      <c r="P249" s="218"/>
      <c r="Q249" s="218"/>
      <c r="R249" s="218"/>
      <c r="S249" s="218"/>
      <c r="T249" s="218"/>
      <c r="U249" s="218"/>
      <c r="V249" s="218"/>
      <c r="W249" s="218"/>
      <c r="X249" s="218"/>
      <c r="Y249" s="218"/>
      <c r="Z249" s="218"/>
      <c r="AA249" s="218"/>
      <c r="AB249" s="218"/>
      <c r="AC249" s="218"/>
      <c r="AD249" s="218"/>
      <c r="AE249" s="218"/>
      <c r="AF249" s="218"/>
      <c r="AG249" s="218"/>
      <c r="AH249" s="218"/>
      <c r="AI249" s="218"/>
      <c r="AJ249" s="218"/>
      <c r="AK249" s="218"/>
    </row>
    <row r="250" spans="1:37" x14ac:dyDescent="0.15">
      <c r="A250" s="218"/>
      <c r="B250" s="218"/>
      <c r="C250" s="218"/>
      <c r="D250" s="218"/>
      <c r="E250" s="218"/>
      <c r="F250" s="218"/>
      <c r="G250" s="218"/>
      <c r="H250" s="218"/>
      <c r="I250" s="218"/>
      <c r="J250" s="218"/>
      <c r="K250" s="218"/>
      <c r="L250" s="218"/>
      <c r="M250" s="218"/>
      <c r="N250" s="218"/>
      <c r="O250" s="218"/>
      <c r="P250" s="218"/>
      <c r="Q250" s="218"/>
      <c r="R250" s="218"/>
      <c r="S250" s="218"/>
      <c r="T250" s="218"/>
      <c r="U250" s="218"/>
      <c r="V250" s="218"/>
      <c r="W250" s="218"/>
      <c r="X250" s="218"/>
      <c r="Y250" s="218"/>
      <c r="Z250" s="218"/>
      <c r="AA250" s="218"/>
      <c r="AB250" s="218"/>
      <c r="AC250" s="218"/>
      <c r="AD250" s="218"/>
      <c r="AE250" s="218"/>
      <c r="AF250" s="218"/>
      <c r="AG250" s="218"/>
      <c r="AH250" s="218"/>
      <c r="AI250" s="218"/>
      <c r="AJ250" s="218"/>
      <c r="AK250" s="218"/>
    </row>
    <row r="251" spans="1:37" x14ac:dyDescent="0.15">
      <c r="A251" s="218"/>
      <c r="B251" s="218"/>
      <c r="C251" s="218"/>
      <c r="D251" s="218"/>
      <c r="E251" s="218"/>
      <c r="F251" s="218"/>
      <c r="G251" s="218"/>
      <c r="H251" s="218"/>
      <c r="I251" s="218"/>
      <c r="J251" s="218"/>
      <c r="K251" s="218"/>
      <c r="L251" s="218"/>
      <c r="M251" s="218"/>
      <c r="N251" s="218"/>
      <c r="O251" s="218"/>
      <c r="P251" s="218"/>
      <c r="Q251" s="218"/>
      <c r="R251" s="218"/>
      <c r="S251" s="218"/>
      <c r="T251" s="218"/>
      <c r="U251" s="218"/>
      <c r="V251" s="218"/>
      <c r="W251" s="218"/>
      <c r="X251" s="218"/>
      <c r="Y251" s="218"/>
      <c r="Z251" s="218"/>
      <c r="AA251" s="218"/>
      <c r="AB251" s="218"/>
      <c r="AC251" s="218"/>
      <c r="AD251" s="218"/>
      <c r="AE251" s="218"/>
      <c r="AF251" s="218"/>
      <c r="AG251" s="218"/>
      <c r="AH251" s="218"/>
      <c r="AI251" s="218"/>
      <c r="AJ251" s="218"/>
      <c r="AK251" s="218"/>
    </row>
    <row r="252" spans="1:37" x14ac:dyDescent="0.15">
      <c r="A252" s="218"/>
      <c r="B252" s="218"/>
      <c r="C252" s="218"/>
      <c r="D252" s="218"/>
      <c r="E252" s="218"/>
      <c r="F252" s="218"/>
      <c r="G252" s="218"/>
      <c r="H252" s="218"/>
      <c r="I252" s="218"/>
      <c r="J252" s="218"/>
      <c r="K252" s="218"/>
      <c r="L252" s="218"/>
      <c r="M252" s="218"/>
      <c r="N252" s="218"/>
      <c r="O252" s="218"/>
      <c r="P252" s="218"/>
      <c r="Q252" s="218"/>
      <c r="R252" s="218"/>
      <c r="S252" s="218"/>
      <c r="T252" s="218"/>
      <c r="U252" s="218"/>
      <c r="V252" s="218"/>
      <c r="W252" s="218"/>
      <c r="X252" s="218"/>
      <c r="Y252" s="218"/>
      <c r="Z252" s="218"/>
      <c r="AA252" s="218"/>
      <c r="AB252" s="218"/>
      <c r="AC252" s="218"/>
      <c r="AD252" s="218"/>
      <c r="AE252" s="218"/>
      <c r="AF252" s="218"/>
      <c r="AG252" s="218"/>
      <c r="AH252" s="218"/>
      <c r="AI252" s="218"/>
      <c r="AJ252" s="218"/>
      <c r="AK252" s="218"/>
    </row>
    <row r="253" spans="1:37" x14ac:dyDescent="0.15">
      <c r="A253" s="218"/>
      <c r="B253" s="218"/>
      <c r="C253" s="218"/>
      <c r="D253" s="218"/>
      <c r="E253" s="218"/>
      <c r="F253" s="218"/>
      <c r="G253" s="218"/>
      <c r="H253" s="218"/>
      <c r="I253" s="218"/>
      <c r="J253" s="218"/>
      <c r="K253" s="218"/>
      <c r="L253" s="218"/>
      <c r="M253" s="218"/>
      <c r="N253" s="218"/>
      <c r="O253" s="218"/>
      <c r="P253" s="218"/>
      <c r="Q253" s="218"/>
      <c r="R253" s="218"/>
      <c r="S253" s="218"/>
      <c r="T253" s="218"/>
      <c r="U253" s="218"/>
      <c r="V253" s="218"/>
      <c r="W253" s="218"/>
      <c r="X253" s="218"/>
      <c r="Y253" s="218"/>
      <c r="Z253" s="218"/>
      <c r="AA253" s="218"/>
      <c r="AB253" s="218"/>
      <c r="AC253" s="218"/>
      <c r="AD253" s="218"/>
      <c r="AE253" s="218"/>
      <c r="AF253" s="218"/>
      <c r="AG253" s="218"/>
      <c r="AH253" s="218"/>
      <c r="AI253" s="218"/>
      <c r="AJ253" s="218"/>
      <c r="AK253" s="218"/>
    </row>
    <row r="254" spans="1:37" x14ac:dyDescent="0.15">
      <c r="A254" s="218"/>
      <c r="B254" s="218"/>
      <c r="C254" s="218"/>
      <c r="D254" s="218"/>
      <c r="E254" s="218"/>
      <c r="F254" s="218"/>
      <c r="G254" s="218"/>
      <c r="H254" s="218"/>
      <c r="I254" s="218"/>
      <c r="J254" s="218"/>
      <c r="K254" s="218"/>
      <c r="L254" s="218"/>
      <c r="M254" s="218"/>
      <c r="N254" s="218"/>
      <c r="O254" s="218"/>
      <c r="P254" s="218"/>
      <c r="Q254" s="218"/>
      <c r="R254" s="218"/>
      <c r="S254" s="218"/>
      <c r="T254" s="218"/>
      <c r="U254" s="218"/>
      <c r="V254" s="218"/>
      <c r="W254" s="218"/>
      <c r="X254" s="218"/>
      <c r="Y254" s="218"/>
      <c r="Z254" s="218"/>
      <c r="AA254" s="218"/>
      <c r="AB254" s="218"/>
      <c r="AC254" s="218"/>
      <c r="AD254" s="218"/>
      <c r="AE254" s="218"/>
      <c r="AF254" s="218"/>
      <c r="AG254" s="218"/>
      <c r="AH254" s="218"/>
      <c r="AI254" s="218"/>
      <c r="AJ254" s="218"/>
      <c r="AK254" s="218"/>
    </row>
    <row r="255" spans="1:37" x14ac:dyDescent="0.15">
      <c r="A255" s="218"/>
      <c r="B255" s="218"/>
      <c r="C255" s="218"/>
      <c r="D255" s="218"/>
      <c r="E255" s="218"/>
      <c r="F255" s="218"/>
      <c r="G255" s="218"/>
      <c r="H255" s="218"/>
      <c r="I255" s="218"/>
      <c r="J255" s="218"/>
      <c r="K255" s="218"/>
      <c r="L255" s="218"/>
      <c r="M255" s="218"/>
      <c r="N255" s="218"/>
      <c r="O255" s="218"/>
      <c r="P255" s="218"/>
      <c r="Q255" s="218"/>
      <c r="R255" s="218"/>
      <c r="S255" s="218"/>
      <c r="T255" s="218"/>
      <c r="U255" s="218"/>
      <c r="V255" s="218"/>
      <c r="W255" s="218"/>
      <c r="X255" s="218"/>
      <c r="Y255" s="218"/>
      <c r="Z255" s="218"/>
      <c r="AA255" s="218"/>
      <c r="AB255" s="218"/>
      <c r="AC255" s="218"/>
      <c r="AD255" s="218"/>
      <c r="AE255" s="218"/>
      <c r="AF255" s="218"/>
      <c r="AG255" s="218"/>
      <c r="AH255" s="218"/>
      <c r="AI255" s="218"/>
      <c r="AJ255" s="218"/>
      <c r="AK255" s="218"/>
    </row>
    <row r="256" spans="1:37" x14ac:dyDescent="0.15">
      <c r="A256" s="218"/>
      <c r="B256" s="218"/>
      <c r="C256" s="218"/>
      <c r="D256" s="218"/>
      <c r="E256" s="218"/>
      <c r="F256" s="218"/>
      <c r="G256" s="218"/>
      <c r="H256" s="218"/>
      <c r="I256" s="218"/>
      <c r="J256" s="218"/>
      <c r="K256" s="218"/>
      <c r="L256" s="218"/>
      <c r="M256" s="218"/>
      <c r="N256" s="218"/>
      <c r="O256" s="218"/>
      <c r="P256" s="218"/>
      <c r="Q256" s="218"/>
      <c r="R256" s="218"/>
      <c r="S256" s="218"/>
      <c r="T256" s="218"/>
      <c r="U256" s="218"/>
      <c r="V256" s="218"/>
      <c r="W256" s="218"/>
      <c r="X256" s="218"/>
      <c r="Y256" s="218"/>
      <c r="Z256" s="218"/>
      <c r="AA256" s="218"/>
      <c r="AB256" s="218"/>
      <c r="AC256" s="218"/>
      <c r="AD256" s="218"/>
      <c r="AE256" s="218"/>
      <c r="AF256" s="218"/>
      <c r="AG256" s="218"/>
      <c r="AH256" s="218"/>
      <c r="AI256" s="218"/>
      <c r="AJ256" s="218"/>
      <c r="AK256" s="218"/>
    </row>
    <row r="257" spans="1:37" x14ac:dyDescent="0.15">
      <c r="A257" s="218"/>
      <c r="B257" s="218"/>
      <c r="C257" s="218"/>
      <c r="D257" s="218"/>
      <c r="E257" s="218"/>
      <c r="F257" s="218"/>
      <c r="G257" s="218"/>
      <c r="H257" s="218"/>
      <c r="I257" s="218"/>
      <c r="J257" s="218"/>
      <c r="K257" s="218"/>
      <c r="L257" s="218"/>
      <c r="M257" s="218"/>
      <c r="N257" s="218"/>
      <c r="O257" s="218"/>
      <c r="P257" s="218"/>
      <c r="Q257" s="218"/>
      <c r="R257" s="218"/>
      <c r="S257" s="218"/>
      <c r="T257" s="218"/>
      <c r="U257" s="218"/>
      <c r="V257" s="218"/>
      <c r="W257" s="218"/>
      <c r="X257" s="218"/>
      <c r="Y257" s="218"/>
      <c r="Z257" s="218"/>
      <c r="AA257" s="218"/>
      <c r="AB257" s="218"/>
      <c r="AC257" s="218"/>
      <c r="AD257" s="218"/>
      <c r="AE257" s="218"/>
      <c r="AF257" s="218"/>
      <c r="AG257" s="218"/>
      <c r="AH257" s="218"/>
      <c r="AI257" s="218"/>
      <c r="AJ257" s="218"/>
      <c r="AK257" s="218"/>
    </row>
    <row r="258" spans="1:37" x14ac:dyDescent="0.15">
      <c r="A258" s="218"/>
      <c r="B258" s="218"/>
      <c r="C258" s="218"/>
      <c r="D258" s="218"/>
      <c r="E258" s="218"/>
      <c r="F258" s="218"/>
      <c r="G258" s="218"/>
      <c r="H258" s="218"/>
      <c r="I258" s="218"/>
      <c r="J258" s="218"/>
      <c r="K258" s="218"/>
      <c r="L258" s="218"/>
      <c r="M258" s="218"/>
      <c r="N258" s="218"/>
      <c r="O258" s="218"/>
      <c r="P258" s="218"/>
      <c r="Q258" s="218"/>
      <c r="R258" s="218"/>
      <c r="S258" s="218"/>
      <c r="T258" s="218"/>
      <c r="U258" s="218"/>
      <c r="V258" s="218"/>
      <c r="W258" s="218"/>
      <c r="X258" s="218"/>
      <c r="Y258" s="218"/>
      <c r="Z258" s="218"/>
      <c r="AA258" s="218"/>
      <c r="AB258" s="218"/>
      <c r="AC258" s="218"/>
      <c r="AD258" s="218"/>
      <c r="AE258" s="218"/>
      <c r="AF258" s="218"/>
      <c r="AG258" s="218"/>
      <c r="AH258" s="218"/>
      <c r="AI258" s="218"/>
      <c r="AJ258" s="218"/>
      <c r="AK258" s="218"/>
    </row>
    <row r="259" spans="1:37" x14ac:dyDescent="0.15">
      <c r="A259" s="218"/>
      <c r="B259" s="218"/>
      <c r="C259" s="218"/>
      <c r="D259" s="218"/>
      <c r="E259" s="218"/>
      <c r="F259" s="218"/>
      <c r="G259" s="218"/>
      <c r="H259" s="218"/>
      <c r="I259" s="218"/>
      <c r="J259" s="218"/>
      <c r="K259" s="218"/>
      <c r="L259" s="218"/>
      <c r="M259" s="218"/>
      <c r="N259" s="218"/>
      <c r="O259" s="218"/>
      <c r="P259" s="218"/>
      <c r="Q259" s="218"/>
      <c r="R259" s="218"/>
      <c r="S259" s="218"/>
      <c r="T259" s="218"/>
      <c r="U259" s="218"/>
      <c r="V259" s="218"/>
      <c r="W259" s="218"/>
      <c r="X259" s="218"/>
      <c r="Y259" s="218"/>
      <c r="Z259" s="218"/>
      <c r="AA259" s="218"/>
      <c r="AB259" s="218"/>
      <c r="AC259" s="218"/>
      <c r="AD259" s="218"/>
      <c r="AE259" s="218"/>
      <c r="AF259" s="218"/>
      <c r="AG259" s="218"/>
      <c r="AH259" s="218"/>
      <c r="AI259" s="218"/>
      <c r="AJ259" s="218"/>
      <c r="AK259" s="218"/>
    </row>
    <row r="260" spans="1:37" x14ac:dyDescent="0.15">
      <c r="A260" s="218"/>
      <c r="B260" s="218"/>
      <c r="C260" s="218"/>
      <c r="D260" s="218"/>
      <c r="E260" s="218"/>
      <c r="F260" s="218"/>
      <c r="G260" s="218"/>
      <c r="H260" s="218"/>
      <c r="I260" s="218"/>
      <c r="J260" s="218"/>
      <c r="K260" s="218"/>
      <c r="L260" s="218"/>
      <c r="M260" s="218"/>
      <c r="N260" s="218"/>
      <c r="O260" s="218"/>
      <c r="P260" s="218"/>
      <c r="Q260" s="218"/>
      <c r="R260" s="218"/>
      <c r="S260" s="218"/>
      <c r="T260" s="218"/>
      <c r="U260" s="218"/>
      <c r="V260" s="218"/>
      <c r="W260" s="218"/>
      <c r="X260" s="218"/>
      <c r="Y260" s="218"/>
      <c r="Z260" s="218"/>
      <c r="AA260" s="218"/>
      <c r="AB260" s="218"/>
      <c r="AC260" s="218"/>
      <c r="AD260" s="218"/>
      <c r="AE260" s="218"/>
      <c r="AF260" s="218"/>
      <c r="AG260" s="218"/>
      <c r="AH260" s="218"/>
      <c r="AI260" s="218"/>
      <c r="AJ260" s="218"/>
      <c r="AK260" s="218"/>
    </row>
    <row r="261" spans="1:37" x14ac:dyDescent="0.15">
      <c r="A261" s="218"/>
      <c r="B261" s="218"/>
      <c r="C261" s="218"/>
      <c r="D261" s="218"/>
      <c r="E261" s="218"/>
      <c r="F261" s="218"/>
      <c r="G261" s="218"/>
      <c r="H261" s="218"/>
      <c r="I261" s="218"/>
      <c r="J261" s="218"/>
      <c r="K261" s="218"/>
      <c r="L261" s="218"/>
      <c r="M261" s="218"/>
      <c r="N261" s="218"/>
      <c r="O261" s="218"/>
      <c r="P261" s="218"/>
      <c r="Q261" s="218"/>
      <c r="R261" s="218"/>
      <c r="S261" s="218"/>
      <c r="T261" s="218"/>
      <c r="U261" s="218"/>
      <c r="V261" s="218"/>
      <c r="W261" s="218"/>
      <c r="X261" s="218"/>
      <c r="Y261" s="218"/>
      <c r="Z261" s="218"/>
      <c r="AA261" s="218"/>
      <c r="AB261" s="218"/>
      <c r="AC261" s="218"/>
      <c r="AD261" s="218"/>
      <c r="AE261" s="218"/>
      <c r="AF261" s="218"/>
      <c r="AG261" s="218"/>
      <c r="AH261" s="218"/>
      <c r="AI261" s="218"/>
      <c r="AJ261" s="218"/>
      <c r="AK261" s="218"/>
    </row>
    <row r="262" spans="1:37" x14ac:dyDescent="0.15">
      <c r="A262" s="218"/>
      <c r="B262" s="218"/>
      <c r="C262" s="218"/>
      <c r="D262" s="218"/>
      <c r="E262" s="218"/>
      <c r="F262" s="218"/>
      <c r="G262" s="218"/>
      <c r="H262" s="218"/>
      <c r="I262" s="218"/>
      <c r="J262" s="218"/>
      <c r="K262" s="218"/>
      <c r="L262" s="218"/>
      <c r="M262" s="218"/>
      <c r="N262" s="218"/>
      <c r="O262" s="218"/>
      <c r="P262" s="218"/>
      <c r="Q262" s="218"/>
      <c r="R262" s="218"/>
      <c r="S262" s="218"/>
      <c r="T262" s="218"/>
      <c r="U262" s="218"/>
      <c r="V262" s="218"/>
      <c r="W262" s="218"/>
      <c r="X262" s="218"/>
      <c r="Y262" s="218"/>
      <c r="Z262" s="218"/>
      <c r="AA262" s="218"/>
      <c r="AB262" s="218"/>
      <c r="AC262" s="218"/>
      <c r="AD262" s="218"/>
      <c r="AE262" s="218"/>
      <c r="AF262" s="218"/>
      <c r="AG262" s="218"/>
      <c r="AH262" s="218"/>
      <c r="AI262" s="218"/>
      <c r="AJ262" s="218"/>
      <c r="AK262" s="218"/>
    </row>
    <row r="263" spans="1:37" x14ac:dyDescent="0.15">
      <c r="A263" s="218"/>
      <c r="B263" s="218"/>
      <c r="C263" s="218"/>
      <c r="D263" s="218"/>
      <c r="E263" s="218"/>
      <c r="F263" s="218"/>
      <c r="G263" s="218"/>
      <c r="H263" s="218"/>
      <c r="I263" s="218"/>
      <c r="J263" s="218"/>
      <c r="K263" s="218"/>
      <c r="L263" s="218"/>
      <c r="M263" s="218"/>
      <c r="N263" s="218"/>
      <c r="O263" s="218"/>
      <c r="P263" s="218"/>
      <c r="Q263" s="218"/>
      <c r="R263" s="218"/>
      <c r="S263" s="218"/>
      <c r="T263" s="218"/>
      <c r="U263" s="218"/>
      <c r="V263" s="218"/>
      <c r="W263" s="218"/>
      <c r="X263" s="218"/>
      <c r="Y263" s="218"/>
      <c r="Z263" s="218"/>
      <c r="AA263" s="218"/>
      <c r="AB263" s="218"/>
      <c r="AC263" s="218"/>
      <c r="AD263" s="218"/>
      <c r="AE263" s="218"/>
      <c r="AF263" s="218"/>
      <c r="AG263" s="218"/>
      <c r="AH263" s="218"/>
      <c r="AI263" s="218"/>
      <c r="AJ263" s="218"/>
      <c r="AK263" s="218"/>
    </row>
    <row r="264" spans="1:37" x14ac:dyDescent="0.15">
      <c r="A264" s="218"/>
      <c r="B264" s="218"/>
      <c r="C264" s="218"/>
      <c r="D264" s="218"/>
      <c r="E264" s="218"/>
      <c r="F264" s="218"/>
      <c r="G264" s="218"/>
      <c r="H264" s="218"/>
      <c r="I264" s="218"/>
      <c r="J264" s="218"/>
      <c r="K264" s="218"/>
      <c r="L264" s="218"/>
      <c r="M264" s="218"/>
      <c r="N264" s="218"/>
      <c r="O264" s="218"/>
      <c r="P264" s="218"/>
      <c r="Q264" s="218"/>
      <c r="R264" s="218"/>
      <c r="S264" s="218"/>
      <c r="T264" s="218"/>
      <c r="U264" s="218"/>
      <c r="V264" s="218"/>
      <c r="W264" s="218"/>
      <c r="X264" s="218"/>
      <c r="Y264" s="218"/>
      <c r="Z264" s="218"/>
      <c r="AA264" s="218"/>
      <c r="AB264" s="218"/>
      <c r="AC264" s="218"/>
      <c r="AD264" s="218"/>
      <c r="AE264" s="218"/>
      <c r="AF264" s="218"/>
      <c r="AG264" s="218"/>
      <c r="AH264" s="218"/>
      <c r="AI264" s="218"/>
      <c r="AJ264" s="218"/>
      <c r="AK264" s="218"/>
    </row>
    <row r="265" spans="1:37" x14ac:dyDescent="0.15">
      <c r="A265" s="218"/>
      <c r="B265" s="218"/>
      <c r="C265" s="218"/>
      <c r="D265" s="218"/>
      <c r="E265" s="218"/>
      <c r="F265" s="218"/>
      <c r="G265" s="218"/>
      <c r="H265" s="218"/>
      <c r="I265" s="218"/>
      <c r="J265" s="218"/>
      <c r="K265" s="218"/>
      <c r="L265" s="218"/>
      <c r="M265" s="218"/>
      <c r="N265" s="218"/>
      <c r="O265" s="218"/>
      <c r="P265" s="218"/>
      <c r="Q265" s="218"/>
      <c r="R265" s="218"/>
      <c r="S265" s="218"/>
      <c r="T265" s="218"/>
      <c r="U265" s="218"/>
      <c r="V265" s="218"/>
      <c r="W265" s="218"/>
      <c r="X265" s="218"/>
      <c r="Y265" s="218"/>
      <c r="Z265" s="218"/>
      <c r="AA265" s="218"/>
      <c r="AB265" s="218"/>
      <c r="AC265" s="218"/>
      <c r="AD265" s="218"/>
      <c r="AE265" s="218"/>
      <c r="AF265" s="218"/>
      <c r="AG265" s="218"/>
      <c r="AH265" s="218"/>
      <c r="AI265" s="218"/>
      <c r="AJ265" s="218"/>
      <c r="AK265" s="218"/>
    </row>
    <row r="266" spans="1:37" x14ac:dyDescent="0.15">
      <c r="A266" s="218"/>
      <c r="B266" s="218"/>
      <c r="C266" s="218"/>
      <c r="D266" s="218"/>
      <c r="E266" s="218"/>
      <c r="F266" s="218"/>
      <c r="G266" s="218"/>
      <c r="H266" s="218"/>
      <c r="I266" s="218"/>
      <c r="J266" s="218"/>
      <c r="K266" s="218"/>
      <c r="L266" s="218"/>
      <c r="M266" s="218"/>
      <c r="N266" s="218"/>
      <c r="O266" s="218"/>
      <c r="P266" s="218"/>
      <c r="Q266" s="218"/>
      <c r="R266" s="218"/>
      <c r="S266" s="218"/>
      <c r="T266" s="218"/>
      <c r="U266" s="218"/>
      <c r="V266" s="218"/>
      <c r="W266" s="218"/>
      <c r="X266" s="218"/>
      <c r="Y266" s="218"/>
      <c r="Z266" s="218"/>
      <c r="AA266" s="218"/>
      <c r="AB266" s="218"/>
      <c r="AC266" s="218"/>
      <c r="AD266" s="218"/>
      <c r="AE266" s="218"/>
      <c r="AF266" s="218"/>
      <c r="AG266" s="218"/>
      <c r="AH266" s="218"/>
      <c r="AI266" s="218"/>
      <c r="AJ266" s="218"/>
      <c r="AK266" s="218"/>
    </row>
    <row r="267" spans="1:37" x14ac:dyDescent="0.15">
      <c r="A267" s="218"/>
      <c r="B267" s="218"/>
      <c r="C267" s="218"/>
      <c r="D267" s="218"/>
      <c r="E267" s="218"/>
      <c r="F267" s="218"/>
      <c r="G267" s="218"/>
      <c r="H267" s="218"/>
      <c r="I267" s="218"/>
      <c r="J267" s="218"/>
      <c r="K267" s="218"/>
      <c r="L267" s="218"/>
      <c r="M267" s="218"/>
      <c r="N267" s="218"/>
      <c r="O267" s="218"/>
      <c r="P267" s="218"/>
      <c r="Q267" s="218"/>
      <c r="R267" s="218"/>
      <c r="S267" s="218"/>
      <c r="T267" s="218"/>
      <c r="U267" s="218"/>
      <c r="V267" s="218"/>
      <c r="W267" s="218"/>
      <c r="X267" s="218"/>
      <c r="Y267" s="218"/>
      <c r="Z267" s="218"/>
      <c r="AA267" s="218"/>
      <c r="AB267" s="218"/>
      <c r="AC267" s="218"/>
      <c r="AD267" s="218"/>
      <c r="AE267" s="218"/>
      <c r="AF267" s="218"/>
      <c r="AG267" s="218"/>
      <c r="AH267" s="218"/>
      <c r="AI267" s="218"/>
      <c r="AJ267" s="218"/>
      <c r="AK267" s="218"/>
    </row>
    <row r="268" spans="1:37" x14ac:dyDescent="0.15">
      <c r="A268" s="218"/>
      <c r="B268" s="218"/>
      <c r="C268" s="218"/>
      <c r="D268" s="218"/>
      <c r="E268" s="218"/>
      <c r="F268" s="218"/>
      <c r="G268" s="218"/>
      <c r="H268" s="218"/>
      <c r="I268" s="218"/>
      <c r="J268" s="218"/>
      <c r="K268" s="218"/>
      <c r="L268" s="218"/>
      <c r="M268" s="218"/>
      <c r="N268" s="218"/>
      <c r="O268" s="218"/>
      <c r="P268" s="218"/>
      <c r="Q268" s="218"/>
      <c r="R268" s="218"/>
      <c r="S268" s="218"/>
      <c r="T268" s="218"/>
      <c r="U268" s="218"/>
      <c r="V268" s="218"/>
      <c r="W268" s="218"/>
      <c r="X268" s="218"/>
      <c r="Y268" s="218"/>
      <c r="Z268" s="218"/>
      <c r="AA268" s="218"/>
      <c r="AB268" s="218"/>
      <c r="AC268" s="218"/>
      <c r="AD268" s="218"/>
      <c r="AE268" s="218"/>
      <c r="AF268" s="218"/>
      <c r="AG268" s="218"/>
      <c r="AH268" s="218"/>
      <c r="AI268" s="218"/>
      <c r="AJ268" s="218"/>
      <c r="AK268" s="218"/>
    </row>
    <row r="269" spans="1:37" x14ac:dyDescent="0.15">
      <c r="A269" s="218"/>
      <c r="B269" s="218"/>
      <c r="C269" s="218"/>
      <c r="D269" s="218"/>
      <c r="E269" s="218"/>
      <c r="F269" s="218"/>
      <c r="G269" s="218"/>
      <c r="H269" s="218"/>
      <c r="I269" s="218"/>
      <c r="J269" s="218"/>
      <c r="K269" s="218"/>
      <c r="L269" s="218"/>
      <c r="M269" s="218"/>
      <c r="N269" s="218"/>
      <c r="O269" s="218"/>
      <c r="P269" s="218"/>
      <c r="Q269" s="218"/>
      <c r="R269" s="218"/>
      <c r="S269" s="218"/>
      <c r="T269" s="218"/>
      <c r="U269" s="218"/>
      <c r="V269" s="218"/>
      <c r="W269" s="218"/>
      <c r="X269" s="218"/>
      <c r="Y269" s="218"/>
      <c r="Z269" s="218"/>
      <c r="AA269" s="218"/>
      <c r="AB269" s="218"/>
      <c r="AC269" s="218"/>
      <c r="AD269" s="218"/>
      <c r="AE269" s="218"/>
      <c r="AF269" s="218"/>
      <c r="AG269" s="218"/>
      <c r="AH269" s="218"/>
      <c r="AI269" s="218"/>
      <c r="AJ269" s="218"/>
      <c r="AK269" s="218"/>
    </row>
    <row r="270" spans="1:37" x14ac:dyDescent="0.15">
      <c r="A270" s="218"/>
      <c r="B270" s="218"/>
      <c r="C270" s="218"/>
      <c r="D270" s="218"/>
      <c r="E270" s="218"/>
      <c r="F270" s="218"/>
      <c r="G270" s="218"/>
      <c r="H270" s="218"/>
      <c r="I270" s="218"/>
      <c r="J270" s="218"/>
      <c r="K270" s="218"/>
      <c r="L270" s="218"/>
      <c r="M270" s="218"/>
      <c r="N270" s="218"/>
      <c r="O270" s="218"/>
      <c r="P270" s="218"/>
      <c r="Q270" s="218"/>
      <c r="R270" s="218"/>
      <c r="S270" s="218"/>
      <c r="T270" s="218"/>
      <c r="U270" s="218"/>
      <c r="V270" s="218"/>
      <c r="W270" s="218"/>
      <c r="X270" s="218"/>
      <c r="Y270" s="218"/>
      <c r="Z270" s="218"/>
      <c r="AA270" s="218"/>
      <c r="AB270" s="218"/>
      <c r="AC270" s="218"/>
      <c r="AD270" s="218"/>
      <c r="AE270" s="218"/>
      <c r="AF270" s="218"/>
      <c r="AG270" s="218"/>
      <c r="AH270" s="218"/>
      <c r="AI270" s="218"/>
      <c r="AJ270" s="218"/>
      <c r="AK270" s="218"/>
    </row>
    <row r="271" spans="1:37" x14ac:dyDescent="0.15">
      <c r="A271" s="218"/>
      <c r="B271" s="218"/>
      <c r="C271" s="218"/>
      <c r="D271" s="218"/>
      <c r="E271" s="218"/>
      <c r="F271" s="218"/>
      <c r="G271" s="218"/>
      <c r="H271" s="218"/>
      <c r="I271" s="218"/>
      <c r="J271" s="218"/>
      <c r="K271" s="218"/>
      <c r="L271" s="218"/>
      <c r="M271" s="218"/>
      <c r="N271" s="218"/>
      <c r="O271" s="218"/>
      <c r="P271" s="218"/>
      <c r="Q271" s="218"/>
      <c r="R271" s="218"/>
      <c r="S271" s="218"/>
      <c r="T271" s="218"/>
      <c r="U271" s="218"/>
      <c r="V271" s="218"/>
      <c r="W271" s="218"/>
      <c r="X271" s="218"/>
      <c r="Y271" s="218"/>
      <c r="Z271" s="218"/>
      <c r="AA271" s="218"/>
      <c r="AB271" s="218"/>
      <c r="AC271" s="218"/>
      <c r="AD271" s="218"/>
      <c r="AE271" s="218"/>
      <c r="AF271" s="218"/>
      <c r="AG271" s="218"/>
      <c r="AH271" s="218"/>
      <c r="AI271" s="218"/>
      <c r="AJ271" s="218"/>
      <c r="AK271" s="218"/>
    </row>
    <row r="272" spans="1:37" x14ac:dyDescent="0.15">
      <c r="A272" s="218"/>
      <c r="B272" s="218"/>
      <c r="C272" s="218"/>
      <c r="D272" s="218"/>
      <c r="E272" s="218"/>
      <c r="F272" s="218"/>
      <c r="G272" s="218"/>
      <c r="H272" s="218"/>
      <c r="I272" s="218"/>
      <c r="J272" s="218"/>
      <c r="K272" s="218"/>
      <c r="L272" s="218"/>
      <c r="M272" s="218"/>
      <c r="N272" s="218"/>
      <c r="O272" s="218"/>
      <c r="P272" s="218"/>
      <c r="Q272" s="218"/>
      <c r="R272" s="218"/>
      <c r="S272" s="218"/>
      <c r="T272" s="218"/>
      <c r="U272" s="218"/>
      <c r="V272" s="218"/>
      <c r="W272" s="218"/>
      <c r="X272" s="218"/>
      <c r="Y272" s="218"/>
      <c r="Z272" s="218"/>
      <c r="AA272" s="218"/>
      <c r="AB272" s="218"/>
      <c r="AC272" s="218"/>
      <c r="AD272" s="218"/>
      <c r="AE272" s="218"/>
      <c r="AF272" s="218"/>
      <c r="AG272" s="218"/>
      <c r="AH272" s="218"/>
      <c r="AI272" s="218"/>
      <c r="AJ272" s="218"/>
      <c r="AK272" s="218"/>
    </row>
    <row r="273" spans="1:37" x14ac:dyDescent="0.15">
      <c r="A273" s="218"/>
      <c r="B273" s="218"/>
      <c r="C273" s="218"/>
      <c r="D273" s="218"/>
      <c r="E273" s="218"/>
      <c r="F273" s="218"/>
      <c r="G273" s="218"/>
      <c r="H273" s="218"/>
      <c r="I273" s="218"/>
      <c r="J273" s="218"/>
      <c r="K273" s="218"/>
      <c r="L273" s="218"/>
      <c r="M273" s="218"/>
      <c r="N273" s="218"/>
      <c r="O273" s="218"/>
      <c r="P273" s="218"/>
      <c r="Q273" s="218"/>
      <c r="R273" s="218"/>
      <c r="S273" s="218"/>
      <c r="T273" s="218"/>
      <c r="U273" s="218"/>
      <c r="V273" s="218"/>
      <c r="W273" s="218"/>
      <c r="X273" s="218"/>
      <c r="Y273" s="218"/>
      <c r="Z273" s="218"/>
      <c r="AA273" s="218"/>
      <c r="AB273" s="218"/>
      <c r="AC273" s="218"/>
      <c r="AD273" s="218"/>
      <c r="AE273" s="218"/>
      <c r="AF273" s="218"/>
      <c r="AG273" s="218"/>
      <c r="AH273" s="218"/>
      <c r="AI273" s="218"/>
      <c r="AJ273" s="218"/>
      <c r="AK273" s="218"/>
    </row>
    <row r="274" spans="1:37" x14ac:dyDescent="0.15">
      <c r="A274" s="218"/>
      <c r="B274" s="218"/>
      <c r="C274" s="218"/>
      <c r="D274" s="218"/>
      <c r="E274" s="218"/>
      <c r="F274" s="218"/>
      <c r="G274" s="218"/>
      <c r="H274" s="218"/>
      <c r="I274" s="218"/>
      <c r="J274" s="218"/>
      <c r="K274" s="218"/>
      <c r="L274" s="218"/>
      <c r="M274" s="218"/>
      <c r="N274" s="218"/>
      <c r="O274" s="218"/>
      <c r="P274" s="218"/>
      <c r="Q274" s="218"/>
      <c r="R274" s="218"/>
      <c r="S274" s="218"/>
      <c r="T274" s="218"/>
      <c r="U274" s="218"/>
      <c r="V274" s="218"/>
      <c r="W274" s="218"/>
      <c r="X274" s="218"/>
      <c r="Y274" s="218"/>
      <c r="Z274" s="218"/>
      <c r="AA274" s="218"/>
      <c r="AB274" s="218"/>
      <c r="AC274" s="218"/>
      <c r="AD274" s="218"/>
      <c r="AE274" s="218"/>
      <c r="AF274" s="218"/>
      <c r="AG274" s="218"/>
      <c r="AH274" s="218"/>
      <c r="AI274" s="218"/>
      <c r="AJ274" s="218"/>
      <c r="AK274" s="218"/>
    </row>
    <row r="275" spans="1:37" x14ac:dyDescent="0.15">
      <c r="A275" s="218"/>
      <c r="B275" s="218"/>
      <c r="C275" s="218"/>
      <c r="D275" s="218"/>
      <c r="E275" s="218"/>
      <c r="F275" s="218"/>
      <c r="G275" s="218"/>
      <c r="H275" s="218"/>
      <c r="I275" s="218"/>
      <c r="J275" s="218"/>
      <c r="K275" s="218"/>
      <c r="L275" s="218"/>
      <c r="M275" s="218"/>
      <c r="N275" s="218"/>
      <c r="O275" s="218"/>
      <c r="P275" s="218"/>
      <c r="Q275" s="218"/>
      <c r="R275" s="218"/>
      <c r="S275" s="218"/>
      <c r="T275" s="218"/>
      <c r="U275" s="218"/>
      <c r="V275" s="218"/>
      <c r="W275" s="218"/>
      <c r="X275" s="218"/>
      <c r="Y275" s="218"/>
      <c r="Z275" s="218"/>
      <c r="AA275" s="218"/>
      <c r="AB275" s="218"/>
      <c r="AC275" s="218"/>
      <c r="AD275" s="218"/>
      <c r="AE275" s="218"/>
      <c r="AF275" s="218"/>
      <c r="AG275" s="218"/>
      <c r="AH275" s="218"/>
      <c r="AI275" s="218"/>
      <c r="AJ275" s="218"/>
      <c r="AK275" s="218"/>
    </row>
    <row r="276" spans="1:37" x14ac:dyDescent="0.15">
      <c r="A276" s="218"/>
      <c r="B276" s="218"/>
      <c r="C276" s="218"/>
      <c r="D276" s="218"/>
      <c r="E276" s="218"/>
      <c r="F276" s="218"/>
      <c r="G276" s="218"/>
      <c r="H276" s="218"/>
      <c r="I276" s="218"/>
      <c r="J276" s="218"/>
      <c r="K276" s="218"/>
      <c r="L276" s="218"/>
      <c r="M276" s="218"/>
      <c r="N276" s="218"/>
      <c r="O276" s="218"/>
      <c r="P276" s="218"/>
      <c r="Q276" s="218"/>
      <c r="R276" s="218"/>
      <c r="S276" s="218"/>
      <c r="T276" s="218"/>
      <c r="U276" s="218"/>
      <c r="V276" s="218"/>
      <c r="W276" s="218"/>
      <c r="X276" s="218"/>
      <c r="Y276" s="218"/>
      <c r="Z276" s="218"/>
      <c r="AA276" s="218"/>
      <c r="AB276" s="218"/>
      <c r="AC276" s="218"/>
      <c r="AD276" s="218"/>
      <c r="AE276" s="218"/>
      <c r="AF276" s="218"/>
      <c r="AG276" s="218"/>
      <c r="AH276" s="218"/>
      <c r="AI276" s="218"/>
      <c r="AJ276" s="218"/>
      <c r="AK276" s="218"/>
    </row>
    <row r="277" spans="1:37" x14ac:dyDescent="0.15">
      <c r="A277" s="218"/>
      <c r="B277" s="218"/>
      <c r="C277" s="218"/>
      <c r="D277" s="218"/>
      <c r="E277" s="218"/>
      <c r="F277" s="218"/>
      <c r="G277" s="218"/>
      <c r="H277" s="218"/>
      <c r="I277" s="218"/>
      <c r="J277" s="218"/>
      <c r="K277" s="218"/>
      <c r="L277" s="218"/>
      <c r="M277" s="218"/>
      <c r="N277" s="218"/>
      <c r="O277" s="218"/>
      <c r="P277" s="218"/>
      <c r="Q277" s="218"/>
      <c r="R277" s="218"/>
      <c r="S277" s="218"/>
      <c r="T277" s="218"/>
      <c r="U277" s="218"/>
      <c r="V277" s="218"/>
      <c r="W277" s="218"/>
      <c r="X277" s="218"/>
      <c r="Y277" s="218"/>
      <c r="Z277" s="218"/>
      <c r="AA277" s="218"/>
      <c r="AB277" s="218"/>
      <c r="AC277" s="218"/>
      <c r="AD277" s="218"/>
      <c r="AE277" s="218"/>
      <c r="AF277" s="218"/>
      <c r="AG277" s="218"/>
      <c r="AH277" s="218"/>
      <c r="AI277" s="218"/>
      <c r="AJ277" s="218"/>
      <c r="AK277" s="218"/>
    </row>
    <row r="278" spans="1:37" x14ac:dyDescent="0.15">
      <c r="A278" s="218"/>
      <c r="B278" s="218"/>
      <c r="C278" s="218"/>
      <c r="D278" s="218"/>
      <c r="E278" s="218"/>
      <c r="F278" s="218"/>
      <c r="G278" s="218"/>
      <c r="H278" s="218"/>
      <c r="I278" s="218"/>
      <c r="J278" s="218"/>
      <c r="K278" s="218"/>
      <c r="L278" s="218"/>
      <c r="M278" s="218"/>
      <c r="N278" s="218"/>
      <c r="O278" s="218"/>
      <c r="P278" s="218"/>
      <c r="Q278" s="218"/>
      <c r="R278" s="218"/>
      <c r="S278" s="218"/>
      <c r="T278" s="218"/>
      <c r="U278" s="218"/>
      <c r="V278" s="218"/>
      <c r="W278" s="218"/>
      <c r="X278" s="218"/>
      <c r="Y278" s="218"/>
      <c r="Z278" s="218"/>
      <c r="AA278" s="218"/>
      <c r="AB278" s="218"/>
      <c r="AC278" s="218"/>
      <c r="AD278" s="218"/>
      <c r="AE278" s="218"/>
      <c r="AF278" s="218"/>
      <c r="AG278" s="218"/>
      <c r="AH278" s="218"/>
      <c r="AI278" s="218"/>
      <c r="AJ278" s="218"/>
      <c r="AK278" s="218"/>
    </row>
    <row r="279" spans="1:37" x14ac:dyDescent="0.15">
      <c r="A279" s="218"/>
      <c r="B279" s="218"/>
      <c r="C279" s="218"/>
      <c r="D279" s="218"/>
      <c r="E279" s="218"/>
      <c r="F279" s="218"/>
      <c r="G279" s="218"/>
      <c r="H279" s="218"/>
      <c r="I279" s="218"/>
      <c r="J279" s="218"/>
      <c r="K279" s="218"/>
      <c r="L279" s="218"/>
      <c r="M279" s="218"/>
      <c r="N279" s="218"/>
      <c r="O279" s="218"/>
      <c r="P279" s="218"/>
      <c r="Q279" s="218"/>
      <c r="R279" s="218"/>
      <c r="S279" s="218"/>
      <c r="T279" s="218"/>
      <c r="U279" s="218"/>
      <c r="V279" s="218"/>
      <c r="W279" s="218"/>
      <c r="X279" s="218"/>
      <c r="Y279" s="218"/>
      <c r="Z279" s="218"/>
      <c r="AA279" s="218"/>
      <c r="AB279" s="218"/>
      <c r="AC279" s="218"/>
      <c r="AD279" s="218"/>
      <c r="AE279" s="218"/>
      <c r="AF279" s="218"/>
      <c r="AG279" s="218"/>
      <c r="AH279" s="218"/>
      <c r="AI279" s="218"/>
      <c r="AJ279" s="218"/>
      <c r="AK279" s="218"/>
    </row>
    <row r="280" spans="1:37" x14ac:dyDescent="0.15">
      <c r="A280" s="218"/>
      <c r="B280" s="218"/>
      <c r="C280" s="218"/>
      <c r="D280" s="218"/>
      <c r="E280" s="218"/>
      <c r="F280" s="218"/>
      <c r="G280" s="218"/>
      <c r="H280" s="218"/>
      <c r="I280" s="218"/>
      <c r="J280" s="218"/>
      <c r="K280" s="218"/>
      <c r="L280" s="218"/>
      <c r="M280" s="218"/>
      <c r="N280" s="218"/>
      <c r="O280" s="218"/>
      <c r="P280" s="218"/>
      <c r="Q280" s="218"/>
      <c r="R280" s="218"/>
      <c r="S280" s="218"/>
      <c r="T280" s="218"/>
      <c r="U280" s="218"/>
      <c r="V280" s="218"/>
      <c r="W280" s="218"/>
      <c r="X280" s="218"/>
      <c r="Y280" s="218"/>
      <c r="Z280" s="218"/>
      <c r="AA280" s="218"/>
      <c r="AB280" s="218"/>
      <c r="AC280" s="218"/>
      <c r="AD280" s="218"/>
      <c r="AE280" s="218"/>
      <c r="AF280" s="218"/>
      <c r="AG280" s="218"/>
      <c r="AH280" s="218"/>
      <c r="AI280" s="218"/>
      <c r="AJ280" s="218"/>
      <c r="AK280" s="218"/>
    </row>
    <row r="281" spans="1:37" x14ac:dyDescent="0.15">
      <c r="A281" s="218"/>
      <c r="B281" s="218"/>
      <c r="C281" s="218"/>
      <c r="D281" s="218"/>
      <c r="E281" s="218"/>
      <c r="F281" s="218"/>
      <c r="G281" s="218"/>
      <c r="H281" s="218"/>
      <c r="I281" s="218"/>
      <c r="J281" s="218"/>
      <c r="K281" s="218"/>
      <c r="L281" s="218"/>
      <c r="M281" s="218"/>
      <c r="N281" s="218"/>
      <c r="O281" s="218"/>
      <c r="P281" s="218"/>
      <c r="Q281" s="218"/>
      <c r="R281" s="218"/>
      <c r="S281" s="218"/>
      <c r="T281" s="218"/>
      <c r="U281" s="218"/>
      <c r="V281" s="218"/>
      <c r="W281" s="218"/>
      <c r="X281" s="218"/>
      <c r="Y281" s="218"/>
      <c r="Z281" s="218"/>
      <c r="AA281" s="218"/>
      <c r="AB281" s="218"/>
      <c r="AC281" s="218"/>
      <c r="AD281" s="218"/>
      <c r="AE281" s="218"/>
      <c r="AF281" s="218"/>
      <c r="AG281" s="218"/>
      <c r="AH281" s="218"/>
      <c r="AI281" s="218"/>
      <c r="AJ281" s="218"/>
      <c r="AK281" s="218"/>
    </row>
    <row r="282" spans="1:37" x14ac:dyDescent="0.15">
      <c r="A282" s="218"/>
      <c r="B282" s="218"/>
      <c r="C282" s="218"/>
      <c r="D282" s="218"/>
      <c r="E282" s="218"/>
      <c r="F282" s="218"/>
      <c r="G282" s="218"/>
      <c r="H282" s="218"/>
      <c r="I282" s="218"/>
      <c r="J282" s="218"/>
      <c r="K282" s="218"/>
      <c r="L282" s="218"/>
      <c r="M282" s="218"/>
      <c r="N282" s="218"/>
      <c r="O282" s="218"/>
      <c r="P282" s="218"/>
      <c r="Q282" s="218"/>
      <c r="R282" s="218"/>
      <c r="S282" s="218"/>
      <c r="T282" s="218"/>
      <c r="U282" s="218"/>
      <c r="V282" s="218"/>
      <c r="W282" s="218"/>
      <c r="X282" s="218"/>
      <c r="Y282" s="218"/>
      <c r="Z282" s="218"/>
      <c r="AA282" s="218"/>
      <c r="AB282" s="218"/>
      <c r="AC282" s="218"/>
      <c r="AD282" s="218"/>
      <c r="AE282" s="218"/>
      <c r="AF282" s="218"/>
      <c r="AG282" s="218"/>
      <c r="AH282" s="218"/>
      <c r="AI282" s="218"/>
      <c r="AJ282" s="218"/>
      <c r="AK282" s="218"/>
    </row>
  </sheetData>
  <mergeCells count="1079">
    <mergeCell ref="AI242:AK242"/>
    <mergeCell ref="A243:B243"/>
    <mergeCell ref="C243:AK243"/>
    <mergeCell ref="A244:AK244"/>
    <mergeCell ref="A241:AK241"/>
    <mergeCell ref="A242:H242"/>
    <mergeCell ref="I242:L242"/>
    <mergeCell ref="M242:O242"/>
    <mergeCell ref="P242:R242"/>
    <mergeCell ref="S242:U242"/>
    <mergeCell ref="V242:X242"/>
    <mergeCell ref="Y242:AA242"/>
    <mergeCell ref="AB242:AD242"/>
    <mergeCell ref="AE242:AH242"/>
    <mergeCell ref="Y239:AA239"/>
    <mergeCell ref="AB239:AD239"/>
    <mergeCell ref="AE239:AH239"/>
    <mergeCell ref="AI239:AK239"/>
    <mergeCell ref="A240:B240"/>
    <mergeCell ref="C240:AK240"/>
    <mergeCell ref="AI236:AK236"/>
    <mergeCell ref="A237:B237"/>
    <mergeCell ref="C237:AK237"/>
    <mergeCell ref="A238:AK238"/>
    <mergeCell ref="A239:H239"/>
    <mergeCell ref="I239:L239"/>
    <mergeCell ref="M239:O239"/>
    <mergeCell ref="P239:R239"/>
    <mergeCell ref="S239:U239"/>
    <mergeCell ref="V239:X239"/>
    <mergeCell ref="A235:AK235"/>
    <mergeCell ref="A236:H236"/>
    <mergeCell ref="I236:L236"/>
    <mergeCell ref="M236:O236"/>
    <mergeCell ref="P236:R236"/>
    <mergeCell ref="S236:U236"/>
    <mergeCell ref="V236:X236"/>
    <mergeCell ref="Y236:AA236"/>
    <mergeCell ref="AB236:AD236"/>
    <mergeCell ref="AE236:AH236"/>
    <mergeCell ref="Y233:AA233"/>
    <mergeCell ref="AB233:AD233"/>
    <mergeCell ref="AE233:AH233"/>
    <mergeCell ref="AI233:AK233"/>
    <mergeCell ref="A234:B234"/>
    <mergeCell ref="C234:AK234"/>
    <mergeCell ref="AI230:AK230"/>
    <mergeCell ref="A231:B231"/>
    <mergeCell ref="C231:AK231"/>
    <mergeCell ref="A232:AK232"/>
    <mergeCell ref="A233:H233"/>
    <mergeCell ref="I233:L233"/>
    <mergeCell ref="M233:O233"/>
    <mergeCell ref="P233:R233"/>
    <mergeCell ref="S233:U233"/>
    <mergeCell ref="V233:X233"/>
    <mergeCell ref="A229:AK229"/>
    <mergeCell ref="A230:H230"/>
    <mergeCell ref="I230:L230"/>
    <mergeCell ref="M230:O230"/>
    <mergeCell ref="P230:R230"/>
    <mergeCell ref="S230:U230"/>
    <mergeCell ref="V230:X230"/>
    <mergeCell ref="Y230:AA230"/>
    <mergeCell ref="AB230:AD230"/>
    <mergeCell ref="AE230:AH230"/>
    <mergeCell ref="Y227:AA227"/>
    <mergeCell ref="AB227:AD227"/>
    <mergeCell ref="AE227:AH227"/>
    <mergeCell ref="AI227:AK227"/>
    <mergeCell ref="A228:B228"/>
    <mergeCell ref="C228:AK228"/>
    <mergeCell ref="AI224:AK224"/>
    <mergeCell ref="A225:B225"/>
    <mergeCell ref="C225:AK225"/>
    <mergeCell ref="A226:AK226"/>
    <mergeCell ref="A227:H227"/>
    <mergeCell ref="I227:L227"/>
    <mergeCell ref="M227:O227"/>
    <mergeCell ref="P227:R227"/>
    <mergeCell ref="S227:U227"/>
    <mergeCell ref="V227:X227"/>
    <mergeCell ref="A223:AK223"/>
    <mergeCell ref="A224:H224"/>
    <mergeCell ref="I224:L224"/>
    <mergeCell ref="M224:O224"/>
    <mergeCell ref="P224:R224"/>
    <mergeCell ref="S224:U224"/>
    <mergeCell ref="V224:X224"/>
    <mergeCell ref="Y224:AA224"/>
    <mergeCell ref="AB224:AD224"/>
    <mergeCell ref="AE224:AH224"/>
    <mergeCell ref="Y221:AA221"/>
    <mergeCell ref="AB221:AD221"/>
    <mergeCell ref="AE221:AH221"/>
    <mergeCell ref="AI221:AK221"/>
    <mergeCell ref="A222:B222"/>
    <mergeCell ref="C222:AK222"/>
    <mergeCell ref="AI218:AK218"/>
    <mergeCell ref="A219:B219"/>
    <mergeCell ref="C219:AK219"/>
    <mergeCell ref="A220:AK220"/>
    <mergeCell ref="A221:H221"/>
    <mergeCell ref="I221:L221"/>
    <mergeCell ref="M221:O221"/>
    <mergeCell ref="P221:R221"/>
    <mergeCell ref="S221:U221"/>
    <mergeCell ref="V221:X221"/>
    <mergeCell ref="A217:AK217"/>
    <mergeCell ref="A218:H218"/>
    <mergeCell ref="I218:L218"/>
    <mergeCell ref="M218:O218"/>
    <mergeCell ref="P218:R218"/>
    <mergeCell ref="S218:U218"/>
    <mergeCell ref="V218:X218"/>
    <mergeCell ref="Y218:AA218"/>
    <mergeCell ref="AB218:AD218"/>
    <mergeCell ref="AE218:AH218"/>
    <mergeCell ref="Y215:AA215"/>
    <mergeCell ref="AB215:AD215"/>
    <mergeCell ref="AE215:AH215"/>
    <mergeCell ref="AI215:AK215"/>
    <mergeCell ref="A216:B216"/>
    <mergeCell ref="C216:AK216"/>
    <mergeCell ref="AI212:AK212"/>
    <mergeCell ref="A213:B213"/>
    <mergeCell ref="C213:AK213"/>
    <mergeCell ref="A214:AK214"/>
    <mergeCell ref="A215:H215"/>
    <mergeCell ref="I215:L215"/>
    <mergeCell ref="M215:O215"/>
    <mergeCell ref="P215:R215"/>
    <mergeCell ref="S215:U215"/>
    <mergeCell ref="V215:X215"/>
    <mergeCell ref="A211:AK211"/>
    <mergeCell ref="A212:H212"/>
    <mergeCell ref="I212:L212"/>
    <mergeCell ref="M212:O212"/>
    <mergeCell ref="P212:R212"/>
    <mergeCell ref="S212:U212"/>
    <mergeCell ref="V212:X212"/>
    <mergeCell ref="Y212:AA212"/>
    <mergeCell ref="AB212:AD212"/>
    <mergeCell ref="AE212:AH212"/>
    <mergeCell ref="V209:X209"/>
    <mergeCell ref="Y209:AA209"/>
    <mergeCell ref="AB209:AD209"/>
    <mergeCell ref="AE209:AH209"/>
    <mergeCell ref="AI209:AK209"/>
    <mergeCell ref="A210:B210"/>
    <mergeCell ref="C210:AK210"/>
    <mergeCell ref="V208:X208"/>
    <mergeCell ref="Y208:AA208"/>
    <mergeCell ref="AB208:AD208"/>
    <mergeCell ref="AE208:AH208"/>
    <mergeCell ref="AI208:AK208"/>
    <mergeCell ref="A209:H209"/>
    <mergeCell ref="I209:L209"/>
    <mergeCell ref="M209:O209"/>
    <mergeCell ref="P209:R209"/>
    <mergeCell ref="S209:U209"/>
    <mergeCell ref="A202:F202"/>
    <mergeCell ref="G202:R202"/>
    <mergeCell ref="S202:X202"/>
    <mergeCell ref="Y202:AK202"/>
    <mergeCell ref="B203:AK206"/>
    <mergeCell ref="A208:H208"/>
    <mergeCell ref="I208:L208"/>
    <mergeCell ref="M208:O208"/>
    <mergeCell ref="P208:R208"/>
    <mergeCell ref="S208:U208"/>
    <mergeCell ref="A198:R200"/>
    <mergeCell ref="S198:V198"/>
    <mergeCell ref="W198:X198"/>
    <mergeCell ref="Y198:AK200"/>
    <mergeCell ref="S199:V199"/>
    <mergeCell ref="W199:X199"/>
    <mergeCell ref="S200:V200"/>
    <mergeCell ref="W200:X200"/>
    <mergeCell ref="A195:B195"/>
    <mergeCell ref="C195:R195"/>
    <mergeCell ref="T195:U195"/>
    <mergeCell ref="V195:AK195"/>
    <mergeCell ref="A196:R196"/>
    <mergeCell ref="T196:AK196"/>
    <mergeCell ref="A193:E193"/>
    <mergeCell ref="F193:R193"/>
    <mergeCell ref="T193:X193"/>
    <mergeCell ref="Y193:AK193"/>
    <mergeCell ref="A194:R194"/>
    <mergeCell ref="T194:AK194"/>
    <mergeCell ref="AC191:AF191"/>
    <mergeCell ref="AG191:AK191"/>
    <mergeCell ref="A192:D192"/>
    <mergeCell ref="E192:R192"/>
    <mergeCell ref="T192:W192"/>
    <mergeCell ref="X192:AK192"/>
    <mergeCell ref="A191:B191"/>
    <mergeCell ref="C191:I191"/>
    <mergeCell ref="J191:M191"/>
    <mergeCell ref="N191:R191"/>
    <mergeCell ref="T191:U191"/>
    <mergeCell ref="V191:AB191"/>
    <mergeCell ref="AC189:AD189"/>
    <mergeCell ref="AE189:AK189"/>
    <mergeCell ref="A190:E190"/>
    <mergeCell ref="F190:H190"/>
    <mergeCell ref="J190:K190"/>
    <mergeCell ref="L190:R190"/>
    <mergeCell ref="T190:X190"/>
    <mergeCell ref="Y190:AA190"/>
    <mergeCell ref="AC190:AD190"/>
    <mergeCell ref="AE190:AK190"/>
    <mergeCell ref="W188:X188"/>
    <mergeCell ref="Z188:AA188"/>
    <mergeCell ref="AC188:AF188"/>
    <mergeCell ref="AG188:AK188"/>
    <mergeCell ref="A189:B189"/>
    <mergeCell ref="C189:H189"/>
    <mergeCell ref="J189:K189"/>
    <mergeCell ref="L189:R189"/>
    <mergeCell ref="T189:U189"/>
    <mergeCell ref="V189:AA189"/>
    <mergeCell ref="A187:B187"/>
    <mergeCell ref="C187:R187"/>
    <mergeCell ref="T187:U187"/>
    <mergeCell ref="V187:AK187"/>
    <mergeCell ref="A188:B188"/>
    <mergeCell ref="D188:E188"/>
    <mergeCell ref="G188:H188"/>
    <mergeCell ref="J188:M188"/>
    <mergeCell ref="N188:R188"/>
    <mergeCell ref="T188:U188"/>
    <mergeCell ref="A184:B184"/>
    <mergeCell ref="C184:R184"/>
    <mergeCell ref="T184:U184"/>
    <mergeCell ref="V184:AK184"/>
    <mergeCell ref="A185:R185"/>
    <mergeCell ref="T185:AK185"/>
    <mergeCell ref="A182:E182"/>
    <mergeCell ref="F182:R182"/>
    <mergeCell ref="T182:X182"/>
    <mergeCell ref="Y182:AK182"/>
    <mergeCell ref="A183:R183"/>
    <mergeCell ref="T183:AK183"/>
    <mergeCell ref="AC180:AF180"/>
    <mergeCell ref="AG180:AK180"/>
    <mergeCell ref="A181:D181"/>
    <mergeCell ref="E181:R181"/>
    <mergeCell ref="T181:W181"/>
    <mergeCell ref="X181:AK181"/>
    <mergeCell ref="A180:B180"/>
    <mergeCell ref="C180:I180"/>
    <mergeCell ref="J180:M180"/>
    <mergeCell ref="N180:R180"/>
    <mergeCell ref="T180:U180"/>
    <mergeCell ref="V180:AB180"/>
    <mergeCell ref="AC178:AD178"/>
    <mergeCell ref="AE178:AK178"/>
    <mergeCell ref="A179:E179"/>
    <mergeCell ref="F179:H179"/>
    <mergeCell ref="J179:K179"/>
    <mergeCell ref="L179:R179"/>
    <mergeCell ref="T179:X179"/>
    <mergeCell ref="Y179:AA179"/>
    <mergeCell ref="AC179:AD179"/>
    <mergeCell ref="AE179:AK179"/>
    <mergeCell ref="W177:X177"/>
    <mergeCell ref="Z177:AA177"/>
    <mergeCell ref="AC177:AF177"/>
    <mergeCell ref="AG177:AK177"/>
    <mergeCell ref="A178:B178"/>
    <mergeCell ref="C178:H178"/>
    <mergeCell ref="J178:K178"/>
    <mergeCell ref="L178:R178"/>
    <mergeCell ref="T178:U178"/>
    <mergeCell ref="V178:AA178"/>
    <mergeCell ref="A176:B176"/>
    <mergeCell ref="C176:R176"/>
    <mergeCell ref="T176:U176"/>
    <mergeCell ref="V176:AK176"/>
    <mergeCell ref="A177:B177"/>
    <mergeCell ref="D177:E177"/>
    <mergeCell ref="G177:H177"/>
    <mergeCell ref="J177:M177"/>
    <mergeCell ref="N177:R177"/>
    <mergeCell ref="T177:U177"/>
    <mergeCell ref="A173:B173"/>
    <mergeCell ref="C173:R173"/>
    <mergeCell ref="T173:U173"/>
    <mergeCell ref="V173:AK173"/>
    <mergeCell ref="A174:R174"/>
    <mergeCell ref="T174:AK174"/>
    <mergeCell ref="A171:E171"/>
    <mergeCell ref="F171:R171"/>
    <mergeCell ref="T171:X171"/>
    <mergeCell ref="Y171:AK171"/>
    <mergeCell ref="A172:R172"/>
    <mergeCell ref="T172:AK172"/>
    <mergeCell ref="AC169:AF169"/>
    <mergeCell ref="AG169:AK169"/>
    <mergeCell ref="A170:D170"/>
    <mergeCell ref="E170:R170"/>
    <mergeCell ref="T170:W170"/>
    <mergeCell ref="X170:AK170"/>
    <mergeCell ref="A169:B169"/>
    <mergeCell ref="C169:I169"/>
    <mergeCell ref="J169:M169"/>
    <mergeCell ref="N169:R169"/>
    <mergeCell ref="T169:U169"/>
    <mergeCell ref="V169:AB169"/>
    <mergeCell ref="AC167:AD167"/>
    <mergeCell ref="AE167:AK167"/>
    <mergeCell ref="A168:E168"/>
    <mergeCell ref="F168:H168"/>
    <mergeCell ref="J168:K168"/>
    <mergeCell ref="L168:R168"/>
    <mergeCell ref="T168:X168"/>
    <mergeCell ref="Y168:AA168"/>
    <mergeCell ref="AC168:AD168"/>
    <mergeCell ref="AE168:AK168"/>
    <mergeCell ref="W166:X166"/>
    <mergeCell ref="Z166:AA166"/>
    <mergeCell ref="AC166:AF166"/>
    <mergeCell ref="AG166:AK166"/>
    <mergeCell ref="A167:B167"/>
    <mergeCell ref="C167:H167"/>
    <mergeCell ref="J167:K167"/>
    <mergeCell ref="L167:R167"/>
    <mergeCell ref="T167:U167"/>
    <mergeCell ref="V167:AA167"/>
    <mergeCell ref="A165:B165"/>
    <mergeCell ref="C165:R165"/>
    <mergeCell ref="T165:U165"/>
    <mergeCell ref="V165:AK165"/>
    <mergeCell ref="A166:B166"/>
    <mergeCell ref="D166:E166"/>
    <mergeCell ref="G166:H166"/>
    <mergeCell ref="J166:M166"/>
    <mergeCell ref="N166:R166"/>
    <mergeCell ref="T166:U166"/>
    <mergeCell ref="A162:B162"/>
    <mergeCell ref="C162:R162"/>
    <mergeCell ref="T162:U162"/>
    <mergeCell ref="V162:AK162"/>
    <mergeCell ref="A163:R163"/>
    <mergeCell ref="T163:AK163"/>
    <mergeCell ref="A160:E160"/>
    <mergeCell ref="F160:R160"/>
    <mergeCell ref="T160:X160"/>
    <mergeCell ref="Y160:AK160"/>
    <mergeCell ref="A161:R161"/>
    <mergeCell ref="T161:AK161"/>
    <mergeCell ref="AC158:AF158"/>
    <mergeCell ref="AG158:AK158"/>
    <mergeCell ref="A159:D159"/>
    <mergeCell ref="E159:R159"/>
    <mergeCell ref="T159:W159"/>
    <mergeCell ref="X159:AK159"/>
    <mergeCell ref="A158:B158"/>
    <mergeCell ref="C158:I158"/>
    <mergeCell ref="J158:M158"/>
    <mergeCell ref="N158:R158"/>
    <mergeCell ref="T158:U158"/>
    <mergeCell ref="V158:AB158"/>
    <mergeCell ref="AC156:AD156"/>
    <mergeCell ref="AE156:AK156"/>
    <mergeCell ref="A157:E157"/>
    <mergeCell ref="F157:H157"/>
    <mergeCell ref="J157:K157"/>
    <mergeCell ref="L157:R157"/>
    <mergeCell ref="T157:X157"/>
    <mergeCell ref="Y157:AA157"/>
    <mergeCell ref="AC157:AD157"/>
    <mergeCell ref="AE157:AK157"/>
    <mergeCell ref="W155:X155"/>
    <mergeCell ref="Z155:AA155"/>
    <mergeCell ref="AC155:AF155"/>
    <mergeCell ref="AG155:AK155"/>
    <mergeCell ref="A156:B156"/>
    <mergeCell ref="C156:H156"/>
    <mergeCell ref="J156:K156"/>
    <mergeCell ref="L156:R156"/>
    <mergeCell ref="T156:U156"/>
    <mergeCell ref="V156:AA156"/>
    <mergeCell ref="A154:B154"/>
    <mergeCell ref="C154:R154"/>
    <mergeCell ref="T154:U154"/>
    <mergeCell ref="V154:AK154"/>
    <mergeCell ref="A155:B155"/>
    <mergeCell ref="D155:E155"/>
    <mergeCell ref="G155:H155"/>
    <mergeCell ref="J155:M155"/>
    <mergeCell ref="N155:R155"/>
    <mergeCell ref="T155:U155"/>
    <mergeCell ref="S151:V151"/>
    <mergeCell ref="W151:X151"/>
    <mergeCell ref="A152:F152"/>
    <mergeCell ref="G152:R152"/>
    <mergeCell ref="S152:X152"/>
    <mergeCell ref="Y152:AK152"/>
    <mergeCell ref="V148:AA148"/>
    <mergeCell ref="AB148:AC148"/>
    <mergeCell ref="AD148:AI148"/>
    <mergeCell ref="AJ148:AK148"/>
    <mergeCell ref="A149:R151"/>
    <mergeCell ref="S149:V149"/>
    <mergeCell ref="W149:X149"/>
    <mergeCell ref="Y149:AK151"/>
    <mergeCell ref="S150:V150"/>
    <mergeCell ref="W150:X150"/>
    <mergeCell ref="V145:W145"/>
    <mergeCell ref="X145:AA145"/>
    <mergeCell ref="AB145:AE145"/>
    <mergeCell ref="AF145:AI145"/>
    <mergeCell ref="AJ145:AK145"/>
    <mergeCell ref="B146:AK147"/>
    <mergeCell ref="X142:AA142"/>
    <mergeCell ref="AB142:AE142"/>
    <mergeCell ref="AF142:AI142"/>
    <mergeCell ref="AJ142:AK142"/>
    <mergeCell ref="B143:AK144"/>
    <mergeCell ref="A145:G145"/>
    <mergeCell ref="H145:I145"/>
    <mergeCell ref="J145:M145"/>
    <mergeCell ref="N145:Q145"/>
    <mergeCell ref="R145:U145"/>
    <mergeCell ref="A142:G142"/>
    <mergeCell ref="H142:I142"/>
    <mergeCell ref="J142:M142"/>
    <mergeCell ref="N142:Q142"/>
    <mergeCell ref="R142:U142"/>
    <mergeCell ref="V142:W142"/>
    <mergeCell ref="V139:W139"/>
    <mergeCell ref="X139:AA139"/>
    <mergeCell ref="AB139:AE139"/>
    <mergeCell ref="AF139:AI139"/>
    <mergeCell ref="AJ139:AK139"/>
    <mergeCell ref="B140:AK141"/>
    <mergeCell ref="X136:AA136"/>
    <mergeCell ref="AB136:AE136"/>
    <mergeCell ref="AF136:AI136"/>
    <mergeCell ref="AJ136:AK136"/>
    <mergeCell ref="B137:AK138"/>
    <mergeCell ref="A139:G139"/>
    <mergeCell ref="H139:I139"/>
    <mergeCell ref="J139:M139"/>
    <mergeCell ref="N139:Q139"/>
    <mergeCell ref="R139:U139"/>
    <mergeCell ref="A136:G136"/>
    <mergeCell ref="H136:I136"/>
    <mergeCell ref="J136:M136"/>
    <mergeCell ref="N136:Q136"/>
    <mergeCell ref="R136:U136"/>
    <mergeCell ref="V136:W136"/>
    <mergeCell ref="V133:W133"/>
    <mergeCell ref="X133:AA133"/>
    <mergeCell ref="AB133:AE133"/>
    <mergeCell ref="AF133:AI133"/>
    <mergeCell ref="AJ133:AK133"/>
    <mergeCell ref="B134:AK135"/>
    <mergeCell ref="X130:AA130"/>
    <mergeCell ref="AB130:AE130"/>
    <mergeCell ref="AF130:AI130"/>
    <mergeCell ref="AJ130:AK130"/>
    <mergeCell ref="B131:AK132"/>
    <mergeCell ref="A133:G133"/>
    <mergeCell ref="H133:I133"/>
    <mergeCell ref="J133:M133"/>
    <mergeCell ref="N133:Q133"/>
    <mergeCell ref="R133:U133"/>
    <mergeCell ref="A130:G130"/>
    <mergeCell ref="H130:I130"/>
    <mergeCell ref="J130:M130"/>
    <mergeCell ref="N130:Q130"/>
    <mergeCell ref="R130:U130"/>
    <mergeCell ref="V130:W130"/>
    <mergeCell ref="V127:W127"/>
    <mergeCell ref="X127:AA127"/>
    <mergeCell ref="AB127:AE127"/>
    <mergeCell ref="AF127:AI127"/>
    <mergeCell ref="AJ127:AK127"/>
    <mergeCell ref="B128:AK129"/>
    <mergeCell ref="X124:AA124"/>
    <mergeCell ref="AB124:AE124"/>
    <mergeCell ref="AF124:AI124"/>
    <mergeCell ref="AJ124:AK124"/>
    <mergeCell ref="B125:AK126"/>
    <mergeCell ref="A127:G127"/>
    <mergeCell ref="H127:I127"/>
    <mergeCell ref="J127:M127"/>
    <mergeCell ref="N127:Q127"/>
    <mergeCell ref="R127:U127"/>
    <mergeCell ref="A124:G124"/>
    <mergeCell ref="H124:I124"/>
    <mergeCell ref="J124:M124"/>
    <mergeCell ref="N124:Q124"/>
    <mergeCell ref="R124:U124"/>
    <mergeCell ref="V124:W124"/>
    <mergeCell ref="V121:W121"/>
    <mergeCell ref="X121:AA121"/>
    <mergeCell ref="AB121:AE121"/>
    <mergeCell ref="AF121:AI121"/>
    <mergeCell ref="AJ121:AK121"/>
    <mergeCell ref="B122:AK123"/>
    <mergeCell ref="X118:AA118"/>
    <mergeCell ref="AB118:AE118"/>
    <mergeCell ref="AF118:AI118"/>
    <mergeCell ref="AJ118:AK118"/>
    <mergeCell ref="B119:AK120"/>
    <mergeCell ref="A121:G121"/>
    <mergeCell ref="H121:I121"/>
    <mergeCell ref="J121:M121"/>
    <mergeCell ref="N121:Q121"/>
    <mergeCell ref="R121:U121"/>
    <mergeCell ref="A118:G118"/>
    <mergeCell ref="H118:I118"/>
    <mergeCell ref="J118:M118"/>
    <mergeCell ref="N118:Q118"/>
    <mergeCell ref="R118:U118"/>
    <mergeCell ref="V118:W118"/>
    <mergeCell ref="V115:W115"/>
    <mergeCell ref="X115:AA115"/>
    <mergeCell ref="AB115:AE115"/>
    <mergeCell ref="AF115:AI115"/>
    <mergeCell ref="AJ115:AK115"/>
    <mergeCell ref="B116:AK117"/>
    <mergeCell ref="X112:AA112"/>
    <mergeCell ref="AB112:AE112"/>
    <mergeCell ref="AF112:AI112"/>
    <mergeCell ref="AJ112:AK112"/>
    <mergeCell ref="B113:AK114"/>
    <mergeCell ref="A115:G115"/>
    <mergeCell ref="H115:I115"/>
    <mergeCell ref="J115:M115"/>
    <mergeCell ref="N115:Q115"/>
    <mergeCell ref="R115:U115"/>
    <mergeCell ref="A112:G112"/>
    <mergeCell ref="H112:I112"/>
    <mergeCell ref="J112:M112"/>
    <mergeCell ref="N112:Q112"/>
    <mergeCell ref="R112:U112"/>
    <mergeCell ref="V112:W112"/>
    <mergeCell ref="V109:W109"/>
    <mergeCell ref="X109:AA109"/>
    <mergeCell ref="AB109:AE109"/>
    <mergeCell ref="AF109:AI109"/>
    <mergeCell ref="AJ109:AK109"/>
    <mergeCell ref="B110:AK111"/>
    <mergeCell ref="X106:AA106"/>
    <mergeCell ref="AB106:AE106"/>
    <mergeCell ref="AF106:AI106"/>
    <mergeCell ref="AJ106:AK106"/>
    <mergeCell ref="B107:AK108"/>
    <mergeCell ref="A109:G109"/>
    <mergeCell ref="H109:I109"/>
    <mergeCell ref="J109:M109"/>
    <mergeCell ref="N109:Q109"/>
    <mergeCell ref="R109:U109"/>
    <mergeCell ref="A106:G106"/>
    <mergeCell ref="H106:I106"/>
    <mergeCell ref="J106:M106"/>
    <mergeCell ref="N106:Q106"/>
    <mergeCell ref="R106:U106"/>
    <mergeCell ref="V106:W106"/>
    <mergeCell ref="V103:W103"/>
    <mergeCell ref="X103:AA103"/>
    <mergeCell ref="AB103:AE103"/>
    <mergeCell ref="AF103:AI103"/>
    <mergeCell ref="AJ103:AK103"/>
    <mergeCell ref="B104:AK105"/>
    <mergeCell ref="V102:W102"/>
    <mergeCell ref="X102:AA102"/>
    <mergeCell ref="AB102:AE102"/>
    <mergeCell ref="AF102:AI102"/>
    <mergeCell ref="AJ102:AK102"/>
    <mergeCell ref="A103:G103"/>
    <mergeCell ref="H103:I103"/>
    <mergeCell ref="J103:M103"/>
    <mergeCell ref="N103:Q103"/>
    <mergeCell ref="R103:U103"/>
    <mergeCell ref="A100:G101"/>
    <mergeCell ref="A102:G102"/>
    <mergeCell ref="H102:I102"/>
    <mergeCell ref="J102:M102"/>
    <mergeCell ref="N102:Q102"/>
    <mergeCell ref="R102:U102"/>
    <mergeCell ref="AH97:AK97"/>
    <mergeCell ref="AL97:AN97"/>
    <mergeCell ref="A98:C98"/>
    <mergeCell ref="D98:AK98"/>
    <mergeCell ref="AF99:AG99"/>
    <mergeCell ref="AH99:AK99"/>
    <mergeCell ref="AH95:AK95"/>
    <mergeCell ref="AL95:AN95"/>
    <mergeCell ref="A96:C96"/>
    <mergeCell ref="D96:AK96"/>
    <mergeCell ref="A97:I97"/>
    <mergeCell ref="J97:M97"/>
    <mergeCell ref="N97:R97"/>
    <mergeCell ref="S97:W97"/>
    <mergeCell ref="X97:AB97"/>
    <mergeCell ref="AC97:AG97"/>
    <mergeCell ref="AH93:AK93"/>
    <mergeCell ref="AL93:AN93"/>
    <mergeCell ref="A94:C94"/>
    <mergeCell ref="D94:AK94"/>
    <mergeCell ref="A95:I95"/>
    <mergeCell ref="J95:M95"/>
    <mergeCell ref="N95:R95"/>
    <mergeCell ref="S95:W95"/>
    <mergeCell ref="X95:AB95"/>
    <mergeCell ref="AC95:AG95"/>
    <mergeCell ref="AH91:AK91"/>
    <mergeCell ref="AL91:AN91"/>
    <mergeCell ref="A92:C92"/>
    <mergeCell ref="D92:AK92"/>
    <mergeCell ref="A93:I93"/>
    <mergeCell ref="J93:M93"/>
    <mergeCell ref="N93:R93"/>
    <mergeCell ref="S93:W93"/>
    <mergeCell ref="X93:AB93"/>
    <mergeCell ref="AC93:AG93"/>
    <mergeCell ref="AH89:AK89"/>
    <mergeCell ref="AL89:AN89"/>
    <mergeCell ref="A90:C90"/>
    <mergeCell ref="D90:AK90"/>
    <mergeCell ref="A91:I91"/>
    <mergeCell ref="J91:M91"/>
    <mergeCell ref="N91:R91"/>
    <mergeCell ref="S91:W91"/>
    <mergeCell ref="X91:AB91"/>
    <mergeCell ref="AC91:AG91"/>
    <mergeCell ref="A89:I89"/>
    <mergeCell ref="J89:M89"/>
    <mergeCell ref="N89:R89"/>
    <mergeCell ref="S89:W89"/>
    <mergeCell ref="X89:AB89"/>
    <mergeCell ref="AC89:AG89"/>
    <mergeCell ref="AI85:AK85"/>
    <mergeCell ref="A86:G87"/>
    <mergeCell ref="A88:I88"/>
    <mergeCell ref="J88:M88"/>
    <mergeCell ref="N88:R88"/>
    <mergeCell ref="S88:W88"/>
    <mergeCell ref="X88:AB88"/>
    <mergeCell ref="AC88:AG88"/>
    <mergeCell ref="AH88:AK88"/>
    <mergeCell ref="R85:S85"/>
    <mergeCell ref="T85:V85"/>
    <mergeCell ref="W85:Y85"/>
    <mergeCell ref="Z85:AB85"/>
    <mergeCell ref="AC85:AE85"/>
    <mergeCell ref="AF85:AH85"/>
    <mergeCell ref="AC83:AE83"/>
    <mergeCell ref="AF83:AH83"/>
    <mergeCell ref="AI83:AK83"/>
    <mergeCell ref="A84:C84"/>
    <mergeCell ref="D84:AK84"/>
    <mergeCell ref="AL84:AN84"/>
    <mergeCell ref="A83:I83"/>
    <mergeCell ref="J83:O83"/>
    <mergeCell ref="P83:S83"/>
    <mergeCell ref="T83:V83"/>
    <mergeCell ref="W83:Y83"/>
    <mergeCell ref="Z83:AB83"/>
    <mergeCell ref="AC81:AE81"/>
    <mergeCell ref="AF81:AH81"/>
    <mergeCell ref="AI81:AK81"/>
    <mergeCell ref="A82:C82"/>
    <mergeCell ref="D82:AK82"/>
    <mergeCell ref="AL82:AN82"/>
    <mergeCell ref="A81:I81"/>
    <mergeCell ref="J81:O81"/>
    <mergeCell ref="P81:S81"/>
    <mergeCell ref="T81:V81"/>
    <mergeCell ref="W81:Y81"/>
    <mergeCell ref="Z81:AB81"/>
    <mergeCell ref="AC79:AE79"/>
    <mergeCell ref="AF79:AH79"/>
    <mergeCell ref="AI79:AK79"/>
    <mergeCell ref="A80:C80"/>
    <mergeCell ref="D80:AK80"/>
    <mergeCell ref="AL80:AN80"/>
    <mergeCell ref="A79:I79"/>
    <mergeCell ref="J79:O79"/>
    <mergeCell ref="P79:S79"/>
    <mergeCell ref="T79:V79"/>
    <mergeCell ref="W79:Y79"/>
    <mergeCell ref="Z79:AB79"/>
    <mergeCell ref="AC77:AE77"/>
    <mergeCell ref="AF77:AH77"/>
    <mergeCell ref="AI77:AK77"/>
    <mergeCell ref="A78:C78"/>
    <mergeCell ref="D78:AK78"/>
    <mergeCell ref="AL78:AN78"/>
    <mergeCell ref="AI75:AK75"/>
    <mergeCell ref="A76:C76"/>
    <mergeCell ref="D76:AK76"/>
    <mergeCell ref="AL76:AN76"/>
    <mergeCell ref="A77:I77"/>
    <mergeCell ref="J77:O77"/>
    <mergeCell ref="P77:S77"/>
    <mergeCell ref="T77:V77"/>
    <mergeCell ref="W77:Y77"/>
    <mergeCell ref="Z77:AB77"/>
    <mergeCell ref="AF74:AH74"/>
    <mergeCell ref="AI74:AK74"/>
    <mergeCell ref="A75:I75"/>
    <mergeCell ref="J75:O75"/>
    <mergeCell ref="P75:S75"/>
    <mergeCell ref="T75:V75"/>
    <mergeCell ref="W75:Y75"/>
    <mergeCell ref="Z75:AB75"/>
    <mergeCell ref="AC75:AE75"/>
    <mergeCell ref="AF75:AH75"/>
    <mergeCell ref="A72:G73"/>
    <mergeCell ref="T73:AE73"/>
    <mergeCell ref="A74:I74"/>
    <mergeCell ref="J74:O74"/>
    <mergeCell ref="P74:S74"/>
    <mergeCell ref="T74:V74"/>
    <mergeCell ref="W74:Y74"/>
    <mergeCell ref="Z74:AB74"/>
    <mergeCell ref="AC74:AE74"/>
    <mergeCell ref="A70:C70"/>
    <mergeCell ref="D70:AK70"/>
    <mergeCell ref="AL70:AN70"/>
    <mergeCell ref="AF71:AG71"/>
    <mergeCell ref="AH71:AI71"/>
    <mergeCell ref="AJ71:AK71"/>
    <mergeCell ref="X69:Y69"/>
    <mergeCell ref="Z69:AA69"/>
    <mergeCell ref="AB69:AE69"/>
    <mergeCell ref="AF69:AG69"/>
    <mergeCell ref="AH69:AI69"/>
    <mergeCell ref="AJ69:AK69"/>
    <mergeCell ref="AH67:AI67"/>
    <mergeCell ref="AJ67:AK67"/>
    <mergeCell ref="A68:C68"/>
    <mergeCell ref="D68:AK68"/>
    <mergeCell ref="AL68:AN68"/>
    <mergeCell ref="A69:I69"/>
    <mergeCell ref="J69:O69"/>
    <mergeCell ref="P69:S69"/>
    <mergeCell ref="T69:U69"/>
    <mergeCell ref="V69:W69"/>
    <mergeCell ref="AL66:AN66"/>
    <mergeCell ref="A67:I67"/>
    <mergeCell ref="J67:O67"/>
    <mergeCell ref="P67:S67"/>
    <mergeCell ref="T67:U67"/>
    <mergeCell ref="V67:W67"/>
    <mergeCell ref="X67:Y67"/>
    <mergeCell ref="Z67:AA67"/>
    <mergeCell ref="AB67:AE67"/>
    <mergeCell ref="AF67:AG67"/>
    <mergeCell ref="Z65:AA65"/>
    <mergeCell ref="AB65:AE65"/>
    <mergeCell ref="AF65:AG65"/>
    <mergeCell ref="AH65:AI65"/>
    <mergeCell ref="AJ65:AK65"/>
    <mergeCell ref="A66:C66"/>
    <mergeCell ref="D66:AK66"/>
    <mergeCell ref="A65:I65"/>
    <mergeCell ref="J65:O65"/>
    <mergeCell ref="P65:S65"/>
    <mergeCell ref="T65:U65"/>
    <mergeCell ref="V65:W65"/>
    <mergeCell ref="X65:Y65"/>
    <mergeCell ref="X64:Y64"/>
    <mergeCell ref="Z64:AA64"/>
    <mergeCell ref="AB64:AE64"/>
    <mergeCell ref="AF64:AG64"/>
    <mergeCell ref="AH64:AI64"/>
    <mergeCell ref="AJ64:AK64"/>
    <mergeCell ref="A60:C60"/>
    <mergeCell ref="D60:AK60"/>
    <mergeCell ref="AF61:AI61"/>
    <mergeCell ref="AJ61:AK61"/>
    <mergeCell ref="A62:G63"/>
    <mergeCell ref="A64:I64"/>
    <mergeCell ref="J64:O64"/>
    <mergeCell ref="P64:S64"/>
    <mergeCell ref="T64:U64"/>
    <mergeCell ref="V64:W64"/>
    <mergeCell ref="AE58:AF58"/>
    <mergeCell ref="AG58:AH58"/>
    <mergeCell ref="AI58:AK58"/>
    <mergeCell ref="A59:C59"/>
    <mergeCell ref="D59:AK59"/>
    <mergeCell ref="AL59:AN59"/>
    <mergeCell ref="S58:T58"/>
    <mergeCell ref="U58:V58"/>
    <mergeCell ref="W58:X58"/>
    <mergeCell ref="Y58:Z58"/>
    <mergeCell ref="AA58:AB58"/>
    <mergeCell ref="AC58:AD58"/>
    <mergeCell ref="AE57:AF57"/>
    <mergeCell ref="AG57:AH57"/>
    <mergeCell ref="AI57:AK57"/>
    <mergeCell ref="A58:F58"/>
    <mergeCell ref="G58:H58"/>
    <mergeCell ref="I58:J58"/>
    <mergeCell ref="K58:L58"/>
    <mergeCell ref="M58:N58"/>
    <mergeCell ref="O58:P58"/>
    <mergeCell ref="Q58:R58"/>
    <mergeCell ref="S57:T57"/>
    <mergeCell ref="U57:V57"/>
    <mergeCell ref="W57:X57"/>
    <mergeCell ref="Y57:Z57"/>
    <mergeCell ref="AA57:AB57"/>
    <mergeCell ref="AC57:AD57"/>
    <mergeCell ref="AL55:AN55"/>
    <mergeCell ref="A56:C56"/>
    <mergeCell ref="D56:AK56"/>
    <mergeCell ref="A57:F57"/>
    <mergeCell ref="G57:H57"/>
    <mergeCell ref="I57:J57"/>
    <mergeCell ref="K57:L57"/>
    <mergeCell ref="M57:N57"/>
    <mergeCell ref="O57:P57"/>
    <mergeCell ref="Q57:R57"/>
    <mergeCell ref="AA54:AB54"/>
    <mergeCell ref="AC54:AD54"/>
    <mergeCell ref="AE54:AF54"/>
    <mergeCell ref="AG54:AH54"/>
    <mergeCell ref="AI54:AK54"/>
    <mergeCell ref="A55:C55"/>
    <mergeCell ref="D55:AK55"/>
    <mergeCell ref="O54:P54"/>
    <mergeCell ref="Q54:R54"/>
    <mergeCell ref="S54:T54"/>
    <mergeCell ref="U54:V54"/>
    <mergeCell ref="W54:X54"/>
    <mergeCell ref="Y54:Z54"/>
    <mergeCell ref="AA53:AB53"/>
    <mergeCell ref="AC53:AD53"/>
    <mergeCell ref="AE53:AF53"/>
    <mergeCell ref="AG53:AH53"/>
    <mergeCell ref="AI53:AK53"/>
    <mergeCell ref="A54:F54"/>
    <mergeCell ref="G54:H54"/>
    <mergeCell ref="I54:J54"/>
    <mergeCell ref="K54:L54"/>
    <mergeCell ref="M54:N54"/>
    <mergeCell ref="O53:P53"/>
    <mergeCell ref="Q53:R53"/>
    <mergeCell ref="S53:T53"/>
    <mergeCell ref="U53:V53"/>
    <mergeCell ref="W53:X53"/>
    <mergeCell ref="Y53:Z53"/>
    <mergeCell ref="BI52:BJ52"/>
    <mergeCell ref="BK52:BL52"/>
    <mergeCell ref="BM52:BN52"/>
    <mergeCell ref="BO52:BP52"/>
    <mergeCell ref="BQ52:BR52"/>
    <mergeCell ref="A53:F53"/>
    <mergeCell ref="G53:H53"/>
    <mergeCell ref="I53:J53"/>
    <mergeCell ref="K53:L53"/>
    <mergeCell ref="M53:N53"/>
    <mergeCell ref="AW52:AX52"/>
    <mergeCell ref="AY52:AZ52"/>
    <mergeCell ref="BA52:BB52"/>
    <mergeCell ref="BC52:BD52"/>
    <mergeCell ref="BE52:BF52"/>
    <mergeCell ref="BG52:BH52"/>
    <mergeCell ref="K49:AJ49"/>
    <mergeCell ref="K50:AJ50"/>
    <mergeCell ref="A51:G52"/>
    <mergeCell ref="AL51:AM52"/>
    <mergeCell ref="AN51:AP51"/>
    <mergeCell ref="AU51:BD51"/>
    <mergeCell ref="K52:T52"/>
    <mergeCell ref="AN52:AR52"/>
    <mergeCell ref="AS52:AT52"/>
    <mergeCell ref="AU52:AV52"/>
    <mergeCell ref="Y45:AJ45"/>
    <mergeCell ref="A46:D47"/>
    <mergeCell ref="E46:G47"/>
    <mergeCell ref="H46:I46"/>
    <mergeCell ref="H47:I47"/>
    <mergeCell ref="K47:Q48"/>
    <mergeCell ref="A45:D45"/>
    <mergeCell ref="E45:F45"/>
    <mergeCell ref="G45:I45"/>
    <mergeCell ref="K45:M45"/>
    <mergeCell ref="N45:Q45"/>
    <mergeCell ref="R45:X45"/>
    <mergeCell ref="Y43:AJ43"/>
    <mergeCell ref="A44:D44"/>
    <mergeCell ref="E44:F44"/>
    <mergeCell ref="G44:I44"/>
    <mergeCell ref="K44:M44"/>
    <mergeCell ref="N44:Q44"/>
    <mergeCell ref="R44:X44"/>
    <mergeCell ref="Y44:AJ44"/>
    <mergeCell ref="A43:D43"/>
    <mergeCell ref="E43:F43"/>
    <mergeCell ref="G43:I43"/>
    <mergeCell ref="K43:M43"/>
    <mergeCell ref="N43:Q43"/>
    <mergeCell ref="R43:X43"/>
    <mergeCell ref="Y41:AJ41"/>
    <mergeCell ref="A42:D42"/>
    <mergeCell ref="E42:F42"/>
    <mergeCell ref="G42:I42"/>
    <mergeCell ref="K42:M42"/>
    <mergeCell ref="N42:Q42"/>
    <mergeCell ref="R42:X42"/>
    <mergeCell ref="Y42:AJ42"/>
    <mergeCell ref="A41:D41"/>
    <mergeCell ref="E41:F41"/>
    <mergeCell ref="G41:I41"/>
    <mergeCell ref="K41:M41"/>
    <mergeCell ref="N41:Q41"/>
    <mergeCell ref="R41:X41"/>
    <mergeCell ref="Y39:AJ39"/>
    <mergeCell ref="H40:I40"/>
    <mergeCell ref="K40:M40"/>
    <mergeCell ref="N40:Q40"/>
    <mergeCell ref="R40:X40"/>
    <mergeCell ref="Y40:AJ40"/>
    <mergeCell ref="A39:D40"/>
    <mergeCell ref="E39:G40"/>
    <mergeCell ref="H39:I39"/>
    <mergeCell ref="K39:M39"/>
    <mergeCell ref="N39:Q39"/>
    <mergeCell ref="R39:X39"/>
    <mergeCell ref="K37:Q38"/>
    <mergeCell ref="R37:AA37"/>
    <mergeCell ref="AB37:AG37"/>
    <mergeCell ref="AH37:AJ38"/>
    <mergeCell ref="A38:D38"/>
    <mergeCell ref="E38:F38"/>
    <mergeCell ref="G38:I38"/>
    <mergeCell ref="R38:AA38"/>
    <mergeCell ref="AB38:AE38"/>
    <mergeCell ref="AF38:AG38"/>
    <mergeCell ref="A36:D36"/>
    <mergeCell ref="E36:F36"/>
    <mergeCell ref="G36:I36"/>
    <mergeCell ref="A37:D37"/>
    <mergeCell ref="E37:F37"/>
    <mergeCell ref="G37:I37"/>
    <mergeCell ref="G34:I34"/>
    <mergeCell ref="N34:Q35"/>
    <mergeCell ref="R34:AJ34"/>
    <mergeCell ref="A35:D35"/>
    <mergeCell ref="E35:F35"/>
    <mergeCell ref="G35:I35"/>
    <mergeCell ref="R35:AJ35"/>
    <mergeCell ref="A32:D33"/>
    <mergeCell ref="E32:G33"/>
    <mergeCell ref="H32:I32"/>
    <mergeCell ref="K32:L35"/>
    <mergeCell ref="N32:Q33"/>
    <mergeCell ref="R32:AJ32"/>
    <mergeCell ref="H33:I33"/>
    <mergeCell ref="R33:AJ33"/>
    <mergeCell ref="A34:D34"/>
    <mergeCell ref="E34:F34"/>
    <mergeCell ref="A30:D30"/>
    <mergeCell ref="E30:F30"/>
    <mergeCell ref="G30:I30"/>
    <mergeCell ref="N30:Q31"/>
    <mergeCell ref="R30:AJ30"/>
    <mergeCell ref="A31:D31"/>
    <mergeCell ref="E31:F31"/>
    <mergeCell ref="G31:I31"/>
    <mergeCell ref="R31:AJ31"/>
    <mergeCell ref="A28:D28"/>
    <mergeCell ref="E28:F28"/>
    <mergeCell ref="G28:I28"/>
    <mergeCell ref="K28:L31"/>
    <mergeCell ref="N28:Q29"/>
    <mergeCell ref="R28:AJ28"/>
    <mergeCell ref="A29:D29"/>
    <mergeCell ref="E29:F29"/>
    <mergeCell ref="G29:I29"/>
    <mergeCell ref="R29:AJ29"/>
    <mergeCell ref="R25:AJ25"/>
    <mergeCell ref="H26:I26"/>
    <mergeCell ref="N26:Q27"/>
    <mergeCell ref="R26:AJ26"/>
    <mergeCell ref="A27:D27"/>
    <mergeCell ref="E27:F27"/>
    <mergeCell ref="G27:I27"/>
    <mergeCell ref="R27:AJ27"/>
    <mergeCell ref="R23:AJ23"/>
    <mergeCell ref="A24:D24"/>
    <mergeCell ref="E24:F24"/>
    <mergeCell ref="G24:I24"/>
    <mergeCell ref="K24:L27"/>
    <mergeCell ref="N24:Q25"/>
    <mergeCell ref="R24:AJ24"/>
    <mergeCell ref="A25:D26"/>
    <mergeCell ref="E25:G26"/>
    <mergeCell ref="H25:I25"/>
    <mergeCell ref="A22:D22"/>
    <mergeCell ref="E22:F22"/>
    <mergeCell ref="G22:I22"/>
    <mergeCell ref="K22:Q23"/>
    <mergeCell ref="A23:D23"/>
    <mergeCell ref="E23:F23"/>
    <mergeCell ref="G23:I23"/>
    <mergeCell ref="AC20:AF20"/>
    <mergeCell ref="AG20:AJ20"/>
    <mergeCell ref="A21:D21"/>
    <mergeCell ref="E21:F21"/>
    <mergeCell ref="G21:I21"/>
    <mergeCell ref="AC21:AF21"/>
    <mergeCell ref="AG21:AJ21"/>
    <mergeCell ref="H19:I19"/>
    <mergeCell ref="A20:D20"/>
    <mergeCell ref="E20:F20"/>
    <mergeCell ref="G20:I20"/>
    <mergeCell ref="M20:P20"/>
    <mergeCell ref="Q20:T20"/>
    <mergeCell ref="AC17:AJ17"/>
    <mergeCell ref="A18:D19"/>
    <mergeCell ref="E18:G19"/>
    <mergeCell ref="H18:I18"/>
    <mergeCell ref="M18:P19"/>
    <mergeCell ref="Q18:T19"/>
    <mergeCell ref="U18:X19"/>
    <mergeCell ref="Y18:AB19"/>
    <mergeCell ref="AC18:AF19"/>
    <mergeCell ref="AG18:AJ19"/>
    <mergeCell ref="A17:G17"/>
    <mergeCell ref="H17:I17"/>
    <mergeCell ref="K17:L20"/>
    <mergeCell ref="M17:T17"/>
    <mergeCell ref="U17:AB17"/>
    <mergeCell ref="A12:C13"/>
    <mergeCell ref="D12:J13"/>
    <mergeCell ref="K12:Q13"/>
    <mergeCell ref="R12:X13"/>
    <mergeCell ref="Y12:Z12"/>
    <mergeCell ref="Y13:Z13"/>
    <mergeCell ref="A10:C11"/>
    <mergeCell ref="D10:J11"/>
    <mergeCell ref="K10:Q11"/>
    <mergeCell ref="R10:X11"/>
    <mergeCell ref="Y10:Z10"/>
    <mergeCell ref="Y11:Z11"/>
    <mergeCell ref="U20:X20"/>
    <mergeCell ref="Y20:AB20"/>
    <mergeCell ref="Y8:Z8"/>
    <mergeCell ref="A9:C9"/>
    <mergeCell ref="D9:J9"/>
    <mergeCell ref="K9:Q9"/>
    <mergeCell ref="R9:X9"/>
    <mergeCell ref="Y9:Z9"/>
    <mergeCell ref="A4:G6"/>
    <mergeCell ref="H4:X6"/>
    <mergeCell ref="Y4:Z4"/>
    <mergeCell ref="AA4:AK15"/>
    <mergeCell ref="Y5:Z5"/>
    <mergeCell ref="Y6:Z6"/>
    <mergeCell ref="A7:G7"/>
    <mergeCell ref="H7:X7"/>
    <mergeCell ref="Y7:Z7"/>
    <mergeCell ref="A8:G8"/>
    <mergeCell ref="A1:R3"/>
    <mergeCell ref="S1:V1"/>
    <mergeCell ref="W1:X1"/>
    <mergeCell ref="Y1:AK3"/>
    <mergeCell ref="S2:V2"/>
    <mergeCell ref="W2:X2"/>
    <mergeCell ref="S3:V3"/>
    <mergeCell ref="W3:X3"/>
    <mergeCell ref="A14:C15"/>
    <mergeCell ref="D14:Q15"/>
    <mergeCell ref="R14:X15"/>
    <mergeCell ref="Y14:Z14"/>
    <mergeCell ref="Y15:Z15"/>
  </mergeCells>
  <phoneticPr fontId="6"/>
  <pageMargins left="0.25" right="0.25" top="0.75" bottom="0.75" header="0.3" footer="0.3"/>
  <pageSetup paperSize="13" orientation="portrait" r:id="rId1"/>
  <headerFooter>
    <oddFooter>&amp;P ページ</oddFooter>
  </headerFooter>
  <rowBreaks count="1" manualBreakCount="1">
    <brk id="197"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38913" r:id="rId4" name="Check Box 1">
              <controlPr defaultSize="0" autoFill="0" autoLine="0" autoPict="0">
                <anchor moveWithCells="1">
                  <from>
                    <xdr:col>36</xdr:col>
                    <xdr:colOff>161925</xdr:colOff>
                    <xdr:row>63</xdr:row>
                    <xdr:rowOff>142875</xdr:rowOff>
                  </from>
                  <to>
                    <xdr:col>40</xdr:col>
                    <xdr:colOff>95250</xdr:colOff>
                    <xdr:row>65</xdr:row>
                    <xdr:rowOff>38100</xdr:rowOff>
                  </to>
                </anchor>
              </controlPr>
            </control>
          </mc:Choice>
        </mc:AlternateContent>
        <mc:AlternateContent xmlns:mc="http://schemas.openxmlformats.org/markup-compatibility/2006">
          <mc:Choice Requires="x14">
            <control shapeId="38914" r:id="rId5" name="Check Box 2">
              <controlPr defaultSize="0" autoFill="0" autoLine="0" autoPict="0">
                <anchor moveWithCells="1">
                  <from>
                    <xdr:col>36</xdr:col>
                    <xdr:colOff>161925</xdr:colOff>
                    <xdr:row>65</xdr:row>
                    <xdr:rowOff>142875</xdr:rowOff>
                  </from>
                  <to>
                    <xdr:col>40</xdr:col>
                    <xdr:colOff>95250</xdr:colOff>
                    <xdr:row>67</xdr:row>
                    <xdr:rowOff>38100</xdr:rowOff>
                  </to>
                </anchor>
              </controlPr>
            </control>
          </mc:Choice>
        </mc:AlternateContent>
        <mc:AlternateContent xmlns:mc="http://schemas.openxmlformats.org/markup-compatibility/2006">
          <mc:Choice Requires="x14">
            <control shapeId="38915" r:id="rId6" name="Check Box 3">
              <controlPr defaultSize="0" autoFill="0" autoLine="0" autoPict="0">
                <anchor moveWithCells="1">
                  <from>
                    <xdr:col>36</xdr:col>
                    <xdr:colOff>161925</xdr:colOff>
                    <xdr:row>67</xdr:row>
                    <xdr:rowOff>142875</xdr:rowOff>
                  </from>
                  <to>
                    <xdr:col>40</xdr:col>
                    <xdr:colOff>95250</xdr:colOff>
                    <xdr:row>69</xdr:row>
                    <xdr:rowOff>38100</xdr:rowOff>
                  </to>
                </anchor>
              </controlPr>
            </control>
          </mc:Choice>
        </mc:AlternateContent>
        <mc:AlternateContent xmlns:mc="http://schemas.openxmlformats.org/markup-compatibility/2006">
          <mc:Choice Requires="x14">
            <control shapeId="38916" r:id="rId7" name="Check Box 4">
              <controlPr defaultSize="0" autoFill="0" autoLine="0" autoPict="0">
                <anchor moveWithCells="1">
                  <from>
                    <xdr:col>36</xdr:col>
                    <xdr:colOff>161925</xdr:colOff>
                    <xdr:row>73</xdr:row>
                    <xdr:rowOff>133350</xdr:rowOff>
                  </from>
                  <to>
                    <xdr:col>40</xdr:col>
                    <xdr:colOff>142875</xdr:colOff>
                    <xdr:row>75</xdr:row>
                    <xdr:rowOff>19050</xdr:rowOff>
                  </to>
                </anchor>
              </controlPr>
            </control>
          </mc:Choice>
        </mc:AlternateContent>
        <mc:AlternateContent xmlns:mc="http://schemas.openxmlformats.org/markup-compatibility/2006">
          <mc:Choice Requires="x14">
            <control shapeId="38917" r:id="rId8" name="Check Box 5">
              <controlPr defaultSize="0" autoFill="0" autoLine="0" autoPict="0">
                <anchor moveWithCells="1">
                  <from>
                    <xdr:col>36</xdr:col>
                    <xdr:colOff>161925</xdr:colOff>
                    <xdr:row>75</xdr:row>
                    <xdr:rowOff>133350</xdr:rowOff>
                  </from>
                  <to>
                    <xdr:col>40</xdr:col>
                    <xdr:colOff>142875</xdr:colOff>
                    <xdr:row>77</xdr:row>
                    <xdr:rowOff>19050</xdr:rowOff>
                  </to>
                </anchor>
              </controlPr>
            </control>
          </mc:Choice>
        </mc:AlternateContent>
        <mc:AlternateContent xmlns:mc="http://schemas.openxmlformats.org/markup-compatibility/2006">
          <mc:Choice Requires="x14">
            <control shapeId="38918" r:id="rId9" name="Check Box 6">
              <controlPr defaultSize="0" autoFill="0" autoLine="0" autoPict="0">
                <anchor moveWithCells="1">
                  <from>
                    <xdr:col>36</xdr:col>
                    <xdr:colOff>161925</xdr:colOff>
                    <xdr:row>77</xdr:row>
                    <xdr:rowOff>133350</xdr:rowOff>
                  </from>
                  <to>
                    <xdr:col>40</xdr:col>
                    <xdr:colOff>142875</xdr:colOff>
                    <xdr:row>79</xdr:row>
                    <xdr:rowOff>19050</xdr:rowOff>
                  </to>
                </anchor>
              </controlPr>
            </control>
          </mc:Choice>
        </mc:AlternateContent>
        <mc:AlternateContent xmlns:mc="http://schemas.openxmlformats.org/markup-compatibility/2006">
          <mc:Choice Requires="x14">
            <control shapeId="38919" r:id="rId10" name="Check Box 7">
              <controlPr defaultSize="0" autoFill="0" autoLine="0" autoPict="0">
                <anchor moveWithCells="1">
                  <from>
                    <xdr:col>36</xdr:col>
                    <xdr:colOff>161925</xdr:colOff>
                    <xdr:row>79</xdr:row>
                    <xdr:rowOff>133350</xdr:rowOff>
                  </from>
                  <to>
                    <xdr:col>40</xdr:col>
                    <xdr:colOff>142875</xdr:colOff>
                    <xdr:row>81</xdr:row>
                    <xdr:rowOff>19050</xdr:rowOff>
                  </to>
                </anchor>
              </controlPr>
            </control>
          </mc:Choice>
        </mc:AlternateContent>
        <mc:AlternateContent xmlns:mc="http://schemas.openxmlformats.org/markup-compatibility/2006">
          <mc:Choice Requires="x14">
            <control shapeId="38920" r:id="rId11" name="Check Box 8">
              <controlPr defaultSize="0" autoFill="0" autoLine="0" autoPict="0">
                <anchor moveWithCells="1">
                  <from>
                    <xdr:col>36</xdr:col>
                    <xdr:colOff>161925</xdr:colOff>
                    <xdr:row>81</xdr:row>
                    <xdr:rowOff>133350</xdr:rowOff>
                  </from>
                  <to>
                    <xdr:col>40</xdr:col>
                    <xdr:colOff>142875</xdr:colOff>
                    <xdr:row>83</xdr:row>
                    <xdr:rowOff>28575</xdr:rowOff>
                  </to>
                </anchor>
              </controlPr>
            </control>
          </mc:Choice>
        </mc:AlternateContent>
        <mc:AlternateContent xmlns:mc="http://schemas.openxmlformats.org/markup-compatibility/2006">
          <mc:Choice Requires="x14">
            <control shapeId="38921" r:id="rId12" name="Check Box 9">
              <controlPr defaultSize="0" autoFill="0" autoLine="0" autoPict="0">
                <anchor moveWithCells="1">
                  <from>
                    <xdr:col>36</xdr:col>
                    <xdr:colOff>161925</xdr:colOff>
                    <xdr:row>52</xdr:row>
                    <xdr:rowOff>142875</xdr:rowOff>
                  </from>
                  <to>
                    <xdr:col>40</xdr:col>
                    <xdr:colOff>95250</xdr:colOff>
                    <xdr:row>54</xdr:row>
                    <xdr:rowOff>47625</xdr:rowOff>
                  </to>
                </anchor>
              </controlPr>
            </control>
          </mc:Choice>
        </mc:AlternateContent>
        <mc:AlternateContent xmlns:mc="http://schemas.openxmlformats.org/markup-compatibility/2006">
          <mc:Choice Requires="x14">
            <control shapeId="38922" r:id="rId13" name="Check Box 10">
              <controlPr defaultSize="0" autoFill="0" autoLine="0" autoPict="0">
                <anchor moveWithCells="1">
                  <from>
                    <xdr:col>36</xdr:col>
                    <xdr:colOff>161925</xdr:colOff>
                    <xdr:row>56</xdr:row>
                    <xdr:rowOff>142875</xdr:rowOff>
                  </from>
                  <to>
                    <xdr:col>40</xdr:col>
                    <xdr:colOff>95250</xdr:colOff>
                    <xdr:row>58</xdr:row>
                    <xdr:rowOff>47625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A4372A-7352-45EE-A9F7-19A880B672FC}">
  <sheetPr>
    <tabColor theme="9"/>
  </sheetPr>
  <dimension ref="A1:BR282"/>
  <sheetViews>
    <sheetView view="pageBreakPreview" zoomScaleNormal="100" zoomScaleSheetLayoutView="100" zoomScalePageLayoutView="55" workbookViewId="0">
      <selection sqref="A1:R3"/>
    </sheetView>
  </sheetViews>
  <sheetFormatPr defaultColWidth="2.25" defaultRowHeight="13.5" x14ac:dyDescent="0.15"/>
  <cols>
    <col min="1" max="37" width="2.25" style="219"/>
    <col min="38" max="38" width="2.5" style="218" bestFit="1" customWidth="1"/>
    <col min="39" max="40" width="2.25" style="218"/>
    <col min="41" max="43" width="2.5" style="218" bestFit="1" customWidth="1"/>
    <col min="44" max="44" width="4.75" style="218" customWidth="1"/>
    <col min="45" max="45" width="4.5" style="218" customWidth="1"/>
    <col min="46" max="46" width="4.75" style="218" customWidth="1"/>
    <col min="47" max="48" width="4.625" style="218" customWidth="1"/>
    <col min="49" max="68" width="2.25" style="218"/>
    <col min="69" max="16384" width="2.25" style="219"/>
  </cols>
  <sheetData>
    <row r="1" spans="1:48" ht="13.5" customHeight="1" x14ac:dyDescent="0.15">
      <c r="A1" s="315" t="s">
        <v>585</v>
      </c>
      <c r="B1" s="316"/>
      <c r="C1" s="316"/>
      <c r="D1" s="316"/>
      <c r="E1" s="316"/>
      <c r="F1" s="316"/>
      <c r="G1" s="316"/>
      <c r="H1" s="316"/>
      <c r="I1" s="316"/>
      <c r="J1" s="316"/>
      <c r="K1" s="316"/>
      <c r="L1" s="316"/>
      <c r="M1" s="316"/>
      <c r="N1" s="316"/>
      <c r="O1" s="316"/>
      <c r="P1" s="316"/>
      <c r="Q1" s="316"/>
      <c r="R1" s="316"/>
      <c r="S1" s="278" t="s">
        <v>870</v>
      </c>
      <c r="T1" s="279"/>
      <c r="U1" s="279"/>
      <c r="V1" s="279"/>
      <c r="W1" s="311"/>
      <c r="X1" s="319"/>
      <c r="Y1" s="320"/>
      <c r="Z1" s="321"/>
      <c r="AA1" s="321"/>
      <c r="AB1" s="321"/>
      <c r="AC1" s="321"/>
      <c r="AD1" s="321"/>
      <c r="AE1" s="321"/>
      <c r="AF1" s="321"/>
      <c r="AG1" s="321"/>
      <c r="AH1" s="321"/>
      <c r="AI1" s="321"/>
      <c r="AJ1" s="321"/>
      <c r="AK1" s="322"/>
    </row>
    <row r="2" spans="1:48" ht="14.25" customHeight="1" x14ac:dyDescent="0.15">
      <c r="A2" s="317"/>
      <c r="B2" s="318"/>
      <c r="C2" s="318"/>
      <c r="D2" s="318"/>
      <c r="E2" s="318"/>
      <c r="F2" s="318"/>
      <c r="G2" s="318"/>
      <c r="H2" s="318"/>
      <c r="I2" s="318"/>
      <c r="J2" s="318"/>
      <c r="K2" s="318"/>
      <c r="L2" s="318"/>
      <c r="M2" s="318"/>
      <c r="N2" s="318"/>
      <c r="O2" s="318"/>
      <c r="P2" s="318"/>
      <c r="Q2" s="318"/>
      <c r="R2" s="318"/>
      <c r="S2" s="278" t="s">
        <v>597</v>
      </c>
      <c r="T2" s="279"/>
      <c r="U2" s="279"/>
      <c r="V2" s="279"/>
      <c r="W2" s="311"/>
      <c r="X2" s="319"/>
      <c r="Y2" s="323"/>
      <c r="Z2" s="324"/>
      <c r="AA2" s="324"/>
      <c r="AB2" s="324"/>
      <c r="AC2" s="324"/>
      <c r="AD2" s="324"/>
      <c r="AE2" s="324"/>
      <c r="AF2" s="324"/>
      <c r="AG2" s="324"/>
      <c r="AH2" s="324"/>
      <c r="AI2" s="324"/>
      <c r="AJ2" s="324"/>
      <c r="AK2" s="325"/>
    </row>
    <row r="3" spans="1:48" ht="14.25" customHeight="1" thickBot="1" x14ac:dyDescent="0.2">
      <c r="A3" s="317"/>
      <c r="B3" s="318"/>
      <c r="C3" s="318"/>
      <c r="D3" s="318"/>
      <c r="E3" s="318"/>
      <c r="F3" s="318"/>
      <c r="G3" s="318"/>
      <c r="H3" s="318"/>
      <c r="I3" s="318"/>
      <c r="J3" s="318"/>
      <c r="K3" s="318"/>
      <c r="L3" s="318"/>
      <c r="M3" s="318"/>
      <c r="N3" s="318"/>
      <c r="O3" s="318"/>
      <c r="P3" s="318"/>
      <c r="Q3" s="318"/>
      <c r="R3" s="318"/>
      <c r="S3" s="326" t="s">
        <v>598</v>
      </c>
      <c r="T3" s="327"/>
      <c r="U3" s="327"/>
      <c r="V3" s="327"/>
      <c r="W3" s="328">
        <f>AR24</f>
        <v>0</v>
      </c>
      <c r="X3" s="329"/>
      <c r="Y3" s="323"/>
      <c r="Z3" s="324"/>
      <c r="AA3" s="324"/>
      <c r="AB3" s="324"/>
      <c r="AC3" s="324"/>
      <c r="AD3" s="324"/>
      <c r="AE3" s="324"/>
      <c r="AF3" s="324"/>
      <c r="AG3" s="324"/>
      <c r="AH3" s="324"/>
      <c r="AI3" s="324"/>
      <c r="AJ3" s="324"/>
      <c r="AK3" s="325"/>
    </row>
    <row r="4" spans="1:48" ht="14.25" customHeight="1" x14ac:dyDescent="0.15">
      <c r="A4" s="289" t="s">
        <v>587</v>
      </c>
      <c r="B4" s="290"/>
      <c r="C4" s="290"/>
      <c r="D4" s="290"/>
      <c r="E4" s="290"/>
      <c r="F4" s="290"/>
      <c r="G4" s="290"/>
      <c r="H4" s="293" t="s">
        <v>509</v>
      </c>
      <c r="I4" s="293"/>
      <c r="J4" s="293"/>
      <c r="K4" s="293"/>
      <c r="L4" s="293"/>
      <c r="M4" s="293"/>
      <c r="N4" s="293"/>
      <c r="O4" s="293"/>
      <c r="P4" s="293"/>
      <c r="Q4" s="293"/>
      <c r="R4" s="293"/>
      <c r="S4" s="293"/>
      <c r="T4" s="293"/>
      <c r="U4" s="293"/>
      <c r="V4" s="293"/>
      <c r="W4" s="293"/>
      <c r="X4" s="294"/>
      <c r="Y4" s="297" t="s">
        <v>555</v>
      </c>
      <c r="Z4" s="281"/>
      <c r="AA4" s="298" t="s">
        <v>3787</v>
      </c>
      <c r="AB4" s="298"/>
      <c r="AC4" s="298"/>
      <c r="AD4" s="298"/>
      <c r="AE4" s="298"/>
      <c r="AF4" s="298"/>
      <c r="AG4" s="298"/>
      <c r="AH4" s="298"/>
      <c r="AI4" s="298"/>
      <c r="AJ4" s="298"/>
      <c r="AK4" s="708"/>
    </row>
    <row r="5" spans="1:48" ht="14.25" customHeight="1" x14ac:dyDescent="0.15">
      <c r="A5" s="291"/>
      <c r="B5" s="292"/>
      <c r="C5" s="292"/>
      <c r="D5" s="292"/>
      <c r="E5" s="292"/>
      <c r="F5" s="292"/>
      <c r="G5" s="292"/>
      <c r="H5" s="295"/>
      <c r="I5" s="295"/>
      <c r="J5" s="295"/>
      <c r="K5" s="295"/>
      <c r="L5" s="295"/>
      <c r="M5" s="295"/>
      <c r="N5" s="295"/>
      <c r="O5" s="295"/>
      <c r="P5" s="295"/>
      <c r="Q5" s="295"/>
      <c r="R5" s="295"/>
      <c r="S5" s="295"/>
      <c r="T5" s="295"/>
      <c r="U5" s="295"/>
      <c r="V5" s="295"/>
      <c r="W5" s="295"/>
      <c r="X5" s="296"/>
      <c r="Y5" s="287"/>
      <c r="Z5" s="288"/>
      <c r="AA5" s="709"/>
      <c r="AB5" s="709"/>
      <c r="AC5" s="709"/>
      <c r="AD5" s="709"/>
      <c r="AE5" s="709"/>
      <c r="AF5" s="709"/>
      <c r="AG5" s="709"/>
      <c r="AH5" s="709"/>
      <c r="AI5" s="709"/>
      <c r="AJ5" s="709"/>
      <c r="AK5" s="710"/>
      <c r="AM5" s="218" t="s">
        <v>605</v>
      </c>
    </row>
    <row r="6" spans="1:48" ht="13.5" customHeight="1" x14ac:dyDescent="0.15">
      <c r="A6" s="291"/>
      <c r="B6" s="292"/>
      <c r="C6" s="292"/>
      <c r="D6" s="292"/>
      <c r="E6" s="292"/>
      <c r="F6" s="292"/>
      <c r="G6" s="292"/>
      <c r="H6" s="295"/>
      <c r="I6" s="295"/>
      <c r="J6" s="295"/>
      <c r="K6" s="295"/>
      <c r="L6" s="295"/>
      <c r="M6" s="295"/>
      <c r="N6" s="295"/>
      <c r="O6" s="295"/>
      <c r="P6" s="295"/>
      <c r="Q6" s="295"/>
      <c r="R6" s="295"/>
      <c r="S6" s="295"/>
      <c r="T6" s="295"/>
      <c r="U6" s="295"/>
      <c r="V6" s="295"/>
      <c r="W6" s="295"/>
      <c r="X6" s="296"/>
      <c r="Y6" s="305" t="s">
        <v>601</v>
      </c>
      <c r="Z6" s="279"/>
      <c r="AA6" s="709"/>
      <c r="AB6" s="709"/>
      <c r="AC6" s="709"/>
      <c r="AD6" s="709"/>
      <c r="AE6" s="709"/>
      <c r="AF6" s="709"/>
      <c r="AG6" s="709"/>
      <c r="AH6" s="709"/>
      <c r="AI6" s="709"/>
      <c r="AJ6" s="709"/>
      <c r="AK6" s="710"/>
      <c r="AR6" s="218" t="s">
        <v>608</v>
      </c>
      <c r="AS6" s="218" t="s">
        <v>609</v>
      </c>
      <c r="AT6" s="218" t="s">
        <v>610</v>
      </c>
      <c r="AU6" s="218" t="s">
        <v>611</v>
      </c>
      <c r="AV6" s="218" t="s">
        <v>612</v>
      </c>
    </row>
    <row r="7" spans="1:48" ht="13.5" customHeight="1" thickBot="1" x14ac:dyDescent="0.2">
      <c r="A7" s="306" t="s">
        <v>586</v>
      </c>
      <c r="B7" s="307"/>
      <c r="C7" s="307"/>
      <c r="D7" s="307"/>
      <c r="E7" s="307"/>
      <c r="F7" s="307"/>
      <c r="G7" s="307"/>
      <c r="H7" s="308" t="s">
        <v>3626</v>
      </c>
      <c r="I7" s="308"/>
      <c r="J7" s="308"/>
      <c r="K7" s="308"/>
      <c r="L7" s="308"/>
      <c r="M7" s="308"/>
      <c r="N7" s="308"/>
      <c r="O7" s="308"/>
      <c r="P7" s="308"/>
      <c r="Q7" s="308"/>
      <c r="R7" s="308"/>
      <c r="S7" s="308"/>
      <c r="T7" s="308"/>
      <c r="U7" s="308"/>
      <c r="V7" s="308"/>
      <c r="W7" s="308"/>
      <c r="X7" s="309"/>
      <c r="Y7" s="310"/>
      <c r="Z7" s="311"/>
      <c r="AA7" s="709"/>
      <c r="AB7" s="709"/>
      <c r="AC7" s="709"/>
      <c r="AD7" s="709"/>
      <c r="AE7" s="709"/>
      <c r="AF7" s="709"/>
      <c r="AG7" s="709"/>
      <c r="AH7" s="709"/>
      <c r="AI7" s="709"/>
      <c r="AJ7" s="709"/>
      <c r="AK7" s="710"/>
      <c r="AM7" s="218" t="s">
        <v>590</v>
      </c>
      <c r="AR7" s="218">
        <f>IF($D$10="","",INDEX(クラス!D$4:D$27,MATCH(義理堅き修験者!$D$10,クラス!$C$4:$C$27,0)))</f>
        <v>25</v>
      </c>
      <c r="AS7" s="218">
        <f>IF($D$10="","",INDEX(クラス!E$4:E$27,MATCH(義理堅き修験者!$D$10,クラス!$C$4:$C$27,0)))</f>
        <v>20</v>
      </c>
      <c r="AT7" s="218">
        <f>IF($D$10="","",INDEX(クラス!F$4:F$27,MATCH(義理堅き修験者!$D$10,クラス!$C$4:$C$27,0)))</f>
        <v>15</v>
      </c>
      <c r="AU7" s="218">
        <f>IF($D$10="","",INDEX(クラス!G$4:G$27,MATCH(義理堅き修験者!$D$10,クラス!$C$4:$C$27,0)))</f>
        <v>5</v>
      </c>
      <c r="AV7" s="218">
        <f>IF($D$10="","",INDEX(クラス!H$4:H$27,MATCH(義理堅き修験者!$D$10,クラス!$C$4:$C$27,0)))</f>
        <v>15</v>
      </c>
    </row>
    <row r="8" spans="1:48" ht="13.5" customHeight="1" thickBot="1" x14ac:dyDescent="0.2">
      <c r="A8" s="312">
        <f ca="1">NOW()</f>
        <v>44095.763159490743</v>
      </c>
      <c r="B8" s="313"/>
      <c r="C8" s="313"/>
      <c r="D8" s="313"/>
      <c r="E8" s="313"/>
      <c r="F8" s="313"/>
      <c r="G8" s="314"/>
      <c r="Y8" s="278" t="s">
        <v>595</v>
      </c>
      <c r="Z8" s="279"/>
      <c r="AA8" s="709"/>
      <c r="AB8" s="709"/>
      <c r="AC8" s="709"/>
      <c r="AD8" s="709"/>
      <c r="AE8" s="709"/>
      <c r="AF8" s="709"/>
      <c r="AG8" s="709"/>
      <c r="AH8" s="709"/>
      <c r="AI8" s="709"/>
      <c r="AJ8" s="709"/>
      <c r="AK8" s="710"/>
      <c r="AM8" s="218" t="s">
        <v>591</v>
      </c>
      <c r="AR8" s="218" t="str">
        <f>IF($Z$5="","",INDEX(クラス!D$4:D$26,MATCH($Z$5,クラス!$C$4:$C$27,0)))</f>
        <v/>
      </c>
      <c r="AS8" s="218" t="str">
        <f>IF($Z$5="","",INDEX(クラス!E$4:E$26,MATCH($Z$5,クラス!$C$4:$C$27,0)))</f>
        <v/>
      </c>
      <c r="AT8" s="218" t="str">
        <f>IF($Z$5="","",INDEX(クラス!F$4:F$26,MATCH($Z$5,クラス!$C$4:$C$27,0)))</f>
        <v/>
      </c>
      <c r="AU8" s="218" t="str">
        <f>IF($Z$5="","",INDEX(クラス!G$4:G$26,MATCH($Z$5,クラス!$C$4:$C$27,0)))</f>
        <v/>
      </c>
      <c r="AV8" s="218" t="str">
        <f>IF($Z$5="","",INDEX(クラス!H$4:H$26,MATCH($Z$5,クラス!$C$4:$C$27,0)))</f>
        <v/>
      </c>
    </row>
    <row r="9" spans="1:48" ht="13.5" customHeight="1" x14ac:dyDescent="0.15">
      <c r="A9" s="280"/>
      <c r="B9" s="281"/>
      <c r="C9" s="282"/>
      <c r="D9" s="283" t="s">
        <v>590</v>
      </c>
      <c r="E9" s="284"/>
      <c r="F9" s="284"/>
      <c r="G9" s="284"/>
      <c r="H9" s="284"/>
      <c r="I9" s="284"/>
      <c r="J9" s="285"/>
      <c r="K9" s="286" t="s">
        <v>591</v>
      </c>
      <c r="L9" s="284"/>
      <c r="M9" s="284"/>
      <c r="N9" s="284"/>
      <c r="O9" s="284"/>
      <c r="P9" s="284"/>
      <c r="Q9" s="285"/>
      <c r="R9" s="286" t="s">
        <v>592</v>
      </c>
      <c r="S9" s="284"/>
      <c r="T9" s="284"/>
      <c r="U9" s="284"/>
      <c r="V9" s="284"/>
      <c r="W9" s="284"/>
      <c r="X9" s="285"/>
      <c r="Y9" s="287"/>
      <c r="Z9" s="288"/>
      <c r="AA9" s="709"/>
      <c r="AB9" s="709"/>
      <c r="AC9" s="709"/>
      <c r="AD9" s="709"/>
      <c r="AE9" s="709"/>
      <c r="AF9" s="709"/>
      <c r="AG9" s="709"/>
      <c r="AH9" s="709"/>
      <c r="AI9" s="709"/>
      <c r="AJ9" s="709"/>
      <c r="AK9" s="710"/>
      <c r="AM9" s="218" t="s">
        <v>592</v>
      </c>
      <c r="AR9" s="218">
        <f>IF($R$10="","",INDEX(クラス!D$4:D$27,MATCH(義理堅き修験者!$R$10,クラス!$C$4:$C$27,0)))</f>
        <v>20</v>
      </c>
      <c r="AS9" s="218">
        <f>IF($R$10="","",INDEX(クラス!E$4:E$27,MATCH(義理堅き修験者!$R$10,クラス!$C$4:$C$27,0)))</f>
        <v>10</v>
      </c>
      <c r="AT9" s="218">
        <f>IF($R$10="","",INDEX(クラス!F$4:F$27,MATCH(義理堅き修験者!$R$10,クラス!$C$4:$C$27,0)))</f>
        <v>15</v>
      </c>
      <c r="AU9" s="218">
        <f>IF($R$10="","",INDEX(クラス!G$4:G$27,MATCH(義理堅き修験者!$R$10,クラス!$C$4:$C$27,0)))</f>
        <v>15</v>
      </c>
      <c r="AV9" s="218">
        <f>IF($R$10="","",INDEX(クラス!H$4:H$27,MATCH(義理堅き修験者!$R$10,クラス!$C$4:$C$27,0)))</f>
        <v>20</v>
      </c>
    </row>
    <row r="10" spans="1:48" ht="13.5" customHeight="1" x14ac:dyDescent="0.15">
      <c r="A10" s="359" t="s">
        <v>588</v>
      </c>
      <c r="B10" s="360"/>
      <c r="C10" s="361"/>
      <c r="D10" s="287" t="s">
        <v>510</v>
      </c>
      <c r="E10" s="288"/>
      <c r="F10" s="288"/>
      <c r="G10" s="288"/>
      <c r="H10" s="288"/>
      <c r="I10" s="288"/>
      <c r="J10" s="365"/>
      <c r="K10" s="366" t="s">
        <v>694</v>
      </c>
      <c r="L10" s="288"/>
      <c r="M10" s="288"/>
      <c r="N10" s="288"/>
      <c r="O10" s="288"/>
      <c r="P10" s="288"/>
      <c r="Q10" s="365"/>
      <c r="R10" s="366" t="s">
        <v>39</v>
      </c>
      <c r="S10" s="288"/>
      <c r="T10" s="288"/>
      <c r="U10" s="288"/>
      <c r="V10" s="288"/>
      <c r="W10" s="288"/>
      <c r="X10" s="365"/>
      <c r="Y10" s="305" t="s">
        <v>557</v>
      </c>
      <c r="Z10" s="279"/>
      <c r="AA10" s="709"/>
      <c r="AB10" s="709"/>
      <c r="AC10" s="709"/>
      <c r="AD10" s="709"/>
      <c r="AE10" s="709"/>
      <c r="AF10" s="709"/>
      <c r="AG10" s="709"/>
      <c r="AH10" s="709"/>
      <c r="AI10" s="709"/>
      <c r="AJ10" s="709"/>
      <c r="AK10" s="710"/>
      <c r="AM10" s="218" t="s">
        <v>730</v>
      </c>
      <c r="AR10" s="218">
        <f>SUM(AR7:AR9)</f>
        <v>45</v>
      </c>
      <c r="AS10" s="218">
        <f t="shared" ref="AS10:AV10" si="0">SUM(AS7:AS9)</f>
        <v>30</v>
      </c>
      <c r="AT10" s="218">
        <f t="shared" si="0"/>
        <v>30</v>
      </c>
      <c r="AU10" s="218">
        <f t="shared" si="0"/>
        <v>20</v>
      </c>
      <c r="AV10" s="218">
        <f t="shared" si="0"/>
        <v>35</v>
      </c>
    </row>
    <row r="11" spans="1:48" ht="13.5" customHeight="1" x14ac:dyDescent="0.15">
      <c r="A11" s="359"/>
      <c r="B11" s="360"/>
      <c r="C11" s="361"/>
      <c r="D11" s="287"/>
      <c r="E11" s="288"/>
      <c r="F11" s="288"/>
      <c r="G11" s="288"/>
      <c r="H11" s="288"/>
      <c r="I11" s="288"/>
      <c r="J11" s="365"/>
      <c r="K11" s="366"/>
      <c r="L11" s="288"/>
      <c r="M11" s="288"/>
      <c r="N11" s="288"/>
      <c r="O11" s="288"/>
      <c r="P11" s="288"/>
      <c r="Q11" s="365"/>
      <c r="R11" s="366"/>
      <c r="S11" s="288"/>
      <c r="T11" s="288"/>
      <c r="U11" s="288"/>
      <c r="V11" s="288"/>
      <c r="W11" s="288"/>
      <c r="X11" s="365"/>
      <c r="Y11" s="287"/>
      <c r="Z11" s="288"/>
      <c r="AA11" s="709"/>
      <c r="AB11" s="709"/>
      <c r="AC11" s="709"/>
      <c r="AD11" s="709"/>
      <c r="AE11" s="709"/>
      <c r="AF11" s="709"/>
      <c r="AG11" s="709"/>
      <c r="AH11" s="709"/>
      <c r="AI11" s="709"/>
      <c r="AJ11" s="709"/>
      <c r="AK11" s="710"/>
      <c r="AM11" s="218" t="s">
        <v>596</v>
      </c>
      <c r="AR11" s="218">
        <f>H18</f>
        <v>0</v>
      </c>
      <c r="AS11" s="218">
        <f>H25</f>
        <v>0</v>
      </c>
      <c r="AT11" s="218">
        <f>H32</f>
        <v>0</v>
      </c>
      <c r="AU11" s="218">
        <f>H39</f>
        <v>0</v>
      </c>
      <c r="AV11" s="218">
        <f>H46</f>
        <v>0</v>
      </c>
    </row>
    <row r="12" spans="1:48" ht="13.5" customHeight="1" x14ac:dyDescent="0.15">
      <c r="A12" s="359" t="s">
        <v>589</v>
      </c>
      <c r="B12" s="360"/>
      <c r="C12" s="361"/>
      <c r="D12" s="362" t="str">
        <f>IF($D$10="","",INDEX(クラス!J$4:J$27,MATCH(義理堅き修験者!$D$10,クラス!$C$4:$C$27,0)))</f>
        <v>∴プロフェニティ∴</v>
      </c>
      <c r="E12" s="363"/>
      <c r="F12" s="363"/>
      <c r="G12" s="363"/>
      <c r="H12" s="363"/>
      <c r="I12" s="363"/>
      <c r="J12" s="364"/>
      <c r="K12" s="362" t="str">
        <f>IF($K$10="","",INDEX(クラス!J$4:J$27,MATCH(義理堅き修験者!$K$10,クラス!$C$4:$C$27,0)))</f>
        <v>∴メメント・モリ∴</v>
      </c>
      <c r="L12" s="363"/>
      <c r="M12" s="363"/>
      <c r="N12" s="363"/>
      <c r="O12" s="363"/>
      <c r="P12" s="363"/>
      <c r="Q12" s="364"/>
      <c r="R12" s="362" t="str">
        <f>IF($R$10="","",INDEX(クラス!J$4:J$27,MATCH(義理堅き修験者!$R$10,クラス!$C$4:$C$27,0)))</f>
        <v>∴ビフレスト∴</v>
      </c>
      <c r="S12" s="363"/>
      <c r="T12" s="363"/>
      <c r="U12" s="363"/>
      <c r="V12" s="363"/>
      <c r="W12" s="363"/>
      <c r="X12" s="364"/>
      <c r="Y12" s="305" t="s">
        <v>556</v>
      </c>
      <c r="Z12" s="279"/>
      <c r="AA12" s="709"/>
      <c r="AB12" s="709"/>
      <c r="AC12" s="709"/>
      <c r="AD12" s="709"/>
      <c r="AE12" s="709"/>
      <c r="AF12" s="709"/>
      <c r="AG12" s="709"/>
      <c r="AH12" s="709"/>
      <c r="AI12" s="709"/>
      <c r="AJ12" s="709"/>
      <c r="AK12" s="710"/>
      <c r="AM12" s="218" t="s">
        <v>606</v>
      </c>
      <c r="AR12" s="218">
        <f>H19</f>
        <v>0</v>
      </c>
      <c r="AS12" s="218">
        <f>H26</f>
        <v>0</v>
      </c>
      <c r="AT12" s="218">
        <f>H33</f>
        <v>0</v>
      </c>
      <c r="AU12" s="218">
        <f>H40</f>
        <v>0</v>
      </c>
      <c r="AV12" s="218">
        <f>H47</f>
        <v>0</v>
      </c>
    </row>
    <row r="13" spans="1:48" ht="13.5" customHeight="1" x14ac:dyDescent="0.15">
      <c r="A13" s="359"/>
      <c r="B13" s="360"/>
      <c r="C13" s="361"/>
      <c r="D13" s="362"/>
      <c r="E13" s="363"/>
      <c r="F13" s="363"/>
      <c r="G13" s="363"/>
      <c r="H13" s="363"/>
      <c r="I13" s="363"/>
      <c r="J13" s="364"/>
      <c r="K13" s="362"/>
      <c r="L13" s="363"/>
      <c r="M13" s="363"/>
      <c r="N13" s="363"/>
      <c r="O13" s="363"/>
      <c r="P13" s="363"/>
      <c r="Q13" s="364"/>
      <c r="R13" s="362"/>
      <c r="S13" s="363"/>
      <c r="T13" s="363"/>
      <c r="U13" s="363"/>
      <c r="V13" s="363"/>
      <c r="W13" s="363"/>
      <c r="X13" s="364"/>
      <c r="Y13" s="287"/>
      <c r="Z13" s="288"/>
      <c r="AA13" s="709"/>
      <c r="AB13" s="709"/>
      <c r="AC13" s="709"/>
      <c r="AD13" s="709"/>
      <c r="AE13" s="709"/>
      <c r="AF13" s="709"/>
      <c r="AG13" s="709"/>
      <c r="AH13" s="709"/>
      <c r="AI13" s="709"/>
      <c r="AJ13" s="709"/>
      <c r="AK13" s="710"/>
      <c r="AM13" s="218" t="s">
        <v>604</v>
      </c>
      <c r="AR13" s="218">
        <f>SUM(AR10:AR12)</f>
        <v>45</v>
      </c>
      <c r="AS13" s="218">
        <f t="shared" ref="AS13:AV13" si="1">SUM(AS10:AS12)</f>
        <v>30</v>
      </c>
      <c r="AT13" s="218">
        <f t="shared" si="1"/>
        <v>30</v>
      </c>
      <c r="AU13" s="218">
        <f t="shared" si="1"/>
        <v>20</v>
      </c>
      <c r="AV13" s="218">
        <f t="shared" si="1"/>
        <v>35</v>
      </c>
    </row>
    <row r="14" spans="1:48" ht="13.5" customHeight="1" x14ac:dyDescent="0.15">
      <c r="A14" s="330" t="s">
        <v>593</v>
      </c>
      <c r="B14" s="331"/>
      <c r="C14" s="332"/>
      <c r="D14" s="336"/>
      <c r="E14" s="337"/>
      <c r="F14" s="337"/>
      <c r="G14" s="337"/>
      <c r="H14" s="337"/>
      <c r="I14" s="337"/>
      <c r="J14" s="337"/>
      <c r="K14" s="337"/>
      <c r="L14" s="337"/>
      <c r="M14" s="337"/>
      <c r="N14" s="337"/>
      <c r="O14" s="337"/>
      <c r="P14" s="337"/>
      <c r="Q14" s="338"/>
      <c r="R14" s="342"/>
      <c r="S14" s="343"/>
      <c r="T14" s="343"/>
      <c r="U14" s="343"/>
      <c r="V14" s="343"/>
      <c r="W14" s="343"/>
      <c r="X14" s="344"/>
      <c r="Y14" s="305" t="s">
        <v>594</v>
      </c>
      <c r="Z14" s="279"/>
      <c r="AA14" s="709"/>
      <c r="AB14" s="709"/>
      <c r="AC14" s="709"/>
      <c r="AD14" s="709"/>
      <c r="AE14" s="709"/>
      <c r="AF14" s="709"/>
      <c r="AG14" s="709"/>
      <c r="AH14" s="709"/>
      <c r="AI14" s="709"/>
      <c r="AJ14" s="709"/>
      <c r="AK14" s="710"/>
    </row>
    <row r="15" spans="1:48" ht="13.5" customHeight="1" thickBot="1" x14ac:dyDescent="0.2">
      <c r="A15" s="333"/>
      <c r="B15" s="334"/>
      <c r="C15" s="335"/>
      <c r="D15" s="339"/>
      <c r="E15" s="340"/>
      <c r="F15" s="340"/>
      <c r="G15" s="340"/>
      <c r="H15" s="340"/>
      <c r="I15" s="340"/>
      <c r="J15" s="340"/>
      <c r="K15" s="340"/>
      <c r="L15" s="340"/>
      <c r="M15" s="340"/>
      <c r="N15" s="340"/>
      <c r="O15" s="340"/>
      <c r="P15" s="340"/>
      <c r="Q15" s="341"/>
      <c r="R15" s="345"/>
      <c r="S15" s="346"/>
      <c r="T15" s="346"/>
      <c r="U15" s="346"/>
      <c r="V15" s="346"/>
      <c r="W15" s="346"/>
      <c r="X15" s="347"/>
      <c r="Y15" s="348"/>
      <c r="Z15" s="349"/>
      <c r="AA15" s="711"/>
      <c r="AB15" s="711"/>
      <c r="AC15" s="711"/>
      <c r="AD15" s="711"/>
      <c r="AE15" s="711"/>
      <c r="AF15" s="711"/>
      <c r="AG15" s="711"/>
      <c r="AH15" s="711"/>
      <c r="AI15" s="711"/>
      <c r="AJ15" s="711"/>
      <c r="AK15" s="712"/>
      <c r="AM15" s="218" t="s">
        <v>607</v>
      </c>
      <c r="AR15" s="218">
        <f>IF(AR10&lt;50, IF(AR13&lt;50, AR12*2, (50-AR10)*2+(AR12-(50-AR10))*3), AR12*3)</f>
        <v>0</v>
      </c>
      <c r="AS15" s="218">
        <f t="shared" ref="AS15:AV15" si="2">IF(AS10&lt;50, IF(AS13&lt;50, AS12*2, (50-AS10)*2+(AS12-(50-AS10))*3), AS12*3)</f>
        <v>0</v>
      </c>
      <c r="AT15" s="218">
        <f t="shared" si="2"/>
        <v>0</v>
      </c>
      <c r="AU15" s="218">
        <f t="shared" si="2"/>
        <v>0</v>
      </c>
      <c r="AV15" s="218">
        <f t="shared" si="2"/>
        <v>0</v>
      </c>
    </row>
    <row r="16" spans="1:48" ht="13.5" customHeight="1" thickBot="1" x14ac:dyDescent="0.2"/>
    <row r="17" spans="1:44" ht="13.5" customHeight="1" x14ac:dyDescent="0.15">
      <c r="A17" s="286" t="s">
        <v>558</v>
      </c>
      <c r="B17" s="284"/>
      <c r="C17" s="284"/>
      <c r="D17" s="284"/>
      <c r="E17" s="284"/>
      <c r="F17" s="284"/>
      <c r="G17" s="284"/>
      <c r="H17" s="350" t="s">
        <v>596</v>
      </c>
      <c r="I17" s="351"/>
      <c r="K17" s="352" t="s">
        <v>613</v>
      </c>
      <c r="L17" s="353"/>
      <c r="M17" s="286" t="s">
        <v>559</v>
      </c>
      <c r="N17" s="284"/>
      <c r="O17" s="284"/>
      <c r="P17" s="284"/>
      <c r="Q17" s="284"/>
      <c r="R17" s="284"/>
      <c r="S17" s="284"/>
      <c r="T17" s="358"/>
      <c r="U17" s="286" t="s">
        <v>560</v>
      </c>
      <c r="V17" s="284"/>
      <c r="W17" s="284"/>
      <c r="X17" s="284"/>
      <c r="Y17" s="284"/>
      <c r="Z17" s="284"/>
      <c r="AA17" s="284"/>
      <c r="AB17" s="358"/>
      <c r="AC17" s="286" t="s">
        <v>561</v>
      </c>
      <c r="AD17" s="284"/>
      <c r="AE17" s="284"/>
      <c r="AF17" s="284"/>
      <c r="AG17" s="284"/>
      <c r="AH17" s="284"/>
      <c r="AI17" s="284"/>
      <c r="AJ17" s="285"/>
    </row>
    <row r="18" spans="1:44" ht="13.5" customHeight="1" x14ac:dyDescent="0.15">
      <c r="A18" s="381" t="s">
        <v>562</v>
      </c>
      <c r="B18" s="382"/>
      <c r="C18" s="382"/>
      <c r="D18" s="382"/>
      <c r="E18" s="383">
        <f>AR13</f>
        <v>45</v>
      </c>
      <c r="F18" s="383"/>
      <c r="G18" s="383"/>
      <c r="H18" s="376"/>
      <c r="I18" s="379"/>
      <c r="K18" s="354"/>
      <c r="L18" s="355"/>
      <c r="M18" s="384" t="s">
        <v>563</v>
      </c>
      <c r="N18" s="385"/>
      <c r="O18" s="385"/>
      <c r="P18" s="385"/>
      <c r="Q18" s="386">
        <f>IF(AND(D10="",K10="",R10=""),"",ROUNDUP((E18+E32)/5+15,0)+Q20)</f>
        <v>30</v>
      </c>
      <c r="R18" s="386"/>
      <c r="S18" s="386"/>
      <c r="T18" s="387"/>
      <c r="U18" s="384" t="s">
        <v>614</v>
      </c>
      <c r="V18" s="385"/>
      <c r="W18" s="385"/>
      <c r="X18" s="385"/>
      <c r="Y18" s="388">
        <f>E46/5+Y20</f>
        <v>7</v>
      </c>
      <c r="Z18" s="388"/>
      <c r="AA18" s="388"/>
      <c r="AB18" s="389"/>
      <c r="AC18" s="384" t="s">
        <v>615</v>
      </c>
      <c r="AD18" s="385"/>
      <c r="AE18" s="385"/>
      <c r="AF18" s="385"/>
      <c r="AG18" s="363">
        <f>IF(AND(D10="",K10="",R10=""),"",ROUNDUP((E25+E39)/10+5,0)-AG20+AG21)</f>
        <v>10</v>
      </c>
      <c r="AH18" s="363"/>
      <c r="AI18" s="363"/>
      <c r="AJ18" s="364"/>
      <c r="AM18" s="218" t="s">
        <v>635</v>
      </c>
    </row>
    <row r="19" spans="1:44" ht="13.5" customHeight="1" x14ac:dyDescent="0.15">
      <c r="A19" s="381"/>
      <c r="B19" s="382"/>
      <c r="C19" s="382"/>
      <c r="D19" s="382"/>
      <c r="E19" s="383"/>
      <c r="F19" s="383"/>
      <c r="G19" s="383"/>
      <c r="H19" s="376"/>
      <c r="I19" s="379"/>
      <c r="K19" s="354"/>
      <c r="L19" s="355"/>
      <c r="M19" s="384"/>
      <c r="N19" s="385"/>
      <c r="O19" s="385"/>
      <c r="P19" s="385"/>
      <c r="Q19" s="386"/>
      <c r="R19" s="386"/>
      <c r="S19" s="386"/>
      <c r="T19" s="387"/>
      <c r="U19" s="384"/>
      <c r="V19" s="385"/>
      <c r="W19" s="385"/>
      <c r="X19" s="385"/>
      <c r="Y19" s="388"/>
      <c r="Z19" s="388"/>
      <c r="AA19" s="388"/>
      <c r="AB19" s="389"/>
      <c r="AC19" s="384"/>
      <c r="AD19" s="385"/>
      <c r="AE19" s="385"/>
      <c r="AF19" s="385"/>
      <c r="AG19" s="363"/>
      <c r="AH19" s="363"/>
      <c r="AI19" s="363"/>
      <c r="AJ19" s="364"/>
      <c r="AM19" s="218" t="s">
        <v>636</v>
      </c>
      <c r="AR19" s="218">
        <f>SUM(AR15:AV15)</f>
        <v>0</v>
      </c>
    </row>
    <row r="20" spans="1:44" ht="13.5" customHeight="1" thickBot="1" x14ac:dyDescent="0.2">
      <c r="A20" s="370" t="s">
        <v>602</v>
      </c>
      <c r="B20" s="371"/>
      <c r="C20" s="371"/>
      <c r="D20" s="371"/>
      <c r="E20" s="279" t="s">
        <v>603</v>
      </c>
      <c r="F20" s="279"/>
      <c r="G20" s="279" t="s">
        <v>604</v>
      </c>
      <c r="H20" s="279"/>
      <c r="I20" s="380"/>
      <c r="K20" s="356"/>
      <c r="L20" s="357"/>
      <c r="M20" s="367" t="s">
        <v>564</v>
      </c>
      <c r="N20" s="368"/>
      <c r="O20" s="368"/>
      <c r="P20" s="368"/>
      <c r="Q20" s="308"/>
      <c r="R20" s="308"/>
      <c r="S20" s="308"/>
      <c r="T20" s="369"/>
      <c r="U20" s="367" t="s">
        <v>564</v>
      </c>
      <c r="V20" s="368"/>
      <c r="W20" s="368"/>
      <c r="X20" s="368"/>
      <c r="Y20" s="308"/>
      <c r="Z20" s="308"/>
      <c r="AA20" s="308"/>
      <c r="AB20" s="369"/>
      <c r="AC20" s="370" t="s">
        <v>616</v>
      </c>
      <c r="AD20" s="371"/>
      <c r="AE20" s="371"/>
      <c r="AF20" s="371"/>
      <c r="AG20" s="372">
        <f>AH71+AF85+AJ61</f>
        <v>0</v>
      </c>
      <c r="AH20" s="372"/>
      <c r="AI20" s="372"/>
      <c r="AJ20" s="373"/>
      <c r="AM20" s="218" t="s">
        <v>729</v>
      </c>
      <c r="AR20" s="218">
        <f>(SUM(E21:F24,E28:F31,E35:F38,E42:F45)-6)*10</f>
        <v>0</v>
      </c>
    </row>
    <row r="21" spans="1:44" ht="13.5" customHeight="1" thickBot="1" x14ac:dyDescent="0.2">
      <c r="A21" s="374" t="s">
        <v>565</v>
      </c>
      <c r="B21" s="375"/>
      <c r="C21" s="375"/>
      <c r="D21" s="375"/>
      <c r="E21" s="376">
        <v>0</v>
      </c>
      <c r="F21" s="376"/>
      <c r="G21" s="377">
        <f>$E$18+E21*20</f>
        <v>45</v>
      </c>
      <c r="H21" s="377"/>
      <c r="I21" s="378"/>
      <c r="AC21" s="367" t="s">
        <v>564</v>
      </c>
      <c r="AD21" s="368"/>
      <c r="AE21" s="368"/>
      <c r="AF21" s="368"/>
      <c r="AG21" s="308"/>
      <c r="AH21" s="308"/>
      <c r="AI21" s="308"/>
      <c r="AJ21" s="309"/>
      <c r="AM21" s="218" t="s">
        <v>637</v>
      </c>
      <c r="AR21" s="220">
        <f>AJ148*5-25</f>
        <v>0</v>
      </c>
    </row>
    <row r="22" spans="1:44" ht="13.5" customHeight="1" thickBot="1" x14ac:dyDescent="0.2">
      <c r="A22" s="374" t="s">
        <v>599</v>
      </c>
      <c r="B22" s="375"/>
      <c r="C22" s="375"/>
      <c r="D22" s="375"/>
      <c r="E22" s="376">
        <v>0</v>
      </c>
      <c r="F22" s="376"/>
      <c r="G22" s="377">
        <f t="shared" ref="G22:G24" si="3">$E$18+E22*20</f>
        <v>45</v>
      </c>
      <c r="H22" s="377"/>
      <c r="I22" s="378"/>
      <c r="K22" s="410" t="s">
        <v>617</v>
      </c>
      <c r="L22" s="411"/>
      <c r="M22" s="411"/>
      <c r="N22" s="411"/>
      <c r="O22" s="411"/>
      <c r="P22" s="411"/>
      <c r="Q22" s="412"/>
      <c r="AM22" s="218" t="s">
        <v>731</v>
      </c>
      <c r="AR22" s="218">
        <f>AI54+AI58</f>
        <v>0</v>
      </c>
    </row>
    <row r="23" spans="1:44" ht="13.5" customHeight="1" thickBot="1" x14ac:dyDescent="0.2">
      <c r="A23" s="374" t="s">
        <v>569</v>
      </c>
      <c r="B23" s="375"/>
      <c r="C23" s="375"/>
      <c r="D23" s="375"/>
      <c r="E23" s="376">
        <v>0</v>
      </c>
      <c r="F23" s="376"/>
      <c r="G23" s="377">
        <f t="shared" si="3"/>
        <v>45</v>
      </c>
      <c r="H23" s="377"/>
      <c r="I23" s="378"/>
      <c r="K23" s="413"/>
      <c r="L23" s="414"/>
      <c r="M23" s="414"/>
      <c r="N23" s="414"/>
      <c r="O23" s="414"/>
      <c r="P23" s="414"/>
      <c r="Q23" s="415"/>
      <c r="R23" s="390" t="s">
        <v>568</v>
      </c>
      <c r="S23" s="391"/>
      <c r="T23" s="391"/>
      <c r="U23" s="391"/>
      <c r="V23" s="391"/>
      <c r="W23" s="391"/>
      <c r="X23" s="391"/>
      <c r="Y23" s="391"/>
      <c r="Z23" s="391"/>
      <c r="AA23" s="391"/>
      <c r="AB23" s="391"/>
      <c r="AC23" s="391"/>
      <c r="AD23" s="391"/>
      <c r="AE23" s="391"/>
      <c r="AF23" s="391"/>
      <c r="AG23" s="391"/>
      <c r="AH23" s="391"/>
      <c r="AI23" s="391"/>
      <c r="AJ23" s="392"/>
      <c r="AM23" s="218" t="s">
        <v>732</v>
      </c>
      <c r="AR23" s="218">
        <f>ROUNDUP(SUM(AJ71,AI85,AH99)/100,0)-15</f>
        <v>0</v>
      </c>
    </row>
    <row r="24" spans="1:44" ht="14.25" customHeight="1" thickBot="1" x14ac:dyDescent="0.2">
      <c r="A24" s="393" t="s">
        <v>567</v>
      </c>
      <c r="B24" s="394"/>
      <c r="C24" s="394"/>
      <c r="D24" s="394"/>
      <c r="E24" s="395">
        <v>0</v>
      </c>
      <c r="F24" s="395"/>
      <c r="G24" s="377">
        <f t="shared" si="3"/>
        <v>45</v>
      </c>
      <c r="H24" s="377"/>
      <c r="I24" s="378"/>
      <c r="K24" s="396" t="s">
        <v>620</v>
      </c>
      <c r="L24" s="397"/>
      <c r="M24" s="221" t="s">
        <v>621</v>
      </c>
      <c r="N24" s="402"/>
      <c r="O24" s="402"/>
      <c r="P24" s="402"/>
      <c r="Q24" s="402"/>
      <c r="R24" s="403"/>
      <c r="S24" s="403"/>
      <c r="T24" s="403"/>
      <c r="U24" s="403"/>
      <c r="V24" s="403"/>
      <c r="W24" s="403"/>
      <c r="X24" s="403"/>
      <c r="Y24" s="403"/>
      <c r="Z24" s="403"/>
      <c r="AA24" s="403"/>
      <c r="AB24" s="403"/>
      <c r="AC24" s="403"/>
      <c r="AD24" s="403"/>
      <c r="AE24" s="403"/>
      <c r="AF24" s="403"/>
      <c r="AG24" s="403"/>
      <c r="AH24" s="403"/>
      <c r="AI24" s="403"/>
      <c r="AJ24" s="404"/>
      <c r="AM24" s="218" t="s">
        <v>604</v>
      </c>
      <c r="AR24" s="218">
        <f>SUM(AR19:AR23)</f>
        <v>0</v>
      </c>
    </row>
    <row r="25" spans="1:44" ht="14.25" customHeight="1" x14ac:dyDescent="0.15">
      <c r="A25" s="405" t="s">
        <v>600</v>
      </c>
      <c r="B25" s="406"/>
      <c r="C25" s="406"/>
      <c r="D25" s="406"/>
      <c r="E25" s="407">
        <f>AS13</f>
        <v>30</v>
      </c>
      <c r="F25" s="407"/>
      <c r="G25" s="407"/>
      <c r="H25" s="408"/>
      <c r="I25" s="409"/>
      <c r="J25" s="222"/>
      <c r="K25" s="398"/>
      <c r="L25" s="399"/>
      <c r="M25" s="223" t="s">
        <v>622</v>
      </c>
      <c r="N25" s="343"/>
      <c r="O25" s="343"/>
      <c r="P25" s="343"/>
      <c r="Q25" s="343"/>
      <c r="R25" s="426"/>
      <c r="S25" s="426"/>
      <c r="T25" s="426"/>
      <c r="U25" s="426"/>
      <c r="V25" s="426"/>
      <c r="W25" s="426"/>
      <c r="X25" s="426"/>
      <c r="Y25" s="426"/>
      <c r="Z25" s="426"/>
      <c r="AA25" s="426"/>
      <c r="AB25" s="426"/>
      <c r="AC25" s="426"/>
      <c r="AD25" s="426"/>
      <c r="AE25" s="426"/>
      <c r="AF25" s="426"/>
      <c r="AG25" s="426"/>
      <c r="AH25" s="426"/>
      <c r="AI25" s="426"/>
      <c r="AJ25" s="427"/>
    </row>
    <row r="26" spans="1:44" ht="14.25" customHeight="1" x14ac:dyDescent="0.15">
      <c r="A26" s="381"/>
      <c r="B26" s="382"/>
      <c r="C26" s="382"/>
      <c r="D26" s="382"/>
      <c r="E26" s="383"/>
      <c r="F26" s="383"/>
      <c r="G26" s="383"/>
      <c r="H26" s="376"/>
      <c r="I26" s="379"/>
      <c r="J26" s="222"/>
      <c r="K26" s="398"/>
      <c r="L26" s="399"/>
      <c r="M26" s="224" t="s">
        <v>623</v>
      </c>
      <c r="N26" s="343"/>
      <c r="O26" s="343"/>
      <c r="P26" s="343"/>
      <c r="Q26" s="343"/>
      <c r="R26" s="429"/>
      <c r="S26" s="429"/>
      <c r="T26" s="429"/>
      <c r="U26" s="429"/>
      <c r="V26" s="429"/>
      <c r="W26" s="429"/>
      <c r="X26" s="429"/>
      <c r="Y26" s="429"/>
      <c r="Z26" s="429"/>
      <c r="AA26" s="429"/>
      <c r="AB26" s="429"/>
      <c r="AC26" s="429"/>
      <c r="AD26" s="429"/>
      <c r="AE26" s="429"/>
      <c r="AF26" s="429"/>
      <c r="AG26" s="429"/>
      <c r="AH26" s="429"/>
      <c r="AI26" s="429"/>
      <c r="AJ26" s="430"/>
    </row>
    <row r="27" spans="1:44" ht="13.5" customHeight="1" thickBot="1" x14ac:dyDescent="0.2">
      <c r="A27" s="370" t="s">
        <v>602</v>
      </c>
      <c r="B27" s="371"/>
      <c r="C27" s="371"/>
      <c r="D27" s="371"/>
      <c r="E27" s="279" t="s">
        <v>603</v>
      </c>
      <c r="F27" s="279"/>
      <c r="G27" s="279" t="s">
        <v>604</v>
      </c>
      <c r="H27" s="279"/>
      <c r="I27" s="380"/>
      <c r="K27" s="400"/>
      <c r="L27" s="401"/>
      <c r="M27" s="225" t="s">
        <v>622</v>
      </c>
      <c r="N27" s="428"/>
      <c r="O27" s="428"/>
      <c r="P27" s="428"/>
      <c r="Q27" s="428"/>
      <c r="R27" s="431" t="s">
        <v>839</v>
      </c>
      <c r="S27" s="431"/>
      <c r="T27" s="431"/>
      <c r="U27" s="431"/>
      <c r="V27" s="431"/>
      <c r="W27" s="431"/>
      <c r="X27" s="431"/>
      <c r="Y27" s="431"/>
      <c r="Z27" s="431"/>
      <c r="AA27" s="431"/>
      <c r="AB27" s="431"/>
      <c r="AC27" s="431"/>
      <c r="AD27" s="431"/>
      <c r="AE27" s="431"/>
      <c r="AF27" s="431"/>
      <c r="AG27" s="431"/>
      <c r="AH27" s="431"/>
      <c r="AI27" s="431"/>
      <c r="AJ27" s="432"/>
    </row>
    <row r="28" spans="1:44" ht="14.25" customHeight="1" x14ac:dyDescent="0.15">
      <c r="A28" s="374" t="s">
        <v>570</v>
      </c>
      <c r="B28" s="375"/>
      <c r="C28" s="375"/>
      <c r="D28" s="375"/>
      <c r="E28" s="376">
        <v>0</v>
      </c>
      <c r="F28" s="376"/>
      <c r="G28" s="377">
        <f>$E$25+E28*20</f>
        <v>30</v>
      </c>
      <c r="H28" s="377"/>
      <c r="I28" s="378"/>
      <c r="K28" s="396" t="s">
        <v>619</v>
      </c>
      <c r="L28" s="416"/>
      <c r="M28" s="221" t="s">
        <v>621</v>
      </c>
      <c r="N28" s="420"/>
      <c r="O28" s="402"/>
      <c r="P28" s="402"/>
      <c r="Q28" s="402"/>
      <c r="R28" s="422"/>
      <c r="S28" s="422"/>
      <c r="T28" s="422"/>
      <c r="U28" s="422"/>
      <c r="V28" s="422"/>
      <c r="W28" s="422"/>
      <c r="X28" s="422"/>
      <c r="Y28" s="422"/>
      <c r="Z28" s="422"/>
      <c r="AA28" s="422"/>
      <c r="AB28" s="422"/>
      <c r="AC28" s="422"/>
      <c r="AD28" s="422"/>
      <c r="AE28" s="422"/>
      <c r="AF28" s="422"/>
      <c r="AG28" s="422"/>
      <c r="AH28" s="422"/>
      <c r="AI28" s="422"/>
      <c r="AJ28" s="423"/>
    </row>
    <row r="29" spans="1:44" ht="13.5" customHeight="1" x14ac:dyDescent="0.15">
      <c r="A29" s="374" t="s">
        <v>571</v>
      </c>
      <c r="B29" s="375"/>
      <c r="C29" s="375"/>
      <c r="D29" s="375"/>
      <c r="E29" s="376">
        <v>0</v>
      </c>
      <c r="F29" s="376"/>
      <c r="G29" s="377">
        <f t="shared" ref="G29:G31" si="4">$E$25+E29*20</f>
        <v>30</v>
      </c>
      <c r="H29" s="377"/>
      <c r="I29" s="378"/>
      <c r="K29" s="398"/>
      <c r="L29" s="417"/>
      <c r="M29" s="223" t="s">
        <v>622</v>
      </c>
      <c r="N29" s="421"/>
      <c r="O29" s="343"/>
      <c r="P29" s="343"/>
      <c r="Q29" s="343"/>
      <c r="R29" s="424"/>
      <c r="S29" s="424"/>
      <c r="T29" s="424"/>
      <c r="U29" s="424"/>
      <c r="V29" s="424"/>
      <c r="W29" s="424"/>
      <c r="X29" s="424"/>
      <c r="Y29" s="424"/>
      <c r="Z29" s="424"/>
      <c r="AA29" s="424"/>
      <c r="AB29" s="424"/>
      <c r="AC29" s="424"/>
      <c r="AD29" s="424"/>
      <c r="AE29" s="424"/>
      <c r="AF29" s="424"/>
      <c r="AG29" s="424"/>
      <c r="AH29" s="424"/>
      <c r="AI29" s="424"/>
      <c r="AJ29" s="425"/>
    </row>
    <row r="30" spans="1:44" ht="13.5" customHeight="1" x14ac:dyDescent="0.15">
      <c r="A30" s="374" t="s">
        <v>566</v>
      </c>
      <c r="B30" s="375"/>
      <c r="C30" s="375"/>
      <c r="D30" s="375"/>
      <c r="E30" s="376">
        <v>2</v>
      </c>
      <c r="F30" s="376"/>
      <c r="G30" s="377">
        <f t="shared" si="4"/>
        <v>70</v>
      </c>
      <c r="H30" s="377"/>
      <c r="I30" s="378"/>
      <c r="K30" s="398"/>
      <c r="L30" s="417"/>
      <c r="M30" s="224" t="s">
        <v>623</v>
      </c>
      <c r="N30" s="343"/>
      <c r="O30" s="343"/>
      <c r="P30" s="343"/>
      <c r="Q30" s="343"/>
      <c r="R30" s="429"/>
      <c r="S30" s="429"/>
      <c r="T30" s="429"/>
      <c r="U30" s="429"/>
      <c r="V30" s="429"/>
      <c r="W30" s="429"/>
      <c r="X30" s="429"/>
      <c r="Y30" s="429"/>
      <c r="Z30" s="429"/>
      <c r="AA30" s="429"/>
      <c r="AB30" s="429"/>
      <c r="AC30" s="429"/>
      <c r="AD30" s="429"/>
      <c r="AE30" s="429"/>
      <c r="AF30" s="429"/>
      <c r="AG30" s="429"/>
      <c r="AH30" s="429"/>
      <c r="AI30" s="429"/>
      <c r="AJ30" s="430"/>
    </row>
    <row r="31" spans="1:44" ht="13.5" customHeight="1" thickBot="1" x14ac:dyDescent="0.2">
      <c r="A31" s="393" t="s">
        <v>572</v>
      </c>
      <c r="B31" s="394"/>
      <c r="C31" s="394"/>
      <c r="D31" s="394"/>
      <c r="E31" s="395">
        <v>0</v>
      </c>
      <c r="F31" s="395"/>
      <c r="G31" s="377">
        <f t="shared" si="4"/>
        <v>30</v>
      </c>
      <c r="H31" s="377"/>
      <c r="I31" s="378"/>
      <c r="J31" s="226"/>
      <c r="K31" s="418"/>
      <c r="L31" s="419"/>
      <c r="M31" s="227" t="s">
        <v>622</v>
      </c>
      <c r="N31" s="346"/>
      <c r="O31" s="346"/>
      <c r="P31" s="346"/>
      <c r="Q31" s="346"/>
      <c r="R31" s="431" t="s">
        <v>839</v>
      </c>
      <c r="S31" s="431"/>
      <c r="T31" s="431"/>
      <c r="U31" s="431"/>
      <c r="V31" s="431"/>
      <c r="W31" s="431"/>
      <c r="X31" s="431"/>
      <c r="Y31" s="431"/>
      <c r="Z31" s="431"/>
      <c r="AA31" s="431"/>
      <c r="AB31" s="431"/>
      <c r="AC31" s="431"/>
      <c r="AD31" s="431"/>
      <c r="AE31" s="431"/>
      <c r="AF31" s="431"/>
      <c r="AG31" s="431"/>
      <c r="AH31" s="431"/>
      <c r="AI31" s="431"/>
      <c r="AJ31" s="432"/>
      <c r="AM31" s="228"/>
    </row>
    <row r="32" spans="1:44" ht="13.5" customHeight="1" x14ac:dyDescent="0.15">
      <c r="A32" s="405" t="s">
        <v>574</v>
      </c>
      <c r="B32" s="406"/>
      <c r="C32" s="406"/>
      <c r="D32" s="406"/>
      <c r="E32" s="407">
        <f>AT13</f>
        <v>30</v>
      </c>
      <c r="F32" s="407"/>
      <c r="G32" s="407"/>
      <c r="H32" s="408"/>
      <c r="I32" s="409"/>
      <c r="J32" s="222"/>
      <c r="K32" s="433" t="s">
        <v>618</v>
      </c>
      <c r="L32" s="434"/>
      <c r="M32" s="225" t="s">
        <v>621</v>
      </c>
      <c r="N32" s="435"/>
      <c r="O32" s="436"/>
      <c r="P32" s="436"/>
      <c r="Q32" s="436"/>
      <c r="R32" s="437"/>
      <c r="S32" s="437"/>
      <c r="T32" s="437"/>
      <c r="U32" s="437"/>
      <c r="V32" s="437"/>
      <c r="W32" s="437"/>
      <c r="X32" s="437"/>
      <c r="Y32" s="437"/>
      <c r="Z32" s="437"/>
      <c r="AA32" s="437"/>
      <c r="AB32" s="437"/>
      <c r="AC32" s="437"/>
      <c r="AD32" s="437"/>
      <c r="AE32" s="437"/>
      <c r="AF32" s="437"/>
      <c r="AG32" s="437"/>
      <c r="AH32" s="437"/>
      <c r="AI32" s="437"/>
      <c r="AJ32" s="438"/>
      <c r="AM32" s="228"/>
    </row>
    <row r="33" spans="1:36" ht="13.5" customHeight="1" x14ac:dyDescent="0.15">
      <c r="A33" s="381"/>
      <c r="B33" s="382"/>
      <c r="C33" s="382"/>
      <c r="D33" s="382"/>
      <c r="E33" s="383"/>
      <c r="F33" s="383"/>
      <c r="G33" s="383"/>
      <c r="H33" s="376"/>
      <c r="I33" s="379"/>
      <c r="J33" s="222"/>
      <c r="K33" s="398"/>
      <c r="L33" s="417"/>
      <c r="M33" s="223" t="s">
        <v>622</v>
      </c>
      <c r="N33" s="421"/>
      <c r="O33" s="343"/>
      <c r="P33" s="343"/>
      <c r="Q33" s="343"/>
      <c r="R33" s="426"/>
      <c r="S33" s="426"/>
      <c r="T33" s="426"/>
      <c r="U33" s="426"/>
      <c r="V33" s="426"/>
      <c r="W33" s="426"/>
      <c r="X33" s="426"/>
      <c r="Y33" s="426"/>
      <c r="Z33" s="426"/>
      <c r="AA33" s="426"/>
      <c r="AB33" s="426"/>
      <c r="AC33" s="426"/>
      <c r="AD33" s="426"/>
      <c r="AE33" s="426"/>
      <c r="AF33" s="426"/>
      <c r="AG33" s="426"/>
      <c r="AH33" s="426"/>
      <c r="AI33" s="426"/>
      <c r="AJ33" s="427"/>
    </row>
    <row r="34" spans="1:36" ht="13.5" customHeight="1" x14ac:dyDescent="0.15">
      <c r="A34" s="370" t="s">
        <v>602</v>
      </c>
      <c r="B34" s="371"/>
      <c r="C34" s="371"/>
      <c r="D34" s="371"/>
      <c r="E34" s="279" t="s">
        <v>603</v>
      </c>
      <c r="F34" s="279"/>
      <c r="G34" s="279" t="s">
        <v>604</v>
      </c>
      <c r="H34" s="279"/>
      <c r="I34" s="380"/>
      <c r="K34" s="398"/>
      <c r="L34" s="417"/>
      <c r="M34" s="224" t="s">
        <v>623</v>
      </c>
      <c r="N34" s="343"/>
      <c r="O34" s="343"/>
      <c r="P34" s="343"/>
      <c r="Q34" s="343"/>
      <c r="R34" s="460"/>
      <c r="S34" s="460"/>
      <c r="T34" s="460"/>
      <c r="U34" s="460"/>
      <c r="V34" s="460"/>
      <c r="W34" s="460"/>
      <c r="X34" s="460"/>
      <c r="Y34" s="460"/>
      <c r="Z34" s="460"/>
      <c r="AA34" s="460"/>
      <c r="AB34" s="460"/>
      <c r="AC34" s="460"/>
      <c r="AD34" s="460"/>
      <c r="AE34" s="460"/>
      <c r="AF34" s="460"/>
      <c r="AG34" s="460"/>
      <c r="AH34" s="460"/>
      <c r="AI34" s="460"/>
      <c r="AJ34" s="461"/>
    </row>
    <row r="35" spans="1:36" ht="13.5" customHeight="1" thickBot="1" x14ac:dyDescent="0.2">
      <c r="A35" s="374" t="s">
        <v>575</v>
      </c>
      <c r="B35" s="375"/>
      <c r="C35" s="375"/>
      <c r="D35" s="375"/>
      <c r="E35" s="376">
        <v>1</v>
      </c>
      <c r="F35" s="376"/>
      <c r="G35" s="377">
        <f>$E$32+E35*20</f>
        <v>50</v>
      </c>
      <c r="H35" s="377"/>
      <c r="I35" s="378"/>
      <c r="J35" s="226"/>
      <c r="K35" s="418"/>
      <c r="L35" s="419"/>
      <c r="M35" s="227" t="s">
        <v>622</v>
      </c>
      <c r="N35" s="346"/>
      <c r="O35" s="346"/>
      <c r="P35" s="346"/>
      <c r="Q35" s="346"/>
      <c r="R35" s="431" t="s">
        <v>839</v>
      </c>
      <c r="S35" s="431"/>
      <c r="T35" s="431"/>
      <c r="U35" s="431"/>
      <c r="V35" s="431"/>
      <c r="W35" s="431"/>
      <c r="X35" s="431"/>
      <c r="Y35" s="431"/>
      <c r="Z35" s="431"/>
      <c r="AA35" s="431"/>
      <c r="AB35" s="431"/>
      <c r="AC35" s="431"/>
      <c r="AD35" s="431"/>
      <c r="AE35" s="431"/>
      <c r="AF35" s="431"/>
      <c r="AG35" s="431"/>
      <c r="AH35" s="431"/>
      <c r="AI35" s="431"/>
      <c r="AJ35" s="432"/>
    </row>
    <row r="36" spans="1:36" ht="13.5" customHeight="1" thickBot="1" x14ac:dyDescent="0.2">
      <c r="A36" s="374" t="s">
        <v>577</v>
      </c>
      <c r="B36" s="375"/>
      <c r="C36" s="375"/>
      <c r="D36" s="375"/>
      <c r="E36" s="376">
        <v>0</v>
      </c>
      <c r="F36" s="376"/>
      <c r="G36" s="377">
        <f t="shared" ref="G36:G38" si="5">$E$32+E36*20</f>
        <v>30</v>
      </c>
      <c r="H36" s="377"/>
      <c r="I36" s="378"/>
      <c r="J36" s="226"/>
      <c r="K36" s="229"/>
      <c r="N36" s="230"/>
      <c r="Q36" s="231"/>
      <c r="R36" s="231"/>
      <c r="U36" s="231"/>
      <c r="V36" s="231"/>
      <c r="Y36" s="231"/>
      <c r="Z36" s="231"/>
      <c r="AC36" s="231"/>
      <c r="AD36" s="231"/>
      <c r="AG36" s="231"/>
      <c r="AH36" s="231"/>
      <c r="AJ36" s="230"/>
    </row>
    <row r="37" spans="1:36" ht="13.5" customHeight="1" x14ac:dyDescent="0.15">
      <c r="A37" s="374" t="s">
        <v>576</v>
      </c>
      <c r="B37" s="375"/>
      <c r="C37" s="375"/>
      <c r="D37" s="375"/>
      <c r="E37" s="376">
        <v>0</v>
      </c>
      <c r="F37" s="376"/>
      <c r="G37" s="377">
        <f t="shared" si="5"/>
        <v>30</v>
      </c>
      <c r="H37" s="377"/>
      <c r="I37" s="378"/>
      <c r="J37" s="226"/>
      <c r="K37" s="439" t="s">
        <v>624</v>
      </c>
      <c r="L37" s="440"/>
      <c r="M37" s="440"/>
      <c r="N37" s="440"/>
      <c r="O37" s="440"/>
      <c r="P37" s="440"/>
      <c r="Q37" s="441"/>
      <c r="R37" s="445" t="s">
        <v>630</v>
      </c>
      <c r="S37" s="446"/>
      <c r="T37" s="446"/>
      <c r="U37" s="446"/>
      <c r="V37" s="446"/>
      <c r="W37" s="446"/>
      <c r="X37" s="446"/>
      <c r="Y37" s="446"/>
      <c r="Z37" s="446"/>
      <c r="AA37" s="447"/>
      <c r="AB37" s="448" t="s">
        <v>632</v>
      </c>
      <c r="AC37" s="449"/>
      <c r="AD37" s="449"/>
      <c r="AE37" s="449"/>
      <c r="AF37" s="449"/>
      <c r="AG37" s="449"/>
      <c r="AH37" s="450">
        <f>ROUNDUP((E32+E39)/20,0)+AF38</f>
        <v>3</v>
      </c>
      <c r="AI37" s="450"/>
      <c r="AJ37" s="451"/>
    </row>
    <row r="38" spans="1:36" ht="13.5" customHeight="1" thickBot="1" x14ac:dyDescent="0.2">
      <c r="A38" s="393" t="s">
        <v>578</v>
      </c>
      <c r="B38" s="394"/>
      <c r="C38" s="394"/>
      <c r="D38" s="394"/>
      <c r="E38" s="395">
        <v>0</v>
      </c>
      <c r="F38" s="395"/>
      <c r="G38" s="377">
        <f t="shared" si="5"/>
        <v>30</v>
      </c>
      <c r="H38" s="377"/>
      <c r="I38" s="378"/>
      <c r="J38" s="226"/>
      <c r="K38" s="442"/>
      <c r="L38" s="443"/>
      <c r="M38" s="443"/>
      <c r="N38" s="443"/>
      <c r="O38" s="443"/>
      <c r="P38" s="443"/>
      <c r="Q38" s="444"/>
      <c r="R38" s="454" t="s">
        <v>629</v>
      </c>
      <c r="S38" s="455"/>
      <c r="T38" s="455"/>
      <c r="U38" s="455"/>
      <c r="V38" s="455"/>
      <c r="W38" s="455"/>
      <c r="X38" s="455"/>
      <c r="Y38" s="455"/>
      <c r="Z38" s="455"/>
      <c r="AA38" s="456"/>
      <c r="AB38" s="457" t="s">
        <v>631</v>
      </c>
      <c r="AC38" s="458"/>
      <c r="AD38" s="458"/>
      <c r="AE38" s="458"/>
      <c r="AF38" s="459"/>
      <c r="AG38" s="459"/>
      <c r="AH38" s="452"/>
      <c r="AI38" s="452"/>
      <c r="AJ38" s="453"/>
    </row>
    <row r="39" spans="1:36" ht="13.5" customHeight="1" x14ac:dyDescent="0.15">
      <c r="A39" s="405" t="s">
        <v>579</v>
      </c>
      <c r="B39" s="406"/>
      <c r="C39" s="406"/>
      <c r="D39" s="406"/>
      <c r="E39" s="407">
        <f>AU13</f>
        <v>20</v>
      </c>
      <c r="F39" s="407"/>
      <c r="G39" s="407"/>
      <c r="H39" s="408"/>
      <c r="I39" s="409"/>
      <c r="J39" s="222"/>
      <c r="K39" s="286" t="s">
        <v>625</v>
      </c>
      <c r="L39" s="284"/>
      <c r="M39" s="284"/>
      <c r="N39" s="284" t="s">
        <v>626</v>
      </c>
      <c r="O39" s="284"/>
      <c r="P39" s="284"/>
      <c r="Q39" s="284"/>
      <c r="R39" s="284" t="s">
        <v>627</v>
      </c>
      <c r="S39" s="284"/>
      <c r="T39" s="284"/>
      <c r="U39" s="284"/>
      <c r="V39" s="284"/>
      <c r="W39" s="284"/>
      <c r="X39" s="284"/>
      <c r="Y39" s="284" t="s">
        <v>628</v>
      </c>
      <c r="Z39" s="284"/>
      <c r="AA39" s="284"/>
      <c r="AB39" s="284"/>
      <c r="AC39" s="284"/>
      <c r="AD39" s="284"/>
      <c r="AE39" s="284"/>
      <c r="AF39" s="284"/>
      <c r="AG39" s="284"/>
      <c r="AH39" s="284"/>
      <c r="AI39" s="284"/>
      <c r="AJ39" s="285"/>
    </row>
    <row r="40" spans="1:36" ht="13.5" customHeight="1" x14ac:dyDescent="0.15">
      <c r="A40" s="381"/>
      <c r="B40" s="382"/>
      <c r="C40" s="382"/>
      <c r="D40" s="382"/>
      <c r="E40" s="383"/>
      <c r="F40" s="383"/>
      <c r="G40" s="383"/>
      <c r="H40" s="376"/>
      <c r="I40" s="379"/>
      <c r="J40" s="222"/>
      <c r="K40" s="464" t="s">
        <v>689</v>
      </c>
      <c r="L40" s="465"/>
      <c r="M40" s="465"/>
      <c r="N40" s="465"/>
      <c r="O40" s="465"/>
      <c r="P40" s="465"/>
      <c r="Q40" s="465"/>
      <c r="R40" s="465"/>
      <c r="S40" s="465"/>
      <c r="T40" s="465"/>
      <c r="U40" s="465"/>
      <c r="V40" s="465"/>
      <c r="W40" s="465"/>
      <c r="X40" s="465"/>
      <c r="Y40" s="462"/>
      <c r="Z40" s="462"/>
      <c r="AA40" s="462"/>
      <c r="AB40" s="462"/>
      <c r="AC40" s="462"/>
      <c r="AD40" s="462"/>
      <c r="AE40" s="462"/>
      <c r="AF40" s="462"/>
      <c r="AG40" s="462"/>
      <c r="AH40" s="462"/>
      <c r="AI40" s="462"/>
      <c r="AJ40" s="463"/>
    </row>
    <row r="41" spans="1:36" ht="13.5" customHeight="1" x14ac:dyDescent="0.15">
      <c r="A41" s="370" t="s">
        <v>602</v>
      </c>
      <c r="B41" s="371"/>
      <c r="C41" s="371"/>
      <c r="D41" s="371"/>
      <c r="E41" s="279" t="s">
        <v>603</v>
      </c>
      <c r="F41" s="279"/>
      <c r="G41" s="279" t="s">
        <v>604</v>
      </c>
      <c r="H41" s="279"/>
      <c r="I41" s="380"/>
      <c r="K41" s="464" t="s">
        <v>733</v>
      </c>
      <c r="L41" s="465"/>
      <c r="M41" s="465"/>
      <c r="N41" s="465"/>
      <c r="O41" s="465"/>
      <c r="P41" s="465"/>
      <c r="Q41" s="465"/>
      <c r="R41" s="465"/>
      <c r="S41" s="465"/>
      <c r="T41" s="465"/>
      <c r="U41" s="465"/>
      <c r="V41" s="465"/>
      <c r="W41" s="465"/>
      <c r="X41" s="465"/>
      <c r="Y41" s="462"/>
      <c r="Z41" s="462"/>
      <c r="AA41" s="462"/>
      <c r="AB41" s="462"/>
      <c r="AC41" s="462"/>
      <c r="AD41" s="462"/>
      <c r="AE41" s="462"/>
      <c r="AF41" s="462"/>
      <c r="AG41" s="462"/>
      <c r="AH41" s="462"/>
      <c r="AI41" s="462"/>
      <c r="AJ41" s="463"/>
    </row>
    <row r="42" spans="1:36" ht="13.5" customHeight="1" x14ac:dyDescent="0.15">
      <c r="A42" s="374" t="s">
        <v>580</v>
      </c>
      <c r="B42" s="375"/>
      <c r="C42" s="375"/>
      <c r="D42" s="375"/>
      <c r="E42" s="376">
        <v>0</v>
      </c>
      <c r="F42" s="376"/>
      <c r="G42" s="377">
        <f>$E$39+E42*20</f>
        <v>20</v>
      </c>
      <c r="H42" s="377"/>
      <c r="I42" s="378"/>
      <c r="J42" s="226"/>
      <c r="K42" s="464"/>
      <c r="L42" s="465"/>
      <c r="M42" s="465"/>
      <c r="N42" s="465"/>
      <c r="O42" s="465"/>
      <c r="P42" s="465"/>
      <c r="Q42" s="465"/>
      <c r="R42" s="465"/>
      <c r="S42" s="465"/>
      <c r="T42" s="465"/>
      <c r="U42" s="465"/>
      <c r="V42" s="465"/>
      <c r="W42" s="465"/>
      <c r="X42" s="465"/>
      <c r="Y42" s="462"/>
      <c r="Z42" s="462"/>
      <c r="AA42" s="462"/>
      <c r="AB42" s="462"/>
      <c r="AC42" s="462"/>
      <c r="AD42" s="462"/>
      <c r="AE42" s="462"/>
      <c r="AF42" s="462"/>
      <c r="AG42" s="462"/>
      <c r="AH42" s="462"/>
      <c r="AI42" s="462"/>
      <c r="AJ42" s="463"/>
    </row>
    <row r="43" spans="1:36" ht="13.5" customHeight="1" x14ac:dyDescent="0.15">
      <c r="A43" s="374" t="s">
        <v>581</v>
      </c>
      <c r="B43" s="375"/>
      <c r="C43" s="375"/>
      <c r="D43" s="375"/>
      <c r="E43" s="376">
        <v>3</v>
      </c>
      <c r="F43" s="376"/>
      <c r="G43" s="377">
        <f t="shared" ref="G43:G45" si="6">$E$39+E43*20</f>
        <v>80</v>
      </c>
      <c r="H43" s="377"/>
      <c r="I43" s="378"/>
      <c r="J43" s="226"/>
      <c r="K43" s="464"/>
      <c r="L43" s="465"/>
      <c r="M43" s="465"/>
      <c r="N43" s="465"/>
      <c r="O43" s="465"/>
      <c r="P43" s="465"/>
      <c r="Q43" s="465"/>
      <c r="R43" s="465"/>
      <c r="S43" s="465"/>
      <c r="T43" s="465"/>
      <c r="U43" s="465"/>
      <c r="V43" s="465"/>
      <c r="W43" s="465"/>
      <c r="X43" s="465"/>
      <c r="Y43" s="462"/>
      <c r="Z43" s="462"/>
      <c r="AA43" s="462"/>
      <c r="AB43" s="462"/>
      <c r="AC43" s="462"/>
      <c r="AD43" s="462"/>
      <c r="AE43" s="462"/>
      <c r="AF43" s="462"/>
      <c r="AG43" s="462"/>
      <c r="AH43" s="462"/>
      <c r="AI43" s="462"/>
      <c r="AJ43" s="463"/>
    </row>
    <row r="44" spans="1:36" ht="13.5" customHeight="1" x14ac:dyDescent="0.15">
      <c r="A44" s="374" t="s">
        <v>573</v>
      </c>
      <c r="B44" s="375"/>
      <c r="C44" s="375"/>
      <c r="D44" s="375"/>
      <c r="E44" s="376">
        <v>0</v>
      </c>
      <c r="F44" s="376"/>
      <c r="G44" s="377">
        <f t="shared" si="6"/>
        <v>20</v>
      </c>
      <c r="H44" s="377"/>
      <c r="I44" s="378"/>
      <c r="J44" s="226"/>
      <c r="K44" s="464"/>
      <c r="L44" s="465"/>
      <c r="M44" s="465"/>
      <c r="N44" s="465"/>
      <c r="O44" s="465"/>
      <c r="P44" s="465"/>
      <c r="Q44" s="465"/>
      <c r="R44" s="465"/>
      <c r="S44" s="465"/>
      <c r="T44" s="465"/>
      <c r="U44" s="465"/>
      <c r="V44" s="465"/>
      <c r="W44" s="465"/>
      <c r="X44" s="465"/>
      <c r="Y44" s="462"/>
      <c r="Z44" s="462"/>
      <c r="AA44" s="462"/>
      <c r="AB44" s="462"/>
      <c r="AC44" s="462"/>
      <c r="AD44" s="462"/>
      <c r="AE44" s="462"/>
      <c r="AF44" s="462"/>
      <c r="AG44" s="462"/>
      <c r="AH44" s="462"/>
      <c r="AI44" s="462"/>
      <c r="AJ44" s="463"/>
    </row>
    <row r="45" spans="1:36" ht="13.5" customHeight="1" thickBot="1" x14ac:dyDescent="0.2">
      <c r="A45" s="393" t="s">
        <v>582</v>
      </c>
      <c r="B45" s="394"/>
      <c r="C45" s="394"/>
      <c r="D45" s="394"/>
      <c r="E45" s="395">
        <v>0</v>
      </c>
      <c r="F45" s="395"/>
      <c r="G45" s="377">
        <f t="shared" si="6"/>
        <v>20</v>
      </c>
      <c r="H45" s="377"/>
      <c r="I45" s="378"/>
      <c r="J45" s="226"/>
      <c r="K45" s="479"/>
      <c r="L45" s="480"/>
      <c r="M45" s="480"/>
      <c r="N45" s="480"/>
      <c r="O45" s="480"/>
      <c r="P45" s="480"/>
      <c r="Q45" s="480"/>
      <c r="R45" s="480"/>
      <c r="S45" s="480"/>
      <c r="T45" s="480"/>
      <c r="U45" s="480"/>
      <c r="V45" s="480"/>
      <c r="W45" s="480"/>
      <c r="X45" s="480"/>
      <c r="Y45" s="466"/>
      <c r="Z45" s="466"/>
      <c r="AA45" s="466"/>
      <c r="AB45" s="466"/>
      <c r="AC45" s="466"/>
      <c r="AD45" s="466"/>
      <c r="AE45" s="466"/>
      <c r="AF45" s="466"/>
      <c r="AG45" s="466"/>
      <c r="AH45" s="466"/>
      <c r="AI45" s="466"/>
      <c r="AJ45" s="467"/>
    </row>
    <row r="46" spans="1:36" ht="14.25" customHeight="1" thickBot="1" x14ac:dyDescent="0.2">
      <c r="A46" s="405" t="s">
        <v>583</v>
      </c>
      <c r="B46" s="406"/>
      <c r="C46" s="406"/>
      <c r="D46" s="406"/>
      <c r="E46" s="407">
        <f>AV13</f>
        <v>35</v>
      </c>
      <c r="F46" s="407"/>
      <c r="G46" s="407"/>
      <c r="H46" s="408"/>
      <c r="I46" s="409"/>
      <c r="J46" s="222"/>
    </row>
    <row r="47" spans="1:36" ht="14.25" customHeight="1" thickBot="1" x14ac:dyDescent="0.2">
      <c r="A47" s="468"/>
      <c r="B47" s="469"/>
      <c r="C47" s="469"/>
      <c r="D47" s="469"/>
      <c r="E47" s="470"/>
      <c r="F47" s="470"/>
      <c r="G47" s="470"/>
      <c r="H47" s="471"/>
      <c r="I47" s="472"/>
      <c r="J47" s="222"/>
      <c r="K47" s="473" t="s">
        <v>584</v>
      </c>
      <c r="L47" s="474"/>
      <c r="M47" s="474"/>
      <c r="N47" s="474"/>
      <c r="O47" s="474"/>
      <c r="P47" s="474"/>
      <c r="Q47" s="475"/>
    </row>
    <row r="48" spans="1:36" ht="14.25" customHeight="1" thickBot="1" x14ac:dyDescent="0.2">
      <c r="A48" s="232"/>
      <c r="B48" s="232"/>
      <c r="C48" s="232"/>
      <c r="D48" s="232"/>
      <c r="E48" s="233"/>
      <c r="F48" s="233"/>
      <c r="G48" s="234"/>
      <c r="H48" s="234"/>
      <c r="I48" s="234"/>
      <c r="J48" s="226"/>
      <c r="K48" s="476"/>
      <c r="L48" s="477"/>
      <c r="M48" s="477"/>
      <c r="N48" s="477"/>
      <c r="O48" s="477"/>
      <c r="P48" s="477"/>
      <c r="Q48" s="478"/>
    </row>
    <row r="49" spans="1:70" x14ac:dyDescent="0.15">
      <c r="J49" s="226"/>
      <c r="K49" s="484"/>
      <c r="L49" s="485"/>
      <c r="M49" s="485"/>
      <c r="N49" s="485"/>
      <c r="O49" s="485"/>
      <c r="P49" s="485"/>
      <c r="Q49" s="485"/>
      <c r="R49" s="485"/>
      <c r="S49" s="485"/>
      <c r="T49" s="485"/>
      <c r="U49" s="485"/>
      <c r="V49" s="485"/>
      <c r="W49" s="485"/>
      <c r="X49" s="485"/>
      <c r="Y49" s="485"/>
      <c r="Z49" s="485"/>
      <c r="AA49" s="485"/>
      <c r="AB49" s="485"/>
      <c r="AC49" s="485"/>
      <c r="AD49" s="485"/>
      <c r="AE49" s="485"/>
      <c r="AF49" s="485"/>
      <c r="AG49" s="485"/>
      <c r="AH49" s="485"/>
      <c r="AI49" s="485"/>
      <c r="AJ49" s="486"/>
    </row>
    <row r="50" spans="1:70" ht="14.25" thickBot="1" x14ac:dyDescent="0.2">
      <c r="K50" s="487"/>
      <c r="L50" s="488"/>
      <c r="M50" s="488"/>
      <c r="N50" s="488"/>
      <c r="O50" s="488"/>
      <c r="P50" s="488"/>
      <c r="Q50" s="488"/>
      <c r="R50" s="488"/>
      <c r="S50" s="488"/>
      <c r="T50" s="488"/>
      <c r="U50" s="488"/>
      <c r="V50" s="488"/>
      <c r="W50" s="488"/>
      <c r="X50" s="488"/>
      <c r="Y50" s="488"/>
      <c r="Z50" s="488"/>
      <c r="AA50" s="488"/>
      <c r="AB50" s="488"/>
      <c r="AC50" s="488"/>
      <c r="AD50" s="488"/>
      <c r="AE50" s="488"/>
      <c r="AF50" s="488"/>
      <c r="AG50" s="488"/>
      <c r="AH50" s="488"/>
      <c r="AI50" s="488"/>
      <c r="AJ50" s="489"/>
    </row>
    <row r="51" spans="1:70" ht="13.5" customHeight="1" thickBot="1" x14ac:dyDescent="0.2">
      <c r="A51" s="490" t="s">
        <v>731</v>
      </c>
      <c r="B51" s="491"/>
      <c r="C51" s="491"/>
      <c r="D51" s="491"/>
      <c r="E51" s="491"/>
      <c r="F51" s="491"/>
      <c r="G51" s="492"/>
      <c r="J51" s="233"/>
      <c r="K51" s="233"/>
      <c r="L51" s="233"/>
      <c r="M51" s="233"/>
      <c r="N51" s="233"/>
      <c r="O51" s="233"/>
      <c r="P51" s="233"/>
      <c r="Q51" s="233"/>
      <c r="R51" s="233"/>
      <c r="S51" s="233"/>
      <c r="AL51" s="496"/>
      <c r="AM51" s="496"/>
      <c r="AN51" s="324"/>
      <c r="AO51" s="324"/>
      <c r="AP51" s="324"/>
      <c r="AQ51" s="219"/>
      <c r="AR51" s="219"/>
      <c r="AS51" s="219"/>
      <c r="AT51" s="219"/>
      <c r="AU51" s="497"/>
      <c r="AV51" s="497"/>
      <c r="AW51" s="497"/>
      <c r="AX51" s="497"/>
      <c r="AY51" s="497"/>
      <c r="AZ51" s="497"/>
      <c r="BA51" s="497"/>
      <c r="BB51" s="497"/>
      <c r="BC51" s="497"/>
      <c r="BD51" s="497"/>
      <c r="BE51" s="219"/>
      <c r="BF51" s="219"/>
      <c r="BG51" s="219"/>
      <c r="BH51" s="219"/>
      <c r="BI51" s="219"/>
      <c r="BJ51" s="219"/>
      <c r="BK51" s="219"/>
      <c r="BL51" s="219"/>
      <c r="BM51" s="219"/>
      <c r="BN51" s="219"/>
      <c r="BO51" s="219"/>
      <c r="BP51" s="219"/>
    </row>
    <row r="52" spans="1:70" ht="13.5" customHeight="1" thickBot="1" x14ac:dyDescent="0.2">
      <c r="A52" s="493"/>
      <c r="B52" s="494"/>
      <c r="C52" s="494"/>
      <c r="D52" s="494"/>
      <c r="E52" s="494"/>
      <c r="F52" s="494"/>
      <c r="G52" s="495"/>
      <c r="K52" s="286" t="s">
        <v>704</v>
      </c>
      <c r="L52" s="284"/>
      <c r="M52" s="284"/>
      <c r="N52" s="284"/>
      <c r="O52" s="284"/>
      <c r="P52" s="284"/>
      <c r="Q52" s="284"/>
      <c r="R52" s="284"/>
      <c r="S52" s="284"/>
      <c r="T52" s="285"/>
      <c r="AL52" s="496"/>
      <c r="AM52" s="496"/>
      <c r="AN52" s="497"/>
      <c r="AO52" s="497"/>
      <c r="AP52" s="497"/>
      <c r="AQ52" s="497"/>
      <c r="AR52" s="497"/>
      <c r="AS52" s="324"/>
      <c r="AT52" s="324"/>
      <c r="AU52" s="324"/>
      <c r="AV52" s="324"/>
      <c r="AW52" s="324"/>
      <c r="AX52" s="324"/>
      <c r="AY52" s="324"/>
      <c r="AZ52" s="324"/>
      <c r="BA52" s="324"/>
      <c r="BB52" s="324"/>
      <c r="BC52" s="324"/>
      <c r="BD52" s="324"/>
      <c r="BE52" s="324"/>
      <c r="BF52" s="324"/>
      <c r="BG52" s="324"/>
      <c r="BH52" s="324"/>
      <c r="BI52" s="324"/>
      <c r="BJ52" s="324"/>
      <c r="BK52" s="324"/>
      <c r="BL52" s="324"/>
      <c r="BM52" s="324"/>
      <c r="BN52" s="324"/>
      <c r="BO52" s="324"/>
      <c r="BP52" s="324"/>
      <c r="BQ52" s="324"/>
      <c r="BR52" s="324"/>
    </row>
    <row r="53" spans="1:70" ht="13.5" customHeight="1" x14ac:dyDescent="0.15">
      <c r="A53" s="481" t="s">
        <v>748</v>
      </c>
      <c r="B53" s="482"/>
      <c r="C53" s="482"/>
      <c r="D53" s="482"/>
      <c r="E53" s="482"/>
      <c r="F53" s="482"/>
      <c r="G53" s="482" t="s">
        <v>752</v>
      </c>
      <c r="H53" s="482"/>
      <c r="I53" s="482" t="s">
        <v>703</v>
      </c>
      <c r="J53" s="482"/>
      <c r="K53" s="483" t="s">
        <v>705</v>
      </c>
      <c r="L53" s="483"/>
      <c r="M53" s="483" t="s">
        <v>706</v>
      </c>
      <c r="N53" s="483"/>
      <c r="O53" s="483" t="s">
        <v>707</v>
      </c>
      <c r="P53" s="483"/>
      <c r="Q53" s="483" t="s">
        <v>745</v>
      </c>
      <c r="R53" s="483"/>
      <c r="S53" s="506" t="s">
        <v>708</v>
      </c>
      <c r="T53" s="506"/>
      <c r="U53" s="482" t="s">
        <v>709</v>
      </c>
      <c r="V53" s="482"/>
      <c r="W53" s="482" t="s">
        <v>746</v>
      </c>
      <c r="X53" s="482"/>
      <c r="Y53" s="482" t="s">
        <v>747</v>
      </c>
      <c r="Z53" s="482"/>
      <c r="AA53" s="482" t="s">
        <v>740</v>
      </c>
      <c r="AB53" s="482"/>
      <c r="AC53" s="482" t="s">
        <v>742</v>
      </c>
      <c r="AD53" s="482"/>
      <c r="AE53" s="482" t="s">
        <v>743</v>
      </c>
      <c r="AF53" s="482"/>
      <c r="AG53" s="482" t="s">
        <v>744</v>
      </c>
      <c r="AH53" s="482"/>
      <c r="AI53" s="482" t="s">
        <v>751</v>
      </c>
      <c r="AJ53" s="482"/>
      <c r="AK53" s="504"/>
      <c r="AO53" s="218" t="s">
        <v>744</v>
      </c>
      <c r="AP53" s="235"/>
      <c r="AQ53" s="235"/>
      <c r="AR53" s="235"/>
      <c r="AS53" s="235"/>
      <c r="AT53" s="235"/>
      <c r="AU53" s="235"/>
      <c r="AV53" s="235"/>
      <c r="AW53" s="235"/>
      <c r="AX53" s="235"/>
      <c r="AY53" s="235"/>
      <c r="AZ53" s="235"/>
      <c r="BA53" s="235"/>
      <c r="BB53" s="235"/>
      <c r="BC53" s="235"/>
      <c r="BD53" s="235"/>
      <c r="BE53" s="235"/>
      <c r="BF53" s="235"/>
      <c r="BG53" s="235"/>
      <c r="BH53" s="235"/>
      <c r="BI53" s="235"/>
      <c r="BJ53" s="235"/>
      <c r="BK53" s="235"/>
      <c r="BL53" s="235"/>
      <c r="BM53" s="235"/>
      <c r="BN53" s="235"/>
      <c r="BO53" s="235"/>
      <c r="BP53" s="235"/>
      <c r="BQ53" s="235"/>
      <c r="BR53" s="235"/>
    </row>
    <row r="54" spans="1:70" x14ac:dyDescent="0.15">
      <c r="A54" s="505" t="s">
        <v>3788</v>
      </c>
      <c r="B54" s="311"/>
      <c r="C54" s="311"/>
      <c r="D54" s="311"/>
      <c r="E54" s="311"/>
      <c r="F54" s="311"/>
      <c r="G54" s="311" t="s">
        <v>2313</v>
      </c>
      <c r="H54" s="311"/>
      <c r="I54" s="311" t="s">
        <v>712</v>
      </c>
      <c r="J54" s="311"/>
      <c r="K54" s="311" t="s">
        <v>652</v>
      </c>
      <c r="L54" s="311"/>
      <c r="M54" s="311">
        <v>7</v>
      </c>
      <c r="N54" s="311"/>
      <c r="O54" s="311" t="s">
        <v>652</v>
      </c>
      <c r="P54" s="311"/>
      <c r="Q54" s="311" t="s">
        <v>652</v>
      </c>
      <c r="R54" s="503"/>
      <c r="S54" s="311" t="s">
        <v>652</v>
      </c>
      <c r="T54" s="311"/>
      <c r="U54" s="310" t="s">
        <v>652</v>
      </c>
      <c r="V54" s="311"/>
      <c r="W54" s="311">
        <v>0</v>
      </c>
      <c r="X54" s="311"/>
      <c r="Y54" s="311" t="s">
        <v>652</v>
      </c>
      <c r="Z54" s="311"/>
      <c r="AA54" s="311" t="s">
        <v>755</v>
      </c>
      <c r="AB54" s="311"/>
      <c r="AC54" s="311" t="s">
        <v>519</v>
      </c>
      <c r="AD54" s="311"/>
      <c r="AE54" s="311" t="s">
        <v>1070</v>
      </c>
      <c r="AF54" s="311"/>
      <c r="AG54" s="311">
        <v>0</v>
      </c>
      <c r="AH54" s="311"/>
      <c r="AI54" s="311">
        <v>0</v>
      </c>
      <c r="AJ54" s="311"/>
      <c r="AK54" s="319"/>
      <c r="AL54" s="236"/>
      <c r="AM54" s="236"/>
      <c r="AN54" s="236"/>
      <c r="AO54" s="236"/>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233"/>
      <c r="BQ54" s="233"/>
      <c r="BR54" s="233"/>
    </row>
    <row r="55" spans="1:70" ht="13.5" customHeight="1" x14ac:dyDescent="0.15">
      <c r="A55" s="498" t="s">
        <v>749</v>
      </c>
      <c r="B55" s="499"/>
      <c r="C55" s="499"/>
      <c r="D55" s="500" t="s">
        <v>3789</v>
      </c>
      <c r="E55" s="500"/>
      <c r="F55" s="500"/>
      <c r="G55" s="500"/>
      <c r="H55" s="500"/>
      <c r="I55" s="500"/>
      <c r="J55" s="500"/>
      <c r="K55" s="500"/>
      <c r="L55" s="500"/>
      <c r="M55" s="500"/>
      <c r="N55" s="500"/>
      <c r="O55" s="500"/>
      <c r="P55" s="500"/>
      <c r="Q55" s="500"/>
      <c r="R55" s="500"/>
      <c r="S55" s="501"/>
      <c r="T55" s="501"/>
      <c r="U55" s="500"/>
      <c r="V55" s="500"/>
      <c r="W55" s="500"/>
      <c r="X55" s="500"/>
      <c r="Y55" s="500"/>
      <c r="Z55" s="500"/>
      <c r="AA55" s="500"/>
      <c r="AB55" s="500"/>
      <c r="AC55" s="500"/>
      <c r="AD55" s="500"/>
      <c r="AE55" s="500"/>
      <c r="AF55" s="500"/>
      <c r="AG55" s="500"/>
      <c r="AH55" s="500"/>
      <c r="AI55" s="500"/>
      <c r="AJ55" s="500"/>
      <c r="AK55" s="502"/>
      <c r="AL55" s="507" t="b">
        <v>1</v>
      </c>
      <c r="AM55" s="508"/>
      <c r="AN55" s="508"/>
      <c r="AO55" s="236">
        <f>IF(AL55=TRUE,AG54,0)</f>
        <v>0</v>
      </c>
      <c r="AP55" s="235"/>
      <c r="AQ55" s="235"/>
      <c r="AR55" s="235"/>
      <c r="AS55" s="235"/>
      <c r="AT55" s="235"/>
      <c r="AU55" s="235"/>
      <c r="AV55" s="235"/>
      <c r="AW55" s="235"/>
      <c r="AX55" s="235"/>
      <c r="AY55" s="235"/>
      <c r="AZ55" s="235"/>
      <c r="BA55" s="235"/>
      <c r="BB55" s="235"/>
      <c r="BC55" s="235"/>
      <c r="BD55" s="235"/>
      <c r="BE55" s="235"/>
      <c r="BF55" s="235"/>
      <c r="BG55" s="235"/>
      <c r="BH55" s="235"/>
      <c r="BI55" s="235"/>
      <c r="BJ55" s="235"/>
      <c r="BK55" s="235"/>
      <c r="BL55" s="235"/>
      <c r="BM55" s="235"/>
      <c r="BN55" s="235"/>
      <c r="BO55" s="235"/>
      <c r="BP55" s="235"/>
      <c r="BQ55" s="235"/>
      <c r="BR55" s="235"/>
    </row>
    <row r="56" spans="1:70" ht="14.25" thickBot="1" x14ac:dyDescent="0.2">
      <c r="A56" s="509" t="s">
        <v>750</v>
      </c>
      <c r="B56" s="510"/>
      <c r="C56" s="510"/>
      <c r="D56" s="511"/>
      <c r="E56" s="511"/>
      <c r="F56" s="511"/>
      <c r="G56" s="511"/>
      <c r="H56" s="511"/>
      <c r="I56" s="511"/>
      <c r="J56" s="511"/>
      <c r="K56" s="511"/>
      <c r="L56" s="511"/>
      <c r="M56" s="511"/>
      <c r="N56" s="511"/>
      <c r="O56" s="511"/>
      <c r="P56" s="511"/>
      <c r="Q56" s="511"/>
      <c r="R56" s="511"/>
      <c r="S56" s="511"/>
      <c r="T56" s="511"/>
      <c r="U56" s="511"/>
      <c r="V56" s="511"/>
      <c r="W56" s="511"/>
      <c r="X56" s="511"/>
      <c r="Y56" s="511"/>
      <c r="Z56" s="511"/>
      <c r="AA56" s="511"/>
      <c r="AB56" s="511"/>
      <c r="AC56" s="511"/>
      <c r="AD56" s="511"/>
      <c r="AE56" s="511"/>
      <c r="AF56" s="511"/>
      <c r="AG56" s="511"/>
      <c r="AH56" s="511"/>
      <c r="AI56" s="511"/>
      <c r="AJ56" s="511"/>
      <c r="AK56" s="512"/>
      <c r="AL56" s="230"/>
      <c r="AM56" s="233"/>
      <c r="AN56" s="233"/>
      <c r="AO56" s="233"/>
      <c r="AP56" s="233"/>
      <c r="AQ56" s="233"/>
      <c r="AR56" s="233"/>
      <c r="AS56" s="233"/>
      <c r="AT56" s="233"/>
      <c r="AU56" s="233"/>
      <c r="AV56" s="233"/>
      <c r="AW56" s="233"/>
      <c r="AX56" s="233"/>
      <c r="AY56" s="233"/>
      <c r="AZ56" s="233"/>
      <c r="BA56" s="233"/>
      <c r="BB56" s="233"/>
      <c r="BC56" s="233"/>
      <c r="BD56" s="233"/>
      <c r="BE56" s="233"/>
      <c r="BF56" s="233"/>
      <c r="BG56" s="233"/>
      <c r="BH56" s="233"/>
      <c r="BI56" s="233"/>
      <c r="BJ56" s="233"/>
      <c r="BK56" s="233"/>
      <c r="BL56" s="233"/>
      <c r="BM56" s="233"/>
      <c r="BN56" s="233"/>
      <c r="BO56" s="233"/>
      <c r="BP56" s="233"/>
      <c r="BQ56" s="233"/>
      <c r="BR56" s="233"/>
    </row>
    <row r="57" spans="1:70" x14ac:dyDescent="0.15">
      <c r="A57" s="481" t="s">
        <v>748</v>
      </c>
      <c r="B57" s="482"/>
      <c r="C57" s="482"/>
      <c r="D57" s="482"/>
      <c r="E57" s="482"/>
      <c r="F57" s="482"/>
      <c r="G57" s="482" t="s">
        <v>752</v>
      </c>
      <c r="H57" s="482"/>
      <c r="I57" s="482" t="s">
        <v>703</v>
      </c>
      <c r="J57" s="482"/>
      <c r="K57" s="482" t="s">
        <v>705</v>
      </c>
      <c r="L57" s="482"/>
      <c r="M57" s="482" t="s">
        <v>706</v>
      </c>
      <c r="N57" s="482"/>
      <c r="O57" s="482" t="s">
        <v>707</v>
      </c>
      <c r="P57" s="482"/>
      <c r="Q57" s="482" t="s">
        <v>745</v>
      </c>
      <c r="R57" s="482"/>
      <c r="S57" s="482" t="s">
        <v>708</v>
      </c>
      <c r="T57" s="482"/>
      <c r="U57" s="482" t="s">
        <v>709</v>
      </c>
      <c r="V57" s="482"/>
      <c r="W57" s="482" t="s">
        <v>746</v>
      </c>
      <c r="X57" s="482"/>
      <c r="Y57" s="482" t="s">
        <v>747</v>
      </c>
      <c r="Z57" s="482"/>
      <c r="AA57" s="482" t="s">
        <v>740</v>
      </c>
      <c r="AB57" s="482"/>
      <c r="AC57" s="482" t="s">
        <v>742</v>
      </c>
      <c r="AD57" s="482"/>
      <c r="AE57" s="482" t="s">
        <v>743</v>
      </c>
      <c r="AF57" s="482"/>
      <c r="AG57" s="482" t="s">
        <v>744</v>
      </c>
      <c r="AH57" s="482"/>
      <c r="AI57" s="482" t="s">
        <v>751</v>
      </c>
      <c r="AJ57" s="482"/>
      <c r="AK57" s="504"/>
    </row>
    <row r="58" spans="1:70" ht="13.5" customHeight="1" x14ac:dyDescent="0.15">
      <c r="A58" s="505"/>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311"/>
      <c r="AE58" s="311"/>
      <c r="AF58" s="311"/>
      <c r="AG58" s="311"/>
      <c r="AH58" s="311"/>
      <c r="AI58" s="311"/>
      <c r="AJ58" s="311"/>
      <c r="AK58" s="319"/>
      <c r="AL58" s="236"/>
      <c r="AM58" s="236"/>
      <c r="AN58" s="236"/>
      <c r="AO58" s="236"/>
    </row>
    <row r="59" spans="1:70" ht="13.5" customHeight="1" x14ac:dyDescent="0.15">
      <c r="A59" s="498" t="s">
        <v>749</v>
      </c>
      <c r="B59" s="499"/>
      <c r="C59" s="499"/>
      <c r="D59" s="500"/>
      <c r="E59" s="500"/>
      <c r="F59" s="500"/>
      <c r="G59" s="500"/>
      <c r="H59" s="500"/>
      <c r="I59" s="500"/>
      <c r="J59" s="500"/>
      <c r="K59" s="500"/>
      <c r="L59" s="500"/>
      <c r="M59" s="500"/>
      <c r="N59" s="500"/>
      <c r="O59" s="500"/>
      <c r="P59" s="500"/>
      <c r="Q59" s="500"/>
      <c r="R59" s="500"/>
      <c r="S59" s="500"/>
      <c r="T59" s="500"/>
      <c r="U59" s="500"/>
      <c r="V59" s="500"/>
      <c r="W59" s="500"/>
      <c r="X59" s="500"/>
      <c r="Y59" s="500"/>
      <c r="Z59" s="500"/>
      <c r="AA59" s="500"/>
      <c r="AB59" s="500"/>
      <c r="AC59" s="500"/>
      <c r="AD59" s="500"/>
      <c r="AE59" s="500"/>
      <c r="AF59" s="500"/>
      <c r="AG59" s="500"/>
      <c r="AH59" s="500"/>
      <c r="AI59" s="500"/>
      <c r="AJ59" s="500"/>
      <c r="AK59" s="502"/>
      <c r="AL59" s="507" t="b">
        <v>0</v>
      </c>
      <c r="AM59" s="508"/>
      <c r="AN59" s="508"/>
      <c r="AO59" s="236">
        <f>IF(AL59=TRUE,AG58,0)</f>
        <v>0</v>
      </c>
    </row>
    <row r="60" spans="1:70" ht="14.25" thickBot="1" x14ac:dyDescent="0.2">
      <c r="A60" s="509" t="s">
        <v>750</v>
      </c>
      <c r="B60" s="510"/>
      <c r="C60" s="510"/>
      <c r="D60" s="511"/>
      <c r="E60" s="511"/>
      <c r="F60" s="511"/>
      <c r="G60" s="511"/>
      <c r="H60" s="511"/>
      <c r="I60" s="511"/>
      <c r="J60" s="511"/>
      <c r="K60" s="511"/>
      <c r="L60" s="511"/>
      <c r="M60" s="511"/>
      <c r="N60" s="511"/>
      <c r="O60" s="511"/>
      <c r="P60" s="511"/>
      <c r="Q60" s="511"/>
      <c r="R60" s="511"/>
      <c r="S60" s="511"/>
      <c r="T60" s="511"/>
      <c r="U60" s="511"/>
      <c r="V60" s="511"/>
      <c r="W60" s="511"/>
      <c r="X60" s="511"/>
      <c r="Y60" s="511"/>
      <c r="Z60" s="511"/>
      <c r="AA60" s="511"/>
      <c r="AB60" s="511"/>
      <c r="AC60" s="511"/>
      <c r="AD60" s="511"/>
      <c r="AE60" s="511"/>
      <c r="AF60" s="511"/>
      <c r="AG60" s="511"/>
      <c r="AH60" s="511"/>
      <c r="AI60" s="511"/>
      <c r="AJ60" s="511"/>
      <c r="AK60" s="512"/>
    </row>
    <row r="61" spans="1:70" ht="14.25" thickBot="1" x14ac:dyDescent="0.2">
      <c r="N61" s="237"/>
      <c r="O61" s="237"/>
      <c r="AF61" s="513" t="s">
        <v>1741</v>
      </c>
      <c r="AG61" s="514"/>
      <c r="AH61" s="514"/>
      <c r="AI61" s="515"/>
      <c r="AJ61" s="516">
        <f>SUM(AO55,AO59)</f>
        <v>0</v>
      </c>
      <c r="AK61" s="517"/>
    </row>
    <row r="62" spans="1:70" x14ac:dyDescent="0.15">
      <c r="A62" s="439" t="s">
        <v>754</v>
      </c>
      <c r="B62" s="440"/>
      <c r="C62" s="440"/>
      <c r="D62" s="440"/>
      <c r="E62" s="440"/>
      <c r="F62" s="440"/>
      <c r="G62" s="518"/>
      <c r="N62" s="237"/>
      <c r="O62" s="237"/>
    </row>
    <row r="63" spans="1:70" ht="14.25" thickBot="1" x14ac:dyDescent="0.2">
      <c r="A63" s="442"/>
      <c r="B63" s="443"/>
      <c r="C63" s="443"/>
      <c r="D63" s="443"/>
      <c r="E63" s="443"/>
      <c r="F63" s="443"/>
      <c r="G63" s="519"/>
    </row>
    <row r="64" spans="1:70" ht="14.25" thickBot="1" x14ac:dyDescent="0.2">
      <c r="A64" s="520" t="s">
        <v>764</v>
      </c>
      <c r="B64" s="521"/>
      <c r="C64" s="521"/>
      <c r="D64" s="521"/>
      <c r="E64" s="521"/>
      <c r="F64" s="521"/>
      <c r="G64" s="521"/>
      <c r="H64" s="521"/>
      <c r="I64" s="521"/>
      <c r="J64" s="522" t="s">
        <v>752</v>
      </c>
      <c r="K64" s="522"/>
      <c r="L64" s="522"/>
      <c r="M64" s="522"/>
      <c r="N64" s="522"/>
      <c r="O64" s="522"/>
      <c r="P64" s="522" t="s">
        <v>703</v>
      </c>
      <c r="Q64" s="522"/>
      <c r="R64" s="522"/>
      <c r="S64" s="522"/>
      <c r="T64" s="521" t="s">
        <v>704</v>
      </c>
      <c r="U64" s="521"/>
      <c r="V64" s="522" t="s">
        <v>709</v>
      </c>
      <c r="W64" s="522"/>
      <c r="X64" s="522" t="s">
        <v>746</v>
      </c>
      <c r="Y64" s="522"/>
      <c r="Z64" s="522" t="s">
        <v>747</v>
      </c>
      <c r="AA64" s="522"/>
      <c r="AB64" s="522" t="s">
        <v>742</v>
      </c>
      <c r="AC64" s="522"/>
      <c r="AD64" s="522"/>
      <c r="AE64" s="522"/>
      <c r="AF64" s="522" t="s">
        <v>743</v>
      </c>
      <c r="AG64" s="522"/>
      <c r="AH64" s="522" t="s">
        <v>744</v>
      </c>
      <c r="AI64" s="522"/>
      <c r="AJ64" s="534" t="s">
        <v>911</v>
      </c>
      <c r="AK64" s="535"/>
      <c r="AO64" s="218" t="s">
        <v>744</v>
      </c>
    </row>
    <row r="65" spans="1:69" x14ac:dyDescent="0.15">
      <c r="A65" s="531" t="s">
        <v>892</v>
      </c>
      <c r="B65" s="532"/>
      <c r="C65" s="532"/>
      <c r="D65" s="532"/>
      <c r="E65" s="532"/>
      <c r="F65" s="532"/>
      <c r="G65" s="532"/>
      <c r="H65" s="532"/>
      <c r="I65" s="532"/>
      <c r="J65" s="523" t="str">
        <f>IF(A65="","",INDEX(通常武器!$C:$C,MATCH(大義の奴隷!A65,通常武器!$B:$B,0)))</f>
        <v>剣、暗器</v>
      </c>
      <c r="K65" s="523"/>
      <c r="L65" s="523"/>
      <c r="M65" s="523"/>
      <c r="N65" s="523"/>
      <c r="O65" s="523"/>
      <c r="P65" s="523" t="str">
        <f>IF(A65="","",INDEX(通常武器!$D:$D,MATCH(大義の奴隷!A65,通常武器!$B:$B,0)))</f>
        <v>〔白〕〔隠〕</v>
      </c>
      <c r="Q65" s="523"/>
      <c r="R65" s="523"/>
      <c r="S65" s="523"/>
      <c r="T65" s="533" t="str">
        <f>IF(A65="","",INDEX(通常武器!$E:$E,MATCH(大義の奴隷!A65,通常武器!$B:$B,0)))</f>
        <v>斬+5</v>
      </c>
      <c r="U65" s="533"/>
      <c r="V65" s="523" t="str">
        <f>IF(A65="","",INDEX(通常武器!$F:$F,MATCH(大義の奴隷!A65,通常武器!$B:$B,0)))</f>
        <v>-</v>
      </c>
      <c r="W65" s="523"/>
      <c r="X65" s="523">
        <f>IF(A65="","",INDEX(通常武器!$G:$G,MATCH(大義の奴隷!A65,通常武器!$B:$B,0)))</f>
        <v>3</v>
      </c>
      <c r="Y65" s="523"/>
      <c r="Z65" s="523">
        <f>IF(A65="","",INDEX(通常武器!$H:$H,MATCH(大義の奴隷!A65,通常武器!$B:$B,0)))</f>
        <v>1</v>
      </c>
      <c r="AA65" s="523"/>
      <c r="AB65" s="523" t="str">
        <f>IF(A65="","",INDEX(通常武器!$I:$I,MATCH(大義の奴隷!A65,通常武器!$B:$B,0)))</f>
        <v>至近</v>
      </c>
      <c r="AC65" s="523"/>
      <c r="AD65" s="523"/>
      <c r="AE65" s="523"/>
      <c r="AF65" s="523" t="str">
        <f>IF(A65="","",INDEX(通常武器!$J:$J,MATCH(大義の奴隷!A65,通常武器!$B:$B,0)))</f>
        <v>片手</v>
      </c>
      <c r="AG65" s="523"/>
      <c r="AH65" s="523">
        <f>IF(A65="","",INDEX(通常武器!$K:$K,MATCH(大義の奴隷!A65,通常武器!$B:$B,0)))</f>
        <v>0</v>
      </c>
      <c r="AI65" s="523"/>
      <c r="AJ65" s="524">
        <f>IF(A65="","",INDEX(通常武器!$L:$L,MATCH(大義の奴隷!A65,通常武器!$B:$B,0)))</f>
        <v>300</v>
      </c>
      <c r="AK65" s="525"/>
      <c r="AL65" s="236"/>
      <c r="AM65" s="236"/>
      <c r="AN65" s="236"/>
      <c r="AO65" s="236"/>
      <c r="AP65" s="236"/>
      <c r="AQ65" s="236"/>
    </row>
    <row r="66" spans="1:69" ht="14.25" thickBot="1" x14ac:dyDescent="0.2">
      <c r="A66" s="526" t="s">
        <v>717</v>
      </c>
      <c r="B66" s="527"/>
      <c r="C66" s="527"/>
      <c r="D66" s="528" t="str">
        <f>IF(A65="","",INDEX(通常武器!$M:$M,MATCH(大義の奴隷!A65,通常武器!$B:$B,0)))</f>
        <v>[常時]この武器を用いたガード判定にスペシャルで成功すると、攻撃に用いた武器を「破壊」する。</v>
      </c>
      <c r="E66" s="529"/>
      <c r="F66" s="529"/>
      <c r="G66" s="529"/>
      <c r="H66" s="529"/>
      <c r="I66" s="529"/>
      <c r="J66" s="529"/>
      <c r="K66" s="529"/>
      <c r="L66" s="529"/>
      <c r="M66" s="529"/>
      <c r="N66" s="529"/>
      <c r="O66" s="529"/>
      <c r="P66" s="529"/>
      <c r="Q66" s="529"/>
      <c r="R66" s="529"/>
      <c r="S66" s="529"/>
      <c r="T66" s="529"/>
      <c r="U66" s="529"/>
      <c r="V66" s="529"/>
      <c r="W66" s="529"/>
      <c r="X66" s="529"/>
      <c r="Y66" s="529"/>
      <c r="Z66" s="529"/>
      <c r="AA66" s="529"/>
      <c r="AB66" s="529"/>
      <c r="AC66" s="529"/>
      <c r="AD66" s="529"/>
      <c r="AE66" s="529"/>
      <c r="AF66" s="529"/>
      <c r="AG66" s="529"/>
      <c r="AH66" s="529"/>
      <c r="AI66" s="529"/>
      <c r="AJ66" s="529"/>
      <c r="AK66" s="530"/>
      <c r="AL66" s="507" t="b">
        <v>1</v>
      </c>
      <c r="AM66" s="508"/>
      <c r="AN66" s="508"/>
      <c r="AO66" s="236">
        <f>IF(AL66=TRUE,AH65,0)</f>
        <v>0</v>
      </c>
      <c r="AP66" s="236"/>
      <c r="AQ66" s="236"/>
    </row>
    <row r="67" spans="1:69" x14ac:dyDescent="0.15">
      <c r="A67" s="531"/>
      <c r="B67" s="532"/>
      <c r="C67" s="532"/>
      <c r="D67" s="532"/>
      <c r="E67" s="532"/>
      <c r="F67" s="532"/>
      <c r="G67" s="532"/>
      <c r="H67" s="532"/>
      <c r="I67" s="532"/>
      <c r="J67" s="523" t="str">
        <f>IF(A67="","",INDEX(通常武器!$C:$C,MATCH(大義の奴隷!A67,通常武器!$B:$B,0)))</f>
        <v/>
      </c>
      <c r="K67" s="523"/>
      <c r="L67" s="523"/>
      <c r="M67" s="523"/>
      <c r="N67" s="523"/>
      <c r="O67" s="523"/>
      <c r="P67" s="523" t="str">
        <f>IF(A67="","",INDEX(通常武器!$D:$D,MATCH(大義の奴隷!A67,通常武器!$B:$B,0)))</f>
        <v/>
      </c>
      <c r="Q67" s="523"/>
      <c r="R67" s="523"/>
      <c r="S67" s="523"/>
      <c r="T67" s="533" t="str">
        <f>IF(A67="","",INDEX(通常武器!$E:$E,MATCH(大義の奴隷!A67,通常武器!$B:$B,0)))</f>
        <v/>
      </c>
      <c r="U67" s="533"/>
      <c r="V67" s="523" t="str">
        <f>IF(A67="","",INDEX(通常武器!$F:$F,MATCH(大義の奴隷!A67,通常武器!$B:$B,0)))</f>
        <v/>
      </c>
      <c r="W67" s="523"/>
      <c r="X67" s="523" t="str">
        <f>IF(A67="","",INDEX(通常武器!$G:$G,MATCH(大義の奴隷!A67,通常武器!$B:$B,0)))</f>
        <v/>
      </c>
      <c r="Y67" s="523"/>
      <c r="Z67" s="523" t="str">
        <f>IF(A67="","",INDEX(通常武器!$H:$H,MATCH(大義の奴隷!A67,通常武器!$B:$B,0)))</f>
        <v/>
      </c>
      <c r="AA67" s="523"/>
      <c r="AB67" s="523" t="str">
        <f>IF(A67="","",INDEX(通常武器!$I:$I,MATCH(大義の奴隷!A67,通常武器!$B:$B,0)))</f>
        <v/>
      </c>
      <c r="AC67" s="523"/>
      <c r="AD67" s="523"/>
      <c r="AE67" s="523"/>
      <c r="AF67" s="523" t="str">
        <f>IF(A67="","",INDEX(通常武器!$J:$J,MATCH(大義の奴隷!A67,通常武器!$B:$B,0)))</f>
        <v/>
      </c>
      <c r="AG67" s="523"/>
      <c r="AH67" s="523" t="str">
        <f>IF(A67="","",INDEX(通常武器!$K:$K,MATCH(大義の奴隷!A67,通常武器!$B:$B,0)))</f>
        <v/>
      </c>
      <c r="AI67" s="523"/>
      <c r="AJ67" s="524" t="str">
        <f>IF(A67="","",INDEX(通常武器!$L:$L,MATCH(大義の奴隷!A67,通常武器!$B:$B,0)))</f>
        <v/>
      </c>
      <c r="AK67" s="525"/>
      <c r="AL67" s="236"/>
      <c r="AM67" s="236"/>
      <c r="AN67" s="236"/>
      <c r="AO67" s="236"/>
      <c r="AP67" s="236"/>
      <c r="AQ67" s="236"/>
    </row>
    <row r="68" spans="1:69" ht="14.25" customHeight="1" thickBot="1" x14ac:dyDescent="0.2">
      <c r="A68" s="526" t="s">
        <v>717</v>
      </c>
      <c r="B68" s="527"/>
      <c r="C68" s="527"/>
      <c r="D68" s="528" t="str">
        <f>IF(A67="","",INDEX(通常武器!$M:$M,MATCH(大義の奴隷!A67,通常武器!$B:$B,0)))</f>
        <v/>
      </c>
      <c r="E68" s="529"/>
      <c r="F68" s="529"/>
      <c r="G68" s="529"/>
      <c r="H68" s="529"/>
      <c r="I68" s="529"/>
      <c r="J68" s="529"/>
      <c r="K68" s="529"/>
      <c r="L68" s="529"/>
      <c r="M68" s="529"/>
      <c r="N68" s="529"/>
      <c r="O68" s="529"/>
      <c r="P68" s="529"/>
      <c r="Q68" s="529"/>
      <c r="R68" s="529"/>
      <c r="S68" s="529"/>
      <c r="T68" s="529"/>
      <c r="U68" s="529"/>
      <c r="V68" s="529"/>
      <c r="W68" s="529"/>
      <c r="X68" s="529"/>
      <c r="Y68" s="529"/>
      <c r="Z68" s="529"/>
      <c r="AA68" s="529"/>
      <c r="AB68" s="529"/>
      <c r="AC68" s="529"/>
      <c r="AD68" s="529"/>
      <c r="AE68" s="529"/>
      <c r="AF68" s="529"/>
      <c r="AG68" s="529"/>
      <c r="AH68" s="529"/>
      <c r="AI68" s="529"/>
      <c r="AJ68" s="529"/>
      <c r="AK68" s="530"/>
      <c r="AL68" s="507" t="b">
        <v>0</v>
      </c>
      <c r="AM68" s="508"/>
      <c r="AN68" s="508"/>
      <c r="AO68" s="236">
        <f>IF(AL68=TRUE,AH67,0)</f>
        <v>0</v>
      </c>
      <c r="AP68" s="236"/>
      <c r="AQ68" s="236"/>
    </row>
    <row r="69" spans="1:69" x14ac:dyDescent="0.15">
      <c r="A69" s="531"/>
      <c r="B69" s="532"/>
      <c r="C69" s="532"/>
      <c r="D69" s="532"/>
      <c r="E69" s="532"/>
      <c r="F69" s="532"/>
      <c r="G69" s="532"/>
      <c r="H69" s="532"/>
      <c r="I69" s="532"/>
      <c r="J69" s="523" t="str">
        <f>IF(A69="","",INDEX(通常武器!$C:$C,MATCH(大義の奴隷!A69,通常武器!$B:$B,0)))</f>
        <v/>
      </c>
      <c r="K69" s="523"/>
      <c r="L69" s="523"/>
      <c r="M69" s="523"/>
      <c r="N69" s="523"/>
      <c r="O69" s="523"/>
      <c r="P69" s="523" t="str">
        <f>IF(A69="","",INDEX(通常武器!$D:$D,MATCH(大義の奴隷!A69,通常武器!$B:$B,0)))</f>
        <v/>
      </c>
      <c r="Q69" s="523"/>
      <c r="R69" s="523"/>
      <c r="S69" s="523"/>
      <c r="T69" s="533" t="str">
        <f>IF(A69="","",INDEX(通常武器!$E:$E,MATCH(大義の奴隷!A69,通常武器!$B:$B,0)))</f>
        <v/>
      </c>
      <c r="U69" s="533"/>
      <c r="V69" s="523" t="str">
        <f>IF(A69="","",INDEX(通常武器!$F:$F,MATCH(大義の奴隷!A69,通常武器!$B:$B,0)))</f>
        <v/>
      </c>
      <c r="W69" s="523"/>
      <c r="X69" s="523" t="str">
        <f>IF(A69="","",INDEX(通常武器!$G:$G,MATCH(大義の奴隷!A69,通常武器!$B:$B,0)))</f>
        <v/>
      </c>
      <c r="Y69" s="523"/>
      <c r="Z69" s="523" t="str">
        <f>IF(A69="","",INDEX(通常武器!$H:$H,MATCH(大義の奴隷!A69,通常武器!$B:$B,0)))</f>
        <v/>
      </c>
      <c r="AA69" s="523"/>
      <c r="AB69" s="523" t="str">
        <f>IF(A69="","",INDEX(通常武器!$I:$I,MATCH(大義の奴隷!A69,通常武器!$B:$B,0)))</f>
        <v/>
      </c>
      <c r="AC69" s="523"/>
      <c r="AD69" s="523"/>
      <c r="AE69" s="523"/>
      <c r="AF69" s="523" t="str">
        <f>IF(A69="","",INDEX(通常武器!$J:$J,MATCH(大義の奴隷!A69,通常武器!$B:$B,0)))</f>
        <v/>
      </c>
      <c r="AG69" s="523"/>
      <c r="AH69" s="523" t="str">
        <f>IF(A69="","",INDEX(通常武器!$K:$K,MATCH(大義の奴隷!A69,通常武器!$B:$B,0)))</f>
        <v/>
      </c>
      <c r="AI69" s="523"/>
      <c r="AJ69" s="524" t="str">
        <f>IF(A69="","",INDEX(通常武器!$L:$L,MATCH(大義の奴隷!A69,通常武器!$B:$B,0)))</f>
        <v/>
      </c>
      <c r="AK69" s="525"/>
      <c r="AL69" s="236"/>
      <c r="AM69" s="236"/>
      <c r="AN69" s="236"/>
      <c r="AO69" s="236"/>
      <c r="AP69" s="236"/>
      <c r="AQ69" s="236"/>
    </row>
    <row r="70" spans="1:69" ht="14.25" customHeight="1" thickBot="1" x14ac:dyDescent="0.2">
      <c r="A70" s="526" t="s">
        <v>717</v>
      </c>
      <c r="B70" s="527"/>
      <c r="C70" s="527"/>
      <c r="D70" s="528" t="str">
        <f>IF(A69="","",INDEX(通常武器!$M:$M,MATCH(大義の奴隷!A69,通常武器!$B:$B,0)))</f>
        <v/>
      </c>
      <c r="E70" s="529"/>
      <c r="F70" s="529"/>
      <c r="G70" s="529"/>
      <c r="H70" s="529"/>
      <c r="I70" s="529"/>
      <c r="J70" s="529"/>
      <c r="K70" s="529"/>
      <c r="L70" s="529"/>
      <c r="M70" s="529"/>
      <c r="N70" s="529"/>
      <c r="O70" s="529"/>
      <c r="P70" s="529"/>
      <c r="Q70" s="529"/>
      <c r="R70" s="529"/>
      <c r="S70" s="529"/>
      <c r="T70" s="529"/>
      <c r="U70" s="529"/>
      <c r="V70" s="529"/>
      <c r="W70" s="529"/>
      <c r="X70" s="529"/>
      <c r="Y70" s="529"/>
      <c r="Z70" s="529"/>
      <c r="AA70" s="529"/>
      <c r="AB70" s="529"/>
      <c r="AC70" s="529"/>
      <c r="AD70" s="529"/>
      <c r="AE70" s="529"/>
      <c r="AF70" s="529"/>
      <c r="AG70" s="529"/>
      <c r="AH70" s="529"/>
      <c r="AI70" s="529"/>
      <c r="AJ70" s="529"/>
      <c r="AK70" s="530"/>
      <c r="AL70" s="507" t="b">
        <v>0</v>
      </c>
      <c r="AM70" s="508"/>
      <c r="AN70" s="508"/>
      <c r="AO70" s="236">
        <f>IF(AL70=TRUE,AH69,0)</f>
        <v>0</v>
      </c>
      <c r="AP70" s="236"/>
      <c r="AQ70" s="236"/>
    </row>
    <row r="71" spans="1:69" ht="14.25" thickBot="1" x14ac:dyDescent="0.2">
      <c r="A71" s="238"/>
      <c r="B71" s="238"/>
      <c r="C71" s="238"/>
      <c r="D71" s="238"/>
      <c r="E71" s="238"/>
      <c r="F71" s="238"/>
      <c r="G71" s="238"/>
      <c r="H71" s="238"/>
      <c r="I71" s="238"/>
      <c r="T71" s="238"/>
      <c r="U71" s="238"/>
      <c r="AF71" s="513" t="s">
        <v>604</v>
      </c>
      <c r="AG71" s="515"/>
      <c r="AH71" s="548">
        <f>SUM(AO66,AO68,AO70)</f>
        <v>0</v>
      </c>
      <c r="AI71" s="549"/>
      <c r="AJ71" s="550">
        <f>IF(A65="","",SUM(AJ65,AJ67,AJ69))</f>
        <v>300</v>
      </c>
      <c r="AK71" s="551"/>
      <c r="AL71" s="236"/>
      <c r="AM71" s="236"/>
      <c r="AN71" s="236"/>
      <c r="AO71" s="236"/>
      <c r="AP71" s="236"/>
      <c r="AQ71" s="236"/>
    </row>
    <row r="72" spans="1:69" ht="14.25" thickBot="1" x14ac:dyDescent="0.2">
      <c r="A72" s="473" t="s">
        <v>1635</v>
      </c>
      <c r="B72" s="474"/>
      <c r="C72" s="474"/>
      <c r="D72" s="474"/>
      <c r="E72" s="474"/>
      <c r="F72" s="474"/>
      <c r="G72" s="475"/>
      <c r="H72" s="218"/>
      <c r="I72" s="218"/>
      <c r="J72" s="218"/>
      <c r="K72" s="218"/>
      <c r="L72" s="218"/>
      <c r="M72" s="218"/>
      <c r="N72" s="239"/>
      <c r="O72" s="239"/>
      <c r="P72" s="240"/>
      <c r="Q72" s="240"/>
      <c r="R72" s="240"/>
      <c r="S72" s="240"/>
      <c r="T72" s="240"/>
      <c r="U72" s="240"/>
      <c r="V72" s="240"/>
      <c r="W72" s="240"/>
      <c r="AB72" s="240"/>
      <c r="AC72" s="240"/>
      <c r="AD72" s="240"/>
      <c r="AE72" s="240"/>
      <c r="AH72" s="240"/>
      <c r="AI72" s="240"/>
      <c r="AJ72" s="240"/>
      <c r="AK72" s="240"/>
      <c r="AO72" s="236"/>
      <c r="AP72" s="236"/>
      <c r="AQ72" s="236"/>
    </row>
    <row r="73" spans="1:69" ht="14.25" thickBot="1" x14ac:dyDescent="0.2">
      <c r="A73" s="536"/>
      <c r="B73" s="537"/>
      <c r="C73" s="537"/>
      <c r="D73" s="537"/>
      <c r="E73" s="537"/>
      <c r="F73" s="537"/>
      <c r="G73" s="538"/>
      <c r="T73" s="539" t="s">
        <v>1636</v>
      </c>
      <c r="U73" s="540"/>
      <c r="V73" s="540"/>
      <c r="W73" s="540"/>
      <c r="X73" s="540"/>
      <c r="Y73" s="540"/>
      <c r="Z73" s="540"/>
      <c r="AA73" s="540"/>
      <c r="AB73" s="540"/>
      <c r="AC73" s="540"/>
      <c r="AD73" s="540"/>
      <c r="AE73" s="541"/>
      <c r="AJ73" s="241"/>
      <c r="AK73" s="241"/>
      <c r="AL73" s="236"/>
      <c r="AM73" s="236"/>
      <c r="AN73" s="236"/>
      <c r="AO73" s="236"/>
      <c r="AP73" s="236"/>
      <c r="AQ73" s="236"/>
    </row>
    <row r="74" spans="1:69" ht="14.25" thickBot="1" x14ac:dyDescent="0.2">
      <c r="A74" s="542" t="s">
        <v>327</v>
      </c>
      <c r="B74" s="543"/>
      <c r="C74" s="543"/>
      <c r="D74" s="543"/>
      <c r="E74" s="543"/>
      <c r="F74" s="543"/>
      <c r="G74" s="543"/>
      <c r="H74" s="543"/>
      <c r="I74" s="543"/>
      <c r="J74" s="543" t="s">
        <v>328</v>
      </c>
      <c r="K74" s="543"/>
      <c r="L74" s="543"/>
      <c r="M74" s="543"/>
      <c r="N74" s="543"/>
      <c r="O74" s="543"/>
      <c r="P74" s="544" t="s">
        <v>743</v>
      </c>
      <c r="Q74" s="544"/>
      <c r="R74" s="544"/>
      <c r="S74" s="545"/>
      <c r="T74" s="546" t="s">
        <v>705</v>
      </c>
      <c r="U74" s="546"/>
      <c r="V74" s="546"/>
      <c r="W74" s="546" t="s">
        <v>706</v>
      </c>
      <c r="X74" s="546"/>
      <c r="Y74" s="546"/>
      <c r="Z74" s="546" t="s">
        <v>707</v>
      </c>
      <c r="AA74" s="546"/>
      <c r="AB74" s="546"/>
      <c r="AC74" s="546" t="s">
        <v>708</v>
      </c>
      <c r="AD74" s="546"/>
      <c r="AE74" s="547"/>
      <c r="AF74" s="544" t="s">
        <v>744</v>
      </c>
      <c r="AG74" s="544"/>
      <c r="AH74" s="544"/>
      <c r="AI74" s="562" t="s">
        <v>911</v>
      </c>
      <c r="AJ74" s="562"/>
      <c r="AK74" s="563"/>
      <c r="AO74" s="236" t="s">
        <v>1636</v>
      </c>
      <c r="AP74" s="236"/>
      <c r="AQ74" s="236"/>
      <c r="AS74" s="218" t="s">
        <v>744</v>
      </c>
    </row>
    <row r="75" spans="1:69" x14ac:dyDescent="0.15">
      <c r="A75" s="558" t="s">
        <v>3774</v>
      </c>
      <c r="B75" s="559"/>
      <c r="C75" s="559"/>
      <c r="D75" s="559"/>
      <c r="E75" s="559"/>
      <c r="F75" s="559"/>
      <c r="G75" s="559"/>
      <c r="H75" s="559"/>
      <c r="I75" s="559"/>
      <c r="J75" s="560" t="str">
        <f>IF(A75="","",INDEX(防具!$C:$C,MATCH(大義の奴隷!A75,防具!$B:$B,0)))</f>
        <v>布</v>
      </c>
      <c r="K75" s="560"/>
      <c r="L75" s="560"/>
      <c r="M75" s="560"/>
      <c r="N75" s="560"/>
      <c r="O75" s="560"/>
      <c r="P75" s="561" t="str">
        <f>IF(A75="","",INDEX(防具!$D:$D,MATCH(大義の奴隷!A75,防具!$B:$B,0)))</f>
        <v>頭</v>
      </c>
      <c r="Q75" s="561"/>
      <c r="R75" s="561"/>
      <c r="S75" s="561"/>
      <c r="T75" s="561">
        <f>IF(A75="","",INDEX(防具!$E:$E,MATCH(大義の奴隷!A75,防具!$B:$B,0)))</f>
        <v>2</v>
      </c>
      <c r="U75" s="561"/>
      <c r="V75" s="561"/>
      <c r="W75" s="561">
        <f>IF(A75="","",INDEX(防具!$F:$F,MATCH(大義の奴隷!A75,防具!$B:$B,0)))</f>
        <v>1</v>
      </c>
      <c r="X75" s="561"/>
      <c r="Y75" s="561"/>
      <c r="Z75" s="561">
        <f>IF(A75="","",INDEX(防具!$G:$G,MATCH(大義の奴隷!A75,防具!$B:$B,0)))</f>
        <v>0</v>
      </c>
      <c r="AA75" s="561"/>
      <c r="AB75" s="561"/>
      <c r="AC75" s="561">
        <f>IF(A75="","",INDEX(防具!$H:$H,MATCH(大義の奴隷!A75,防具!$B:$B,0)))</f>
        <v>1</v>
      </c>
      <c r="AD75" s="561"/>
      <c r="AE75" s="561"/>
      <c r="AF75" s="561">
        <f>IF(A75="","",INDEX(防具!$I:$I,MATCH(大義の奴隷!A75,防具!$B:$B,0)))</f>
        <v>0</v>
      </c>
      <c r="AG75" s="561"/>
      <c r="AH75" s="561"/>
      <c r="AI75" s="552">
        <f>IF(A75="","",INDEX(防具!$J:$J,MATCH(大義の奴隷!A75,防具!$B:$B,0)))</f>
        <v>150</v>
      </c>
      <c r="AJ75" s="552"/>
      <c r="AK75" s="553"/>
      <c r="AO75" s="219" t="s">
        <v>705</v>
      </c>
      <c r="AP75" s="219" t="s">
        <v>706</v>
      </c>
      <c r="AQ75" s="219" t="s">
        <v>707</v>
      </c>
      <c r="AR75" s="219" t="s">
        <v>1638</v>
      </c>
      <c r="AS75" s="219"/>
    </row>
    <row r="76" spans="1:69" ht="14.25" thickBot="1" x14ac:dyDescent="0.2">
      <c r="A76" s="554" t="s">
        <v>717</v>
      </c>
      <c r="B76" s="555"/>
      <c r="C76" s="555"/>
      <c r="D76" s="556">
        <f>IF(A75="","",INDEX(防具!$K:$K,MATCH(大義の奴隷!A75,防具!$B:$B,0)))</f>
        <v>0</v>
      </c>
      <c r="E76" s="556"/>
      <c r="F76" s="556"/>
      <c r="G76" s="556"/>
      <c r="H76" s="556"/>
      <c r="I76" s="556"/>
      <c r="J76" s="556"/>
      <c r="K76" s="556"/>
      <c r="L76" s="556"/>
      <c r="M76" s="556"/>
      <c r="N76" s="556"/>
      <c r="O76" s="556"/>
      <c r="P76" s="556"/>
      <c r="Q76" s="556"/>
      <c r="R76" s="556"/>
      <c r="S76" s="556"/>
      <c r="T76" s="556"/>
      <c r="U76" s="556"/>
      <c r="V76" s="556"/>
      <c r="W76" s="556"/>
      <c r="X76" s="556"/>
      <c r="Y76" s="556"/>
      <c r="Z76" s="556"/>
      <c r="AA76" s="556"/>
      <c r="AB76" s="556"/>
      <c r="AC76" s="556"/>
      <c r="AD76" s="556"/>
      <c r="AE76" s="556"/>
      <c r="AF76" s="556"/>
      <c r="AG76" s="556"/>
      <c r="AH76" s="556"/>
      <c r="AI76" s="556"/>
      <c r="AJ76" s="556"/>
      <c r="AK76" s="557"/>
      <c r="AL76" s="508" t="b">
        <v>1</v>
      </c>
      <c r="AM76" s="508"/>
      <c r="AN76" s="508"/>
      <c r="AO76" s="219">
        <f>IF(AL76=TRUE,T75,0)</f>
        <v>2</v>
      </c>
      <c r="AP76" s="219">
        <f>IF(AL76=TRUE,W75,0)</f>
        <v>1</v>
      </c>
      <c r="AQ76" s="219">
        <f>IF(AL76=TRUE,Z75,0)</f>
        <v>0</v>
      </c>
      <c r="AR76" s="242">
        <f>IF(AL76=TRUE,AC75,0)</f>
        <v>1</v>
      </c>
      <c r="AS76" s="219">
        <f>IF(AL76=TRUE,AF75,0)</f>
        <v>0</v>
      </c>
    </row>
    <row r="77" spans="1:69" x14ac:dyDescent="0.15">
      <c r="A77" s="558" t="s">
        <v>3775</v>
      </c>
      <c r="B77" s="559"/>
      <c r="C77" s="559"/>
      <c r="D77" s="559"/>
      <c r="E77" s="559"/>
      <c r="F77" s="559"/>
      <c r="G77" s="559"/>
      <c r="H77" s="559"/>
      <c r="I77" s="559"/>
      <c r="J77" s="560" t="str">
        <f>IF(A77="","",INDEX(防具!$C:$C,MATCH(大義の奴隷!A77,防具!$B:$B,0)))</f>
        <v>布</v>
      </c>
      <c r="K77" s="560"/>
      <c r="L77" s="560"/>
      <c r="M77" s="560"/>
      <c r="N77" s="560"/>
      <c r="O77" s="560"/>
      <c r="P77" s="561" t="str">
        <f>IF(A77="","",INDEX(防具!$D:$D,MATCH(大義の奴隷!A77,防具!$B:$B,0)))</f>
        <v>胴</v>
      </c>
      <c r="Q77" s="561"/>
      <c r="R77" s="561"/>
      <c r="S77" s="561"/>
      <c r="T77" s="561">
        <f>IF(A77="","",INDEX(防具!$E:$E,MATCH(大義の奴隷!A77,防具!$B:$B,0)))</f>
        <v>4</v>
      </c>
      <c r="U77" s="561"/>
      <c r="V77" s="561"/>
      <c r="W77" s="561">
        <f>IF(A77="","",INDEX(防具!$F:$F,MATCH(大義の奴隷!A77,防具!$B:$B,0)))</f>
        <v>1</v>
      </c>
      <c r="X77" s="561"/>
      <c r="Y77" s="561"/>
      <c r="Z77" s="561">
        <f>IF(A77="","",INDEX(防具!$G:$G,MATCH(大義の奴隷!A77,防具!$B:$B,0)))</f>
        <v>3</v>
      </c>
      <c r="AA77" s="561"/>
      <c r="AB77" s="561"/>
      <c r="AC77" s="561">
        <f>IF(A77="","",INDEX(防具!$H:$H,MATCH(大義の奴隷!A77,防具!$B:$B,0)))</f>
        <v>-2</v>
      </c>
      <c r="AD77" s="561"/>
      <c r="AE77" s="561"/>
      <c r="AF77" s="561">
        <f>IF(A77="","",INDEX(防具!$I:$I,MATCH(大義の奴隷!A77,防具!$B:$B,0)))</f>
        <v>0</v>
      </c>
      <c r="AG77" s="561"/>
      <c r="AH77" s="561"/>
      <c r="AI77" s="552">
        <f>IF(A77="","",INDEX(防具!$J:$J,MATCH(大義の奴隷!A77,防具!$B:$B,0)))</f>
        <v>550</v>
      </c>
      <c r="AJ77" s="552"/>
      <c r="AK77" s="553"/>
      <c r="AO77" s="219" t="s">
        <v>705</v>
      </c>
      <c r="AP77" s="219" t="s">
        <v>706</v>
      </c>
      <c r="AQ77" s="219" t="s">
        <v>707</v>
      </c>
      <c r="AR77" s="219" t="s">
        <v>1638</v>
      </c>
      <c r="AS77" s="219"/>
    </row>
    <row r="78" spans="1:69" ht="13.5" customHeight="1" thickBot="1" x14ac:dyDescent="0.2">
      <c r="A78" s="526" t="s">
        <v>717</v>
      </c>
      <c r="B78" s="527"/>
      <c r="C78" s="527"/>
      <c r="D78" s="564" t="str">
        <f>IF(A77="","",INDEX(防具!$K:$K,MATCH(大義の奴隷!A77,防具!$B:$B,0)))</f>
        <v>クーン専用。[プレロール]1シーン1回、〔回避〕判定のスペシャル率のペナルティを20%まで選んで打ち消す。</v>
      </c>
      <c r="E78" s="564"/>
      <c r="F78" s="564"/>
      <c r="G78" s="564"/>
      <c r="H78" s="564"/>
      <c r="I78" s="564"/>
      <c r="J78" s="564"/>
      <c r="K78" s="564"/>
      <c r="L78" s="564"/>
      <c r="M78" s="564"/>
      <c r="N78" s="564"/>
      <c r="O78" s="564"/>
      <c r="P78" s="564"/>
      <c r="Q78" s="564"/>
      <c r="R78" s="564"/>
      <c r="S78" s="564"/>
      <c r="T78" s="564"/>
      <c r="U78" s="564"/>
      <c r="V78" s="564"/>
      <c r="W78" s="564"/>
      <c r="X78" s="564"/>
      <c r="Y78" s="564"/>
      <c r="Z78" s="564"/>
      <c r="AA78" s="564"/>
      <c r="AB78" s="564"/>
      <c r="AC78" s="564"/>
      <c r="AD78" s="564"/>
      <c r="AE78" s="564"/>
      <c r="AF78" s="564"/>
      <c r="AG78" s="564"/>
      <c r="AH78" s="564"/>
      <c r="AI78" s="564"/>
      <c r="AJ78" s="564"/>
      <c r="AK78" s="565"/>
      <c r="AL78" s="508" t="b">
        <v>1</v>
      </c>
      <c r="AM78" s="508"/>
      <c r="AN78" s="508"/>
      <c r="AO78" s="219">
        <f>IF(AL78=TRUE,T77,0)</f>
        <v>4</v>
      </c>
      <c r="AP78" s="219">
        <f>IF(AL78=TRUE,W77,0)</f>
        <v>1</v>
      </c>
      <c r="AQ78" s="219">
        <f>IF(AL78=TRUE,Z77,0)</f>
        <v>3</v>
      </c>
      <c r="AR78" s="242">
        <f>IF(AL78=TRUE,AC77,0)</f>
        <v>-2</v>
      </c>
      <c r="AS78" s="219">
        <f>IF(AL78=TRUE,AF77,0)</f>
        <v>0</v>
      </c>
    </row>
    <row r="79" spans="1:69" ht="14.25" customHeight="1" x14ac:dyDescent="0.15">
      <c r="A79" s="531" t="s">
        <v>3630</v>
      </c>
      <c r="B79" s="532"/>
      <c r="C79" s="532"/>
      <c r="D79" s="532"/>
      <c r="E79" s="532"/>
      <c r="F79" s="532"/>
      <c r="G79" s="532"/>
      <c r="H79" s="532"/>
      <c r="I79" s="532"/>
      <c r="J79" s="533" t="str">
        <f>IF(A79="","",INDEX(防具!$C:$C,MATCH(大義の奴隷!A79,防具!$B:$B,0)))</f>
        <v>鱗</v>
      </c>
      <c r="K79" s="533"/>
      <c r="L79" s="533"/>
      <c r="M79" s="533"/>
      <c r="N79" s="533"/>
      <c r="O79" s="533"/>
      <c r="P79" s="523" t="str">
        <f>IF(A79="","",INDEX(防具!$D:$D,MATCH(大義の奴隷!A79,防具!$B:$B,0)))</f>
        <v>籠手</v>
      </c>
      <c r="Q79" s="523"/>
      <c r="R79" s="523"/>
      <c r="S79" s="523"/>
      <c r="T79" s="523">
        <f>IF(A79="","",INDEX(防具!$E:$E,MATCH(大義の奴隷!A79,防具!$B:$B,0)))</f>
        <v>1</v>
      </c>
      <c r="U79" s="523"/>
      <c r="V79" s="523"/>
      <c r="W79" s="523">
        <f>IF(A79="","",INDEX(防具!$F:$F,MATCH(大義の奴隷!A79,防具!$B:$B,0)))</f>
        <v>0</v>
      </c>
      <c r="X79" s="523"/>
      <c r="Y79" s="523"/>
      <c r="Z79" s="523">
        <f>IF(A79="","",INDEX(防具!$G:$G,MATCH(大義の奴隷!A79,防具!$B:$B,0)))</f>
        <v>1</v>
      </c>
      <c r="AA79" s="523"/>
      <c r="AB79" s="523"/>
      <c r="AC79" s="523">
        <f>IF(A79="","",INDEX(防具!$H:$H,MATCH(大義の奴隷!A79,防具!$B:$B,0)))</f>
        <v>0</v>
      </c>
      <c r="AD79" s="523"/>
      <c r="AE79" s="523"/>
      <c r="AF79" s="523">
        <f>IF(A79="","",INDEX(防具!$I:$I,MATCH(大義の奴隷!A79,防具!$B:$B,0)))</f>
        <v>0</v>
      </c>
      <c r="AG79" s="523"/>
      <c r="AH79" s="523"/>
      <c r="AI79" s="524">
        <f>IF(A79="","",INDEX(防具!$J:$J,MATCH(大義の奴隷!A79,防具!$B:$B,0)))</f>
        <v>100</v>
      </c>
      <c r="AJ79" s="524"/>
      <c r="AK79" s="525"/>
      <c r="AO79" s="219" t="s">
        <v>705</v>
      </c>
      <c r="AP79" s="219" t="s">
        <v>706</v>
      </c>
      <c r="AQ79" s="219" t="s">
        <v>707</v>
      </c>
      <c r="AR79" s="219" t="s">
        <v>1638</v>
      </c>
      <c r="AS79" s="219"/>
    </row>
    <row r="80" spans="1:69" ht="14.25" customHeight="1" thickBot="1" x14ac:dyDescent="0.2">
      <c r="A80" s="554" t="s">
        <v>717</v>
      </c>
      <c r="B80" s="555"/>
      <c r="C80" s="555"/>
      <c r="D80" s="556" t="str">
        <f>IF(A79="","",INDEX(防具!$K:$K,MATCH(大義の奴隷!A79,防具!$B:$B,0)))</f>
        <v>[常時]「徒手空拳」の威力に+2、防御値に+1にする。</v>
      </c>
      <c r="E80" s="556"/>
      <c r="F80" s="556"/>
      <c r="G80" s="556"/>
      <c r="H80" s="556"/>
      <c r="I80" s="556"/>
      <c r="J80" s="556"/>
      <c r="K80" s="556"/>
      <c r="L80" s="556"/>
      <c r="M80" s="556"/>
      <c r="N80" s="556"/>
      <c r="O80" s="556"/>
      <c r="P80" s="556"/>
      <c r="Q80" s="556"/>
      <c r="R80" s="556"/>
      <c r="S80" s="556"/>
      <c r="T80" s="556"/>
      <c r="U80" s="556"/>
      <c r="V80" s="556"/>
      <c r="W80" s="556"/>
      <c r="X80" s="556"/>
      <c r="Y80" s="556"/>
      <c r="Z80" s="556"/>
      <c r="AA80" s="556"/>
      <c r="AB80" s="556"/>
      <c r="AC80" s="556"/>
      <c r="AD80" s="556"/>
      <c r="AE80" s="556"/>
      <c r="AF80" s="556"/>
      <c r="AG80" s="556"/>
      <c r="AH80" s="556"/>
      <c r="AI80" s="556"/>
      <c r="AJ80" s="556"/>
      <c r="AK80" s="557"/>
      <c r="AL80" s="508" t="b">
        <v>1</v>
      </c>
      <c r="AM80" s="508"/>
      <c r="AN80" s="508"/>
      <c r="AO80" s="219">
        <f>IF(AL80=TRUE,T79,0)</f>
        <v>1</v>
      </c>
      <c r="AP80" s="219">
        <f>IF(AL80=TRUE,W79,0)</f>
        <v>0</v>
      </c>
      <c r="AQ80" s="219">
        <f>IF(AL80=TRUE,Z79,0)</f>
        <v>1</v>
      </c>
      <c r="AR80" s="242">
        <f>IF(AL80=TRUE,AC79,0)</f>
        <v>0</v>
      </c>
      <c r="AS80" s="219">
        <f>IF(AL80=TRUE,AF79,0)</f>
        <v>0</v>
      </c>
      <c r="BQ80" s="233"/>
    </row>
    <row r="81" spans="1:45" x14ac:dyDescent="0.15">
      <c r="A81" s="558"/>
      <c r="B81" s="559"/>
      <c r="C81" s="559"/>
      <c r="D81" s="559"/>
      <c r="E81" s="559"/>
      <c r="F81" s="559"/>
      <c r="G81" s="559"/>
      <c r="H81" s="559"/>
      <c r="I81" s="559"/>
      <c r="J81" s="560" t="str">
        <f>IF(A81="","",INDEX(防具!$C:$C,MATCH(大義の奴隷!A81,防具!$B:$B,0)))</f>
        <v/>
      </c>
      <c r="K81" s="560"/>
      <c r="L81" s="560"/>
      <c r="M81" s="560"/>
      <c r="N81" s="560"/>
      <c r="O81" s="560"/>
      <c r="P81" s="561" t="str">
        <f>IF(A81="","",INDEX(防具!$D:$D,MATCH(大義の奴隷!A81,防具!$B:$B,0)))</f>
        <v/>
      </c>
      <c r="Q81" s="561"/>
      <c r="R81" s="561"/>
      <c r="S81" s="561"/>
      <c r="T81" s="561" t="str">
        <f>IF(A81="","",INDEX(防具!$E:$E,MATCH(大義の奴隷!A81,防具!$B:$B,0)))</f>
        <v/>
      </c>
      <c r="U81" s="561"/>
      <c r="V81" s="561"/>
      <c r="W81" s="561" t="str">
        <f>IF(A81="","",INDEX(防具!$F:$F,MATCH(大義の奴隷!A81,防具!$B:$B,0)))</f>
        <v/>
      </c>
      <c r="X81" s="561"/>
      <c r="Y81" s="561"/>
      <c r="Z81" s="561" t="str">
        <f>IF(A81="","",INDEX(防具!$G:$G,MATCH(大義の奴隷!A81,防具!$B:$B,0)))</f>
        <v/>
      </c>
      <c r="AA81" s="561"/>
      <c r="AB81" s="561"/>
      <c r="AC81" s="561" t="str">
        <f>IF(A81="","",INDEX(防具!$H:$H,MATCH(大義の奴隷!A81,防具!$B:$B,0)))</f>
        <v/>
      </c>
      <c r="AD81" s="561"/>
      <c r="AE81" s="561"/>
      <c r="AF81" s="561" t="str">
        <f>IF(A81="","",INDEX(防具!$I:$I,MATCH(大義の奴隷!A81,防具!$B:$B,0)))</f>
        <v/>
      </c>
      <c r="AG81" s="561"/>
      <c r="AH81" s="561"/>
      <c r="AI81" s="552" t="str">
        <f>IF(A81="","",INDEX(防具!$J:$J,MATCH(大義の奴隷!A81,防具!$B:$B,0)))</f>
        <v/>
      </c>
      <c r="AJ81" s="552"/>
      <c r="AK81" s="553"/>
      <c r="AO81" s="219" t="s">
        <v>705</v>
      </c>
      <c r="AP81" s="219" t="s">
        <v>706</v>
      </c>
      <c r="AQ81" s="219" t="s">
        <v>707</v>
      </c>
      <c r="AR81" s="219" t="s">
        <v>1638</v>
      </c>
      <c r="AS81" s="219"/>
    </row>
    <row r="82" spans="1:45" ht="13.5" customHeight="1" thickBot="1" x14ac:dyDescent="0.2">
      <c r="A82" s="526" t="s">
        <v>717</v>
      </c>
      <c r="B82" s="527"/>
      <c r="C82" s="527"/>
      <c r="D82" s="564" t="str">
        <f>IF(A81="","",INDEX(防具!$K:$K,MATCH(大義の奴隷!A81,防具!$B:$B,0)))</f>
        <v/>
      </c>
      <c r="E82" s="564"/>
      <c r="F82" s="564"/>
      <c r="G82" s="564"/>
      <c r="H82" s="564"/>
      <c r="I82" s="564"/>
      <c r="J82" s="564"/>
      <c r="K82" s="564"/>
      <c r="L82" s="564"/>
      <c r="M82" s="564"/>
      <c r="N82" s="564"/>
      <c r="O82" s="564"/>
      <c r="P82" s="564"/>
      <c r="Q82" s="564"/>
      <c r="R82" s="564"/>
      <c r="S82" s="564"/>
      <c r="T82" s="564"/>
      <c r="U82" s="564"/>
      <c r="V82" s="564"/>
      <c r="W82" s="564"/>
      <c r="X82" s="564"/>
      <c r="Y82" s="564"/>
      <c r="Z82" s="564"/>
      <c r="AA82" s="564"/>
      <c r="AB82" s="564"/>
      <c r="AC82" s="564"/>
      <c r="AD82" s="564"/>
      <c r="AE82" s="564"/>
      <c r="AF82" s="564"/>
      <c r="AG82" s="564"/>
      <c r="AH82" s="564"/>
      <c r="AI82" s="564"/>
      <c r="AJ82" s="564"/>
      <c r="AK82" s="565"/>
      <c r="AL82" s="508" t="b">
        <v>1</v>
      </c>
      <c r="AM82" s="508"/>
      <c r="AN82" s="508"/>
      <c r="AO82" s="219" t="str">
        <f>IF(AL82=TRUE,T81,0)</f>
        <v/>
      </c>
      <c r="AP82" s="219" t="str">
        <f>IF(AL82=TRUE,W81,0)</f>
        <v/>
      </c>
      <c r="AQ82" s="219" t="str">
        <f>IF(AL82=TRUE,Z81,0)</f>
        <v/>
      </c>
      <c r="AR82" s="242" t="str">
        <f>IF(AL82=TRUE,AC81,0)</f>
        <v/>
      </c>
      <c r="AS82" s="219" t="str">
        <f>IF(AL82=TRUE,AF81,0)</f>
        <v/>
      </c>
    </row>
    <row r="83" spans="1:45" x14ac:dyDescent="0.15">
      <c r="A83" s="531"/>
      <c r="B83" s="532"/>
      <c r="C83" s="532"/>
      <c r="D83" s="532"/>
      <c r="E83" s="532"/>
      <c r="F83" s="532"/>
      <c r="G83" s="532"/>
      <c r="H83" s="532"/>
      <c r="I83" s="532"/>
      <c r="J83" s="533" t="str">
        <f>IF(A83="","",INDEX(防具!$C:$C,MATCH(大義の奴隷!A83,防具!$B:$B,0)))</f>
        <v/>
      </c>
      <c r="K83" s="533"/>
      <c r="L83" s="533"/>
      <c r="M83" s="533"/>
      <c r="N83" s="533"/>
      <c r="O83" s="533"/>
      <c r="P83" s="523" t="str">
        <f>IF(A83="","",INDEX(防具!$D:$D,MATCH(大義の奴隷!A83,防具!$B:$B,0)))</f>
        <v/>
      </c>
      <c r="Q83" s="523"/>
      <c r="R83" s="523"/>
      <c r="S83" s="523"/>
      <c r="T83" s="523" t="str">
        <f>IF(A83="","",INDEX(防具!$E:$E,MATCH(大義の奴隷!A83,防具!$B:$B,0)))</f>
        <v/>
      </c>
      <c r="U83" s="523"/>
      <c r="V83" s="523"/>
      <c r="W83" s="523" t="str">
        <f>IF(A83="","",INDEX(防具!$F:$F,MATCH(大義の奴隷!A83,防具!$B:$B,0)))</f>
        <v/>
      </c>
      <c r="X83" s="523"/>
      <c r="Y83" s="523"/>
      <c r="Z83" s="523" t="str">
        <f>IF(A83="","",INDEX(防具!$G:$G,MATCH(大義の奴隷!A83,防具!$B:$B,0)))</f>
        <v/>
      </c>
      <c r="AA83" s="523"/>
      <c r="AB83" s="523"/>
      <c r="AC83" s="523" t="str">
        <f>IF(A83="","",INDEX(防具!$H:$H,MATCH(大義の奴隷!A83,防具!$B:$B,0)))</f>
        <v/>
      </c>
      <c r="AD83" s="523"/>
      <c r="AE83" s="523"/>
      <c r="AF83" s="523" t="str">
        <f>IF(A83="","",INDEX(防具!$I:$I,MATCH(大義の奴隷!A83,防具!$B:$B,0)))</f>
        <v/>
      </c>
      <c r="AG83" s="523"/>
      <c r="AH83" s="523"/>
      <c r="AI83" s="524" t="str">
        <f>IF(A83="","",INDEX(防具!$J:$J,MATCH(大義の奴隷!A83,防具!$B:$B,0)))</f>
        <v/>
      </c>
      <c r="AJ83" s="524"/>
      <c r="AK83" s="525"/>
      <c r="AO83" s="219" t="s">
        <v>705</v>
      </c>
      <c r="AP83" s="219" t="s">
        <v>706</v>
      </c>
      <c r="AQ83" s="219" t="s">
        <v>707</v>
      </c>
      <c r="AR83" s="219" t="s">
        <v>1638</v>
      </c>
      <c r="AS83" s="219"/>
    </row>
    <row r="84" spans="1:45" ht="14.25" customHeight="1" thickBot="1" x14ac:dyDescent="0.2">
      <c r="A84" s="526" t="s">
        <v>717</v>
      </c>
      <c r="B84" s="527"/>
      <c r="C84" s="527"/>
      <c r="D84" s="564" t="str">
        <f>IF(A83="","",INDEX(防具!$K:$K,MATCH(大義の奴隷!A83,防具!$B:$B,0)))</f>
        <v/>
      </c>
      <c r="E84" s="564"/>
      <c r="F84" s="564"/>
      <c r="G84" s="564"/>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4"/>
      <c r="AJ84" s="564"/>
      <c r="AK84" s="565"/>
      <c r="AL84" s="508" t="b">
        <v>1</v>
      </c>
      <c r="AM84" s="508"/>
      <c r="AN84" s="508"/>
      <c r="AO84" s="219" t="str">
        <f>IF(AL84=TRUE,T83,0)</f>
        <v/>
      </c>
      <c r="AP84" s="219" t="str">
        <f>IF(AL84=TRUE,W83,0)</f>
        <v/>
      </c>
      <c r="AQ84" s="219" t="str">
        <f>IF(AL84=TRUE,Z83,0)</f>
        <v/>
      </c>
      <c r="AR84" s="242" t="str">
        <f>IF(AL84=TRUE,AC83,0)</f>
        <v/>
      </c>
      <c r="AS84" s="219" t="str">
        <f>IF(AL84=TRUE,AF83,0)</f>
        <v/>
      </c>
    </row>
    <row r="85" spans="1:45" ht="14.25" thickBot="1" x14ac:dyDescent="0.2">
      <c r="R85" s="577" t="s">
        <v>604</v>
      </c>
      <c r="S85" s="578"/>
      <c r="T85" s="579">
        <f>SUM(AO76,AO78,AO80,AO82,AO84)</f>
        <v>7</v>
      </c>
      <c r="U85" s="579"/>
      <c r="V85" s="579"/>
      <c r="W85" s="579">
        <f>SUM(AP76,AP78,AP80,AP82,AP84)</f>
        <v>2</v>
      </c>
      <c r="X85" s="579"/>
      <c r="Y85" s="579"/>
      <c r="Z85" s="579">
        <f>SUM(AQ76,AQ78,AQ80,AQ82,AQ84)</f>
        <v>4</v>
      </c>
      <c r="AA85" s="579"/>
      <c r="AB85" s="579"/>
      <c r="AC85" s="579">
        <f>SUM(AR76,AR78,AR80,AR82,AR84)</f>
        <v>-1</v>
      </c>
      <c r="AD85" s="579"/>
      <c r="AE85" s="579"/>
      <c r="AF85" s="579">
        <f>SUM(AS76,AS78,AS80,AS82,AS84)</f>
        <v>0</v>
      </c>
      <c r="AG85" s="579"/>
      <c r="AH85" s="579"/>
      <c r="AI85" s="566">
        <f>IF(A75="","",SUM(AI75,AI77,AI79,AI81,AI83))</f>
        <v>800</v>
      </c>
      <c r="AJ85" s="567"/>
      <c r="AK85" s="568"/>
      <c r="AO85" s="219"/>
      <c r="AP85" s="219"/>
      <c r="AQ85" s="219"/>
      <c r="AR85" s="219"/>
      <c r="AS85" s="219"/>
    </row>
    <row r="86" spans="1:45" x14ac:dyDescent="0.15">
      <c r="A86" s="490" t="s">
        <v>1637</v>
      </c>
      <c r="B86" s="491"/>
      <c r="C86" s="491"/>
      <c r="D86" s="491"/>
      <c r="E86" s="491"/>
      <c r="F86" s="491"/>
      <c r="G86" s="492"/>
      <c r="K86" s="226"/>
      <c r="L86" s="226"/>
      <c r="M86" s="226"/>
      <c r="N86" s="226"/>
      <c r="O86" s="226"/>
      <c r="P86" s="226"/>
      <c r="Q86" s="226"/>
      <c r="R86" s="226"/>
      <c r="S86" s="226"/>
      <c r="T86" s="226"/>
      <c r="U86" s="226"/>
      <c r="V86" s="226"/>
      <c r="AF86" s="243"/>
      <c r="AG86" s="243"/>
    </row>
    <row r="87" spans="1:45" ht="14.25" thickBot="1" x14ac:dyDescent="0.2">
      <c r="A87" s="493"/>
      <c r="B87" s="494"/>
      <c r="C87" s="494"/>
      <c r="D87" s="494"/>
      <c r="E87" s="494"/>
      <c r="F87" s="494"/>
      <c r="G87" s="495"/>
    </row>
    <row r="88" spans="1:45" ht="13.5" customHeight="1" thickBot="1" x14ac:dyDescent="0.2">
      <c r="A88" s="569" t="s">
        <v>327</v>
      </c>
      <c r="B88" s="570"/>
      <c r="C88" s="570"/>
      <c r="D88" s="570"/>
      <c r="E88" s="570"/>
      <c r="F88" s="570"/>
      <c r="G88" s="570"/>
      <c r="H88" s="570"/>
      <c r="I88" s="570"/>
      <c r="J88" s="571" t="s">
        <v>1639</v>
      </c>
      <c r="K88" s="571"/>
      <c r="L88" s="571"/>
      <c r="M88" s="571"/>
      <c r="N88" s="570" t="s">
        <v>752</v>
      </c>
      <c r="O88" s="570"/>
      <c r="P88" s="570"/>
      <c r="Q88" s="570"/>
      <c r="R88" s="570"/>
      <c r="S88" s="570" t="s">
        <v>136</v>
      </c>
      <c r="T88" s="570"/>
      <c r="U88" s="570"/>
      <c r="V88" s="570"/>
      <c r="W88" s="570"/>
      <c r="X88" s="570" t="s">
        <v>112</v>
      </c>
      <c r="Y88" s="570"/>
      <c r="Z88" s="570"/>
      <c r="AA88" s="570"/>
      <c r="AB88" s="570"/>
      <c r="AC88" s="572" t="s">
        <v>111</v>
      </c>
      <c r="AD88" s="573"/>
      <c r="AE88" s="573"/>
      <c r="AF88" s="573"/>
      <c r="AG88" s="574"/>
      <c r="AH88" s="575" t="s">
        <v>330</v>
      </c>
      <c r="AI88" s="575"/>
      <c r="AJ88" s="575"/>
      <c r="AK88" s="576"/>
      <c r="AL88" s="218" t="s">
        <v>911</v>
      </c>
    </row>
    <row r="89" spans="1:45" ht="13.5" customHeight="1" x14ac:dyDescent="0.15">
      <c r="A89" s="586" t="s">
        <v>3691</v>
      </c>
      <c r="B89" s="587"/>
      <c r="C89" s="587"/>
      <c r="D89" s="587"/>
      <c r="E89" s="587"/>
      <c r="F89" s="587"/>
      <c r="G89" s="587"/>
      <c r="H89" s="587"/>
      <c r="I89" s="587"/>
      <c r="J89" s="588">
        <v>2</v>
      </c>
      <c r="K89" s="588"/>
      <c r="L89" s="588"/>
      <c r="M89" s="588"/>
      <c r="N89" s="589" t="str">
        <f>IF(A89="","",INDEX(道具!$C:$C,MATCH(大義の奴隷!A89,道具!$B:$B,0)))</f>
        <v>-</v>
      </c>
      <c r="O89" s="589"/>
      <c r="P89" s="589"/>
      <c r="Q89" s="589"/>
      <c r="R89" s="589"/>
      <c r="S89" s="589" t="str">
        <f>IF(A89="","",INDEX(道具!$D:$D,MATCH(大義の奴隷!A89,道具!$B:$B,0)))</f>
        <v>プレダメージ</v>
      </c>
      <c r="T89" s="589"/>
      <c r="U89" s="589"/>
      <c r="V89" s="589"/>
      <c r="W89" s="589"/>
      <c r="X89" s="589" t="str">
        <f>IF(A89="","",INDEX(道具!$E:$E,MATCH(大義の奴隷!A89,道具!$B:$B,0)))</f>
        <v>自身</v>
      </c>
      <c r="Y89" s="589"/>
      <c r="Z89" s="589"/>
      <c r="AA89" s="589"/>
      <c r="AB89" s="589"/>
      <c r="AC89" s="589" t="str">
        <f>IF(A89="","",INDEX(道具!$F:$F,MATCH(大義の奴隷!A89,道具!$B:$B,0)))</f>
        <v>-</v>
      </c>
      <c r="AD89" s="589"/>
      <c r="AE89" s="589"/>
      <c r="AF89" s="589"/>
      <c r="AG89" s="589"/>
      <c r="AH89" s="580">
        <f>IF(A89="","",INDEX(道具!$G:$G,MATCH(大義の奴隷!A89,道具!$B:$B,0)))</f>
        <v>200</v>
      </c>
      <c r="AI89" s="580"/>
      <c r="AJ89" s="580"/>
      <c r="AK89" s="581"/>
      <c r="AL89" s="508">
        <f>IF(A89="","0",IF(AH89="不可",0,AH89*J89))</f>
        <v>400</v>
      </c>
      <c r="AM89" s="508"/>
      <c r="AN89" s="508"/>
    </row>
    <row r="90" spans="1:45" ht="14.25" thickBot="1" x14ac:dyDescent="0.2">
      <c r="A90" s="554" t="s">
        <v>717</v>
      </c>
      <c r="B90" s="555"/>
      <c r="C90" s="555"/>
      <c r="D90" s="556" t="str">
        <f>IF(A89="","",INDEX(道具!$H:$H,MATCH(大義の奴隷!A89,道具!$B:$B,0)))</f>
        <v>受けるダメージを1D10点軽減する。このアイテムは「タイミング：プレダメージ」のダメージを軽減するアーツと特別に同時に使用できる。その場合、そのアーツで軽減するダメージに+1Ｄ10点する。</v>
      </c>
      <c r="E90" s="556"/>
      <c r="F90" s="556"/>
      <c r="G90" s="556"/>
      <c r="H90" s="556"/>
      <c r="I90" s="556"/>
      <c r="J90" s="556"/>
      <c r="K90" s="556"/>
      <c r="L90" s="556"/>
      <c r="M90" s="556"/>
      <c r="N90" s="556"/>
      <c r="O90" s="556"/>
      <c r="P90" s="556"/>
      <c r="Q90" s="556"/>
      <c r="R90" s="556"/>
      <c r="S90" s="556"/>
      <c r="T90" s="556"/>
      <c r="U90" s="556"/>
      <c r="V90" s="556"/>
      <c r="W90" s="556"/>
      <c r="X90" s="556"/>
      <c r="Y90" s="556"/>
      <c r="Z90" s="556"/>
      <c r="AA90" s="556"/>
      <c r="AB90" s="556"/>
      <c r="AC90" s="556"/>
      <c r="AD90" s="556"/>
      <c r="AE90" s="556"/>
      <c r="AF90" s="556"/>
      <c r="AG90" s="556"/>
      <c r="AH90" s="556"/>
      <c r="AI90" s="556"/>
      <c r="AJ90" s="556"/>
      <c r="AK90" s="557"/>
    </row>
    <row r="91" spans="1:45" x14ac:dyDescent="0.15">
      <c r="A91" s="586"/>
      <c r="B91" s="587"/>
      <c r="C91" s="587"/>
      <c r="D91" s="587"/>
      <c r="E91" s="587"/>
      <c r="F91" s="587"/>
      <c r="G91" s="587"/>
      <c r="H91" s="587"/>
      <c r="I91" s="587"/>
      <c r="J91" s="588"/>
      <c r="K91" s="588"/>
      <c r="L91" s="588"/>
      <c r="M91" s="588"/>
      <c r="N91" s="589" t="str">
        <f>IF(A91="","",INDEX(道具!$C:$C,MATCH(大義の奴隷!A91,道具!$B:$B,0)))</f>
        <v/>
      </c>
      <c r="O91" s="589"/>
      <c r="P91" s="589"/>
      <c r="Q91" s="589"/>
      <c r="R91" s="589"/>
      <c r="S91" s="589" t="str">
        <f>IF(A91="","",INDEX(道具!$D:$D,MATCH(大義の奴隷!A91,道具!$B:$B,0)))</f>
        <v/>
      </c>
      <c r="T91" s="589"/>
      <c r="U91" s="589"/>
      <c r="V91" s="589"/>
      <c r="W91" s="589"/>
      <c r="X91" s="589" t="str">
        <f>IF(A91="","",INDEX(道具!$E:$E,MATCH(大義の奴隷!A91,道具!$B:$B,0)))</f>
        <v/>
      </c>
      <c r="Y91" s="589"/>
      <c r="Z91" s="589"/>
      <c r="AA91" s="589"/>
      <c r="AB91" s="589"/>
      <c r="AC91" s="589" t="str">
        <f>IF(A91="","",INDEX(道具!$F:$F,MATCH(大義の奴隷!A91,道具!$B:$B,0)))</f>
        <v/>
      </c>
      <c r="AD91" s="589"/>
      <c r="AE91" s="589"/>
      <c r="AF91" s="589"/>
      <c r="AG91" s="589"/>
      <c r="AH91" s="580" t="str">
        <f>IF(A91="","",INDEX(道具!$G:$G,MATCH(大義の奴隷!A91,道具!$B:$B,0)))</f>
        <v/>
      </c>
      <c r="AI91" s="580"/>
      <c r="AJ91" s="580"/>
      <c r="AK91" s="581"/>
      <c r="AL91" s="508" t="str">
        <f>IF(A91="","0",IF(AH91="不可",0,AH91*J91))</f>
        <v>0</v>
      </c>
      <c r="AM91" s="508"/>
      <c r="AN91" s="508"/>
    </row>
    <row r="92" spans="1:45" ht="14.25" customHeight="1" thickBot="1" x14ac:dyDescent="0.2">
      <c r="A92" s="526" t="s">
        <v>717</v>
      </c>
      <c r="B92" s="527"/>
      <c r="C92" s="527"/>
      <c r="D92" s="564" t="str">
        <f>IF(A91="","",INDEX(道具!$H:$H,MATCH(大義の奴隷!A91,道具!$B:$B,0)))</f>
        <v/>
      </c>
      <c r="E92" s="564"/>
      <c r="F92" s="564"/>
      <c r="G92" s="564"/>
      <c r="H92" s="564"/>
      <c r="I92" s="564"/>
      <c r="J92" s="564"/>
      <c r="K92" s="564"/>
      <c r="L92" s="564"/>
      <c r="M92" s="564"/>
      <c r="N92" s="564"/>
      <c r="O92" s="564"/>
      <c r="P92" s="564"/>
      <c r="Q92" s="564"/>
      <c r="R92" s="564"/>
      <c r="S92" s="564"/>
      <c r="T92" s="564"/>
      <c r="U92" s="564"/>
      <c r="V92" s="564"/>
      <c r="W92" s="564"/>
      <c r="X92" s="564"/>
      <c r="Y92" s="564"/>
      <c r="Z92" s="564"/>
      <c r="AA92" s="564"/>
      <c r="AB92" s="564"/>
      <c r="AC92" s="564"/>
      <c r="AD92" s="564"/>
      <c r="AE92" s="564"/>
      <c r="AF92" s="564"/>
      <c r="AG92" s="564"/>
      <c r="AH92" s="564"/>
      <c r="AI92" s="564"/>
      <c r="AJ92" s="564"/>
      <c r="AK92" s="565"/>
    </row>
    <row r="93" spans="1:45" x14ac:dyDescent="0.15">
      <c r="A93" s="582"/>
      <c r="B93" s="583"/>
      <c r="C93" s="583"/>
      <c r="D93" s="583"/>
      <c r="E93" s="583"/>
      <c r="F93" s="583"/>
      <c r="G93" s="583"/>
      <c r="H93" s="583"/>
      <c r="I93" s="583"/>
      <c r="J93" s="584"/>
      <c r="K93" s="584"/>
      <c r="L93" s="584"/>
      <c r="M93" s="584"/>
      <c r="N93" s="585" t="str">
        <f>IF(A93="","",INDEX(道具!$C:$C,MATCH(大義の奴隷!A93,道具!$B:$B,0)))</f>
        <v/>
      </c>
      <c r="O93" s="585"/>
      <c r="P93" s="585"/>
      <c r="Q93" s="585"/>
      <c r="R93" s="585"/>
      <c r="S93" s="585" t="str">
        <f>IF(A93="","",INDEX(道具!$D:$D,MATCH(大義の奴隷!A93,道具!$B:$B,0)))</f>
        <v/>
      </c>
      <c r="T93" s="585"/>
      <c r="U93" s="585"/>
      <c r="V93" s="585"/>
      <c r="W93" s="585"/>
      <c r="X93" s="585" t="str">
        <f>IF(A93="","",INDEX(道具!$E:$E,MATCH(大義の奴隷!A93,道具!$B:$B,0)))</f>
        <v/>
      </c>
      <c r="Y93" s="585"/>
      <c r="Z93" s="585"/>
      <c r="AA93" s="585"/>
      <c r="AB93" s="585"/>
      <c r="AC93" s="585" t="str">
        <f>IF(A93="","",INDEX(道具!$F:$F,MATCH(大義の奴隷!A93,道具!$B:$B,0)))</f>
        <v/>
      </c>
      <c r="AD93" s="585"/>
      <c r="AE93" s="585"/>
      <c r="AF93" s="585"/>
      <c r="AG93" s="585"/>
      <c r="AH93" s="593" t="str">
        <f>IF(A93="","",INDEX(道具!$G:$G,MATCH(大義の奴隷!A93,道具!$B:$B,0)))</f>
        <v/>
      </c>
      <c r="AI93" s="593"/>
      <c r="AJ93" s="593"/>
      <c r="AK93" s="594"/>
      <c r="AL93" s="508" t="str">
        <f>IF(A93="","0",IF(AH93="不可",0,AH93*J93))</f>
        <v>0</v>
      </c>
      <c r="AM93" s="508"/>
      <c r="AN93" s="508"/>
    </row>
    <row r="94" spans="1:45" ht="14.25" customHeight="1" thickBot="1" x14ac:dyDescent="0.2">
      <c r="A94" s="554" t="s">
        <v>717</v>
      </c>
      <c r="B94" s="555"/>
      <c r="C94" s="555"/>
      <c r="D94" s="556" t="str">
        <f>IF(A93="","",INDEX(道具!$H:$H,MATCH(大義の奴隷!A93,道具!$B:$B,0)))</f>
        <v/>
      </c>
      <c r="E94" s="556"/>
      <c r="F94" s="556"/>
      <c r="G94" s="556"/>
      <c r="H94" s="556"/>
      <c r="I94" s="556"/>
      <c r="J94" s="556"/>
      <c r="K94" s="556"/>
      <c r="L94" s="556"/>
      <c r="M94" s="556"/>
      <c r="N94" s="556"/>
      <c r="O94" s="556"/>
      <c r="P94" s="556"/>
      <c r="Q94" s="556"/>
      <c r="R94" s="556"/>
      <c r="S94" s="556"/>
      <c r="T94" s="556"/>
      <c r="U94" s="556"/>
      <c r="V94" s="556"/>
      <c r="W94" s="556"/>
      <c r="X94" s="556"/>
      <c r="Y94" s="556"/>
      <c r="Z94" s="556"/>
      <c r="AA94" s="556"/>
      <c r="AB94" s="556"/>
      <c r="AC94" s="556"/>
      <c r="AD94" s="556"/>
      <c r="AE94" s="556"/>
      <c r="AF94" s="556"/>
      <c r="AG94" s="556"/>
      <c r="AH94" s="556"/>
      <c r="AI94" s="556"/>
      <c r="AJ94" s="556"/>
      <c r="AK94" s="557"/>
    </row>
    <row r="95" spans="1:45" x14ac:dyDescent="0.15">
      <c r="A95" s="586"/>
      <c r="B95" s="587"/>
      <c r="C95" s="587"/>
      <c r="D95" s="587"/>
      <c r="E95" s="587"/>
      <c r="F95" s="587"/>
      <c r="G95" s="587"/>
      <c r="H95" s="587"/>
      <c r="I95" s="587"/>
      <c r="J95" s="588"/>
      <c r="K95" s="588"/>
      <c r="L95" s="588"/>
      <c r="M95" s="588"/>
      <c r="N95" s="589" t="str">
        <f>IF(A95="","",INDEX(道具!$C:$C,MATCH(大義の奴隷!A95,道具!$B:$B,0)))</f>
        <v/>
      </c>
      <c r="O95" s="589"/>
      <c r="P95" s="589"/>
      <c r="Q95" s="589"/>
      <c r="R95" s="589"/>
      <c r="S95" s="589" t="str">
        <f>IF(A95="","",INDEX(道具!$D:$D,MATCH(大義の奴隷!A95,道具!$B:$B,0)))</f>
        <v/>
      </c>
      <c r="T95" s="589"/>
      <c r="U95" s="589"/>
      <c r="V95" s="589"/>
      <c r="W95" s="589"/>
      <c r="X95" s="589" t="str">
        <f>IF(A95="","",INDEX(道具!$E:$E,MATCH(大義の奴隷!A95,道具!$B:$B,0)))</f>
        <v/>
      </c>
      <c r="Y95" s="589"/>
      <c r="Z95" s="589"/>
      <c r="AA95" s="589"/>
      <c r="AB95" s="589"/>
      <c r="AC95" s="589" t="str">
        <f>IF(A95="","",INDEX(道具!$F:$F,MATCH(大義の奴隷!A95,道具!$B:$B,0)))</f>
        <v/>
      </c>
      <c r="AD95" s="589"/>
      <c r="AE95" s="589"/>
      <c r="AF95" s="589"/>
      <c r="AG95" s="589"/>
      <c r="AH95" s="580" t="str">
        <f>IF(A95="","",INDEX(道具!$G:$G,MATCH(大義の奴隷!A95,道具!$B:$B,0)))</f>
        <v/>
      </c>
      <c r="AI95" s="580"/>
      <c r="AJ95" s="580"/>
      <c r="AK95" s="581"/>
      <c r="AL95" s="508" t="str">
        <f>IF(A95="","0",IF(AH95="不可",0,AH95*J95))</f>
        <v>0</v>
      </c>
      <c r="AM95" s="508"/>
      <c r="AN95" s="508"/>
    </row>
    <row r="96" spans="1:45" ht="13.5" customHeight="1" thickBot="1" x14ac:dyDescent="0.2">
      <c r="A96" s="526" t="s">
        <v>717</v>
      </c>
      <c r="B96" s="527"/>
      <c r="C96" s="527"/>
      <c r="D96" s="564" t="str">
        <f>IF(A95="","",INDEX(道具!$H:$H,MATCH(大義の奴隷!A95,道具!$B:$B,0)))</f>
        <v/>
      </c>
      <c r="E96" s="564"/>
      <c r="F96" s="564"/>
      <c r="G96" s="564"/>
      <c r="H96" s="564"/>
      <c r="I96" s="564"/>
      <c r="J96" s="564"/>
      <c r="K96" s="564"/>
      <c r="L96" s="564"/>
      <c r="M96" s="564"/>
      <c r="N96" s="564"/>
      <c r="O96" s="564"/>
      <c r="P96" s="564"/>
      <c r="Q96" s="564"/>
      <c r="R96" s="564"/>
      <c r="S96" s="564"/>
      <c r="T96" s="564"/>
      <c r="U96" s="564"/>
      <c r="V96" s="564"/>
      <c r="W96" s="564"/>
      <c r="X96" s="564"/>
      <c r="Y96" s="564"/>
      <c r="Z96" s="564"/>
      <c r="AA96" s="564"/>
      <c r="AB96" s="564"/>
      <c r="AC96" s="564"/>
      <c r="AD96" s="564"/>
      <c r="AE96" s="564"/>
      <c r="AF96" s="564"/>
      <c r="AG96" s="564"/>
      <c r="AH96" s="564"/>
      <c r="AI96" s="564"/>
      <c r="AJ96" s="564"/>
      <c r="AK96" s="565"/>
    </row>
    <row r="97" spans="1:40" ht="13.5" customHeight="1" x14ac:dyDescent="0.15">
      <c r="A97" s="582"/>
      <c r="B97" s="583"/>
      <c r="C97" s="583"/>
      <c r="D97" s="583"/>
      <c r="E97" s="583"/>
      <c r="F97" s="583"/>
      <c r="G97" s="583"/>
      <c r="H97" s="583"/>
      <c r="I97" s="583"/>
      <c r="J97" s="584"/>
      <c r="K97" s="584"/>
      <c r="L97" s="584"/>
      <c r="M97" s="584"/>
      <c r="N97" s="585" t="str">
        <f>IF(A97="","",INDEX(道具!$C:$C,MATCH(大義の奴隷!A97,道具!$B:$B,0)))</f>
        <v/>
      </c>
      <c r="O97" s="585"/>
      <c r="P97" s="585"/>
      <c r="Q97" s="585"/>
      <c r="R97" s="585"/>
      <c r="S97" s="585" t="str">
        <f>IF(A97="","",INDEX(道具!$D:$D,MATCH(大義の奴隷!A97,道具!$B:$B,0)))</f>
        <v/>
      </c>
      <c r="T97" s="585"/>
      <c r="U97" s="585"/>
      <c r="V97" s="585"/>
      <c r="W97" s="585"/>
      <c r="X97" s="585" t="str">
        <f>IF(A97="","",INDEX(道具!$E:$E,MATCH(大義の奴隷!A97,道具!$B:$B,0)))</f>
        <v/>
      </c>
      <c r="Y97" s="585"/>
      <c r="Z97" s="585"/>
      <c r="AA97" s="585"/>
      <c r="AB97" s="585"/>
      <c r="AC97" s="585" t="str">
        <f>IF(A97="","",INDEX(道具!$F:$F,MATCH(大義の奴隷!A97,道具!$B:$B,0)))</f>
        <v/>
      </c>
      <c r="AD97" s="585"/>
      <c r="AE97" s="585"/>
      <c r="AF97" s="585"/>
      <c r="AG97" s="585"/>
      <c r="AH97" s="593" t="str">
        <f>IF(A97="","",INDEX(道具!$G:$G,MATCH(大義の奴隷!A97,道具!$B:$B,0)))</f>
        <v/>
      </c>
      <c r="AI97" s="593"/>
      <c r="AJ97" s="593"/>
      <c r="AK97" s="594"/>
      <c r="AL97" s="508" t="str">
        <f>IF(A97="","0",IF(AH97="不可",0,AH97*J97))</f>
        <v>0</v>
      </c>
      <c r="AM97" s="508"/>
      <c r="AN97" s="508"/>
    </row>
    <row r="98" spans="1:40" ht="14.25" customHeight="1" thickBot="1" x14ac:dyDescent="0.2">
      <c r="A98" s="526" t="s">
        <v>717</v>
      </c>
      <c r="B98" s="527"/>
      <c r="C98" s="527"/>
      <c r="D98" s="564" t="str">
        <f>IF(A97="","",INDEX(道具!$H:$H,MATCH(大義の奴隷!A97,道具!$B:$B,0)))</f>
        <v/>
      </c>
      <c r="E98" s="564"/>
      <c r="F98" s="564"/>
      <c r="G98" s="564"/>
      <c r="H98" s="564"/>
      <c r="I98" s="564"/>
      <c r="J98" s="564"/>
      <c r="K98" s="564"/>
      <c r="L98" s="564"/>
      <c r="M98" s="564"/>
      <c r="N98" s="564"/>
      <c r="O98" s="564"/>
      <c r="P98" s="564"/>
      <c r="Q98" s="564"/>
      <c r="R98" s="564"/>
      <c r="S98" s="564"/>
      <c r="T98" s="564"/>
      <c r="U98" s="564"/>
      <c r="V98" s="564"/>
      <c r="W98" s="564"/>
      <c r="X98" s="564"/>
      <c r="Y98" s="564"/>
      <c r="Z98" s="564"/>
      <c r="AA98" s="564"/>
      <c r="AB98" s="564"/>
      <c r="AC98" s="564"/>
      <c r="AD98" s="564"/>
      <c r="AE98" s="564"/>
      <c r="AF98" s="564"/>
      <c r="AG98" s="564"/>
      <c r="AH98" s="564"/>
      <c r="AI98" s="564"/>
      <c r="AJ98" s="564"/>
      <c r="AK98" s="565"/>
    </row>
    <row r="99" spans="1:40" ht="14.25" thickBot="1" x14ac:dyDescent="0.2">
      <c r="AF99" s="590" t="s">
        <v>604</v>
      </c>
      <c r="AG99" s="591"/>
      <c r="AH99" s="592">
        <f>IF(A89="","",SUM(AL89,AL91,AL93,AL95,AL97))</f>
        <v>400</v>
      </c>
      <c r="AI99" s="592"/>
      <c r="AJ99" s="592"/>
      <c r="AK99" s="551"/>
    </row>
    <row r="100" spans="1:40" x14ac:dyDescent="0.15">
      <c r="A100" s="490" t="s">
        <v>637</v>
      </c>
      <c r="B100" s="491"/>
      <c r="C100" s="491"/>
      <c r="D100" s="491"/>
      <c r="E100" s="491"/>
      <c r="F100" s="491"/>
      <c r="G100" s="492"/>
      <c r="X100" s="244"/>
      <c r="Y100" s="244"/>
    </row>
    <row r="101" spans="1:40" ht="14.25" thickBot="1" x14ac:dyDescent="0.2">
      <c r="A101" s="493"/>
      <c r="B101" s="494"/>
      <c r="C101" s="494"/>
      <c r="D101" s="494"/>
      <c r="E101" s="494"/>
      <c r="F101" s="494"/>
      <c r="G101" s="495"/>
      <c r="X101" s="244"/>
      <c r="Y101" s="244"/>
    </row>
    <row r="102" spans="1:40" x14ac:dyDescent="0.15">
      <c r="A102" s="603" t="s">
        <v>764</v>
      </c>
      <c r="B102" s="604"/>
      <c r="C102" s="604"/>
      <c r="D102" s="604"/>
      <c r="E102" s="604"/>
      <c r="F102" s="604"/>
      <c r="G102" s="605"/>
      <c r="H102" s="281" t="s">
        <v>1435</v>
      </c>
      <c r="I102" s="281"/>
      <c r="J102" s="596" t="s">
        <v>759</v>
      </c>
      <c r="K102" s="596"/>
      <c r="L102" s="596"/>
      <c r="M102" s="596"/>
      <c r="N102" s="596" t="s">
        <v>766</v>
      </c>
      <c r="O102" s="596"/>
      <c r="P102" s="596"/>
      <c r="Q102" s="596"/>
      <c r="R102" s="596" t="s">
        <v>762</v>
      </c>
      <c r="S102" s="596"/>
      <c r="T102" s="596"/>
      <c r="U102" s="596"/>
      <c r="V102" s="595" t="s">
        <v>760</v>
      </c>
      <c r="W102" s="595"/>
      <c r="X102" s="596" t="s">
        <v>761</v>
      </c>
      <c r="Y102" s="596"/>
      <c r="Z102" s="596"/>
      <c r="AA102" s="596"/>
      <c r="AB102" s="596" t="s">
        <v>739</v>
      </c>
      <c r="AC102" s="596"/>
      <c r="AD102" s="596"/>
      <c r="AE102" s="596"/>
      <c r="AF102" s="596" t="s">
        <v>741</v>
      </c>
      <c r="AG102" s="596"/>
      <c r="AH102" s="596"/>
      <c r="AI102" s="596"/>
      <c r="AJ102" s="596" t="s">
        <v>767</v>
      </c>
      <c r="AK102" s="597"/>
    </row>
    <row r="103" spans="1:40" x14ac:dyDescent="0.15">
      <c r="A103" s="598" t="s">
        <v>3652</v>
      </c>
      <c r="B103" s="599"/>
      <c r="C103" s="599"/>
      <c r="D103" s="599"/>
      <c r="E103" s="599"/>
      <c r="F103" s="599"/>
      <c r="G103" s="600"/>
      <c r="H103" s="601">
        <v>1</v>
      </c>
      <c r="I103" s="601"/>
      <c r="J103" s="602" t="str">
        <f>IF(A103="","",INDEX(アーツ!$D:$D,MATCH(大義の奴隷!A103,アーツ!$C:$C,0)))</f>
        <v>自動、LV5</v>
      </c>
      <c r="K103" s="602"/>
      <c r="L103" s="602"/>
      <c r="M103" s="602"/>
      <c r="N103" s="602" t="str">
        <f>IF(A103="","",INDEX(アーツ!$E:$E,MATCH(大義の奴隷!A103,アーツ!$C:$C,0)))</f>
        <v>なし</v>
      </c>
      <c r="O103" s="602"/>
      <c r="P103" s="602"/>
      <c r="Q103" s="602"/>
      <c r="R103" s="602" t="str">
        <f>IF(A103="","",INDEX(アーツ!$F:$F,MATCH(大義の奴隷!A103,アーツ!$C:$C,0)))</f>
        <v>常時</v>
      </c>
      <c r="S103" s="602"/>
      <c r="T103" s="602"/>
      <c r="U103" s="602"/>
      <c r="V103" s="621" t="str">
        <f>IF(A103="","",INDEX(アーツ!$G:$G,MATCH(大義の奴隷!A103,アーツ!$C:$C,0)))</f>
        <v>-</v>
      </c>
      <c r="W103" s="621"/>
      <c r="X103" s="622" t="str">
        <f>IF(A103="","",INDEX(アーツ!$H:$H,MATCH(大義の奴隷!A103,アーツ!$C:$C,0)))</f>
        <v>なし</v>
      </c>
      <c r="Y103" s="622"/>
      <c r="Z103" s="622"/>
      <c r="AA103" s="623"/>
      <c r="AB103" s="602" t="str">
        <f>IF(A103="","",INDEX(アーツ!$I:$I,MATCH(大義の奴隷!A103,アーツ!$C:$C,0)))</f>
        <v>自身</v>
      </c>
      <c r="AC103" s="602"/>
      <c r="AD103" s="602"/>
      <c r="AE103" s="602"/>
      <c r="AF103" s="602" t="str">
        <f>IF(A103="","",INDEX(アーツ!$J:$J,MATCH(大義の奴隷!A103,アーツ!$C:$C,0)))</f>
        <v>-</v>
      </c>
      <c r="AG103" s="602"/>
      <c r="AH103" s="602"/>
      <c r="AI103" s="602"/>
      <c r="AJ103" s="624" t="str">
        <f>IF(A103="","",INDEX(アーツ!$K:$K,MATCH(大義の奴隷!A103,アーツ!$C:$C,0)))</f>
        <v>なし</v>
      </c>
      <c r="AK103" s="625"/>
    </row>
    <row r="104" spans="1:40" ht="13.5" customHeight="1" x14ac:dyDescent="0.15">
      <c r="A104" s="245" t="s">
        <v>1640</v>
      </c>
      <c r="B104" s="713" t="str">
        <f>IF(A103="","",INDEX(アーツ!$L:$L,MATCH(大義の奴隷!A103,アーツ!$C:$C,0)))</f>
        <v>自身のレリック1つの威力1つと、魔力、防御値、抵抗値、重量の全てに+[LV]する(「-」であれば0にしてから+[LV]する。LV2以上なら威力最大2つを選択する)。君のレリックは他の遺痕者から継承したものであり、そのレリックには元の持ち主の遺志(人格・記憶)が宿っている。自身にのみ、レリックの言葉は認知できる。「レリクイア」のクラスを複数取得した場合、その数だけ《継承者》を自動的に取得し、その数だけ初期作成のレリックを取得する。</v>
      </c>
      <c r="C104" s="713"/>
      <c r="D104" s="713"/>
      <c r="E104" s="713"/>
      <c r="F104" s="713"/>
      <c r="G104" s="713"/>
      <c r="H104" s="713"/>
      <c r="I104" s="713"/>
      <c r="J104" s="713"/>
      <c r="K104" s="713"/>
      <c r="L104" s="713"/>
      <c r="M104" s="713"/>
      <c r="N104" s="713"/>
      <c r="O104" s="713"/>
      <c r="P104" s="713"/>
      <c r="Q104" s="713"/>
      <c r="R104" s="713"/>
      <c r="S104" s="713"/>
      <c r="T104" s="713"/>
      <c r="U104" s="713"/>
      <c r="V104" s="713"/>
      <c r="W104" s="713"/>
      <c r="X104" s="713"/>
      <c r="Y104" s="713"/>
      <c r="Z104" s="713"/>
      <c r="AA104" s="713"/>
      <c r="AB104" s="713"/>
      <c r="AC104" s="713"/>
      <c r="AD104" s="713"/>
      <c r="AE104" s="713"/>
      <c r="AF104" s="713"/>
      <c r="AG104" s="713"/>
      <c r="AH104" s="713"/>
      <c r="AI104" s="713"/>
      <c r="AJ104" s="713"/>
      <c r="AK104" s="714"/>
    </row>
    <row r="105" spans="1:40" ht="13.5" customHeight="1" thickBot="1" x14ac:dyDescent="0.2">
      <c r="A105" s="246" t="s">
        <v>1641</v>
      </c>
      <c r="B105" s="715"/>
      <c r="C105" s="715"/>
      <c r="D105" s="715"/>
      <c r="E105" s="715"/>
      <c r="F105" s="715"/>
      <c r="G105" s="715"/>
      <c r="H105" s="715"/>
      <c r="I105" s="715"/>
      <c r="J105" s="715"/>
      <c r="K105" s="715"/>
      <c r="L105" s="715"/>
      <c r="M105" s="715"/>
      <c r="N105" s="715"/>
      <c r="O105" s="715"/>
      <c r="P105" s="715"/>
      <c r="Q105" s="715"/>
      <c r="R105" s="715"/>
      <c r="S105" s="715"/>
      <c r="T105" s="715"/>
      <c r="U105" s="715"/>
      <c r="V105" s="715"/>
      <c r="W105" s="715"/>
      <c r="X105" s="715"/>
      <c r="Y105" s="715"/>
      <c r="Z105" s="715"/>
      <c r="AA105" s="715"/>
      <c r="AB105" s="715"/>
      <c r="AC105" s="715"/>
      <c r="AD105" s="715"/>
      <c r="AE105" s="715"/>
      <c r="AF105" s="715"/>
      <c r="AG105" s="715"/>
      <c r="AH105" s="715"/>
      <c r="AI105" s="715"/>
      <c r="AJ105" s="715"/>
      <c r="AK105" s="716"/>
    </row>
    <row r="106" spans="1:40" x14ac:dyDescent="0.15">
      <c r="A106" s="617" t="s">
        <v>1523</v>
      </c>
      <c r="B106" s="618"/>
      <c r="C106" s="618"/>
      <c r="D106" s="618"/>
      <c r="E106" s="618"/>
      <c r="F106" s="618"/>
      <c r="G106" s="619"/>
      <c r="H106" s="588">
        <v>1</v>
      </c>
      <c r="I106" s="588"/>
      <c r="J106" s="560" t="str">
        <f>IF(A106="","",INDEX(アーツ!$D:$D,MATCH(大義の奴隷!A106,アーツ!$C:$C,0)))</f>
        <v>LV3</v>
      </c>
      <c r="K106" s="560"/>
      <c r="L106" s="560"/>
      <c r="M106" s="560"/>
      <c r="N106" s="560" t="str">
        <f>IF(A106="","",INDEX(アーツ!$E:$E,MATCH(大義の奴隷!A106,アーツ!$C:$C,0)))</f>
        <v>なし</v>
      </c>
      <c r="O106" s="560"/>
      <c r="P106" s="560"/>
      <c r="Q106" s="560"/>
      <c r="R106" s="560" t="str">
        <f>IF(A106="","",INDEX(アーツ!$F:$F,MATCH(大義の奴隷!A106,アーツ!$C:$C,0)))</f>
        <v>常時</v>
      </c>
      <c r="S106" s="560"/>
      <c r="T106" s="560"/>
      <c r="U106" s="560"/>
      <c r="V106" s="620" t="str">
        <f>IF(A106="","",INDEX(アーツ!$G:$G,MATCH(大義の奴隷!A106,アーツ!$C:$C,0)))</f>
        <v>-</v>
      </c>
      <c r="W106" s="620"/>
      <c r="X106" s="606" t="str">
        <f>IF(A106="","",INDEX(アーツ!$H:$H,MATCH(大義の奴隷!A106,アーツ!$C:$C,0)))</f>
        <v>なし</v>
      </c>
      <c r="Y106" s="606"/>
      <c r="Z106" s="606"/>
      <c r="AA106" s="607"/>
      <c r="AB106" s="560" t="str">
        <f>IF(A106="","",INDEX(アーツ!$I:$I,MATCH(大義の奴隷!A106,アーツ!$C:$C,0)))</f>
        <v>自身</v>
      </c>
      <c r="AC106" s="560"/>
      <c r="AD106" s="560"/>
      <c r="AE106" s="560"/>
      <c r="AF106" s="560" t="str">
        <f>IF(A106="","",INDEX(アーツ!$J:$J,MATCH(大義の奴隷!A106,アーツ!$C:$C,0)))</f>
        <v>-</v>
      </c>
      <c r="AG106" s="560"/>
      <c r="AH106" s="560"/>
      <c r="AI106" s="560"/>
      <c r="AJ106" s="608" t="str">
        <f>IF(A106="","",INDEX(アーツ!$K:$K,MATCH(大義の奴隷!A106,アーツ!$C:$C,0)))</f>
        <v>なし</v>
      </c>
      <c r="AK106" s="609"/>
    </row>
    <row r="107" spans="1:40" x14ac:dyDescent="0.15">
      <c r="A107" s="245" t="s">
        <v>1640</v>
      </c>
      <c r="B107" s="610" t="str">
        <f>IF(A106="","",INDEX(アーツ!$L:$L,MATCH(大義の奴隷!A106,アーツ!$C:$C,0)))</f>
        <v>自身が「邪毒」「汚染」「浄化」のいずれかを対象に与える場合、その状態異常レベルに+[LV]する(上限は越えない)。また、自身が与えた「邪毒」「汚染」「浄化」のいずれかが解除される時、[その状態異常LV×3]点のダメージを与える。</v>
      </c>
      <c r="C107" s="610"/>
      <c r="D107" s="610"/>
      <c r="E107" s="610"/>
      <c r="F107" s="610"/>
      <c r="G107" s="610"/>
      <c r="H107" s="610"/>
      <c r="I107" s="610"/>
      <c r="J107" s="610"/>
      <c r="K107" s="610"/>
      <c r="L107" s="610"/>
      <c r="M107" s="610"/>
      <c r="N107" s="610"/>
      <c r="O107" s="610"/>
      <c r="P107" s="610"/>
      <c r="Q107" s="610"/>
      <c r="R107" s="610"/>
      <c r="S107" s="610"/>
      <c r="T107" s="610"/>
      <c r="U107" s="610"/>
      <c r="V107" s="610"/>
      <c r="W107" s="610"/>
      <c r="X107" s="610"/>
      <c r="Y107" s="610"/>
      <c r="Z107" s="610"/>
      <c r="AA107" s="610"/>
      <c r="AB107" s="610"/>
      <c r="AC107" s="610"/>
      <c r="AD107" s="610"/>
      <c r="AE107" s="610"/>
      <c r="AF107" s="610"/>
      <c r="AG107" s="610"/>
      <c r="AH107" s="610"/>
      <c r="AI107" s="610"/>
      <c r="AJ107" s="610"/>
      <c r="AK107" s="611"/>
    </row>
    <row r="108" spans="1:40" ht="14.25" thickBot="1" x14ac:dyDescent="0.2">
      <c r="A108" s="247" t="s">
        <v>1641</v>
      </c>
      <c r="B108" s="612"/>
      <c r="C108" s="612"/>
      <c r="D108" s="612"/>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613"/>
    </row>
    <row r="109" spans="1:40" x14ac:dyDescent="0.15">
      <c r="A109" s="614" t="s">
        <v>3776</v>
      </c>
      <c r="B109" s="615"/>
      <c r="C109" s="615"/>
      <c r="D109" s="615"/>
      <c r="E109" s="615"/>
      <c r="F109" s="615"/>
      <c r="G109" s="616"/>
      <c r="H109" s="584">
        <v>1</v>
      </c>
      <c r="I109" s="584"/>
      <c r="J109" s="533" t="str">
        <f>IF(A109="","",INDEX(アーツ!$D:$D,MATCH(大義の奴隷!A109,アーツ!$C:$C,0)))</f>
        <v>設定、選択</v>
      </c>
      <c r="K109" s="533"/>
      <c r="L109" s="533"/>
      <c r="M109" s="533"/>
      <c r="N109" s="533" t="str">
        <f>IF(A109="","",INDEX(アーツ!$E:$E,MATCH(大義の奴隷!A109,アーツ!$C:$C,0)))</f>
        <v>なし</v>
      </c>
      <c r="O109" s="533"/>
      <c r="P109" s="533"/>
      <c r="Q109" s="533"/>
      <c r="R109" s="533" t="str">
        <f>IF(A109="","",INDEX(アーツ!$F:$F,MATCH(大義の奴隷!A109,アーツ!$C:$C,0)))</f>
        <v>マイナー</v>
      </c>
      <c r="S109" s="533"/>
      <c r="T109" s="533"/>
      <c r="U109" s="533"/>
      <c r="V109" s="628" t="str">
        <f>IF(A109="","",INDEX(アーツ!$G:$G,MATCH(大義の奴隷!A109,アーツ!$C:$C,0)))</f>
        <v>-</v>
      </c>
      <c r="W109" s="628"/>
      <c r="X109" s="629" t="str">
        <f>IF(A109="","",INDEX(アーツ!$H:$H,MATCH(大義の奴隷!A109,アーツ!$C:$C,0)))</f>
        <v>S</v>
      </c>
      <c r="Y109" s="629"/>
      <c r="Z109" s="629"/>
      <c r="AA109" s="630"/>
      <c r="AB109" s="533" t="str">
        <f>IF(A109="","",INDEX(アーツ!$I:$I,MATCH(大義の奴隷!A109,アーツ!$C:$C,0)))</f>
        <v>自身</v>
      </c>
      <c r="AC109" s="533"/>
      <c r="AD109" s="533"/>
      <c r="AE109" s="533"/>
      <c r="AF109" s="533" t="str">
        <f>IF(A109="","",INDEX(アーツ!$J:$J,MATCH(大義の奴隷!A109,アーツ!$C:$C,0)))</f>
        <v>-</v>
      </c>
      <c r="AG109" s="533"/>
      <c r="AH109" s="533"/>
      <c r="AI109" s="533"/>
      <c r="AJ109" s="624" t="str">
        <f>IF(A109="","",INDEX(アーツ!$K:$K,MATCH(大義の奴隷!A109,アーツ!$C:$C,0)))</f>
        <v>なし</v>
      </c>
      <c r="AK109" s="625"/>
    </row>
    <row r="110" spans="1:40" x14ac:dyDescent="0.15">
      <c r="A110" s="245" t="s">
        <v>1640</v>
      </c>
      <c r="B110" s="610" t="str">
        <f>IF(A109="","",INDEX(アーツ!$L:$L,MATCH(大義の奴隷!A109,アーツ!$C:$C,0)))</f>
        <v>君はマナの結晶でできた空を飛べる『晶翼』を持つが、血のマナが薄い。この戦闘中、「飛行」状態になる。また、常に魔法で与えるダメージに-4点される。《羽毛の翼》と同時に取得することはできない。</v>
      </c>
      <c r="C110" s="610"/>
      <c r="D110" s="610"/>
      <c r="E110" s="610"/>
      <c r="F110" s="610"/>
      <c r="G110" s="610"/>
      <c r="H110" s="610"/>
      <c r="I110" s="610"/>
      <c r="J110" s="610"/>
      <c r="K110" s="610"/>
      <c r="L110" s="610"/>
      <c r="M110" s="610"/>
      <c r="N110" s="610"/>
      <c r="O110" s="610"/>
      <c r="P110" s="610"/>
      <c r="Q110" s="610"/>
      <c r="R110" s="610"/>
      <c r="S110" s="610"/>
      <c r="T110" s="610"/>
      <c r="U110" s="610"/>
      <c r="V110" s="610"/>
      <c r="W110" s="610"/>
      <c r="X110" s="610"/>
      <c r="Y110" s="610"/>
      <c r="Z110" s="610"/>
      <c r="AA110" s="610"/>
      <c r="AB110" s="610"/>
      <c r="AC110" s="610"/>
      <c r="AD110" s="610"/>
      <c r="AE110" s="610"/>
      <c r="AF110" s="610"/>
      <c r="AG110" s="610"/>
      <c r="AH110" s="610"/>
      <c r="AI110" s="610"/>
      <c r="AJ110" s="610"/>
      <c r="AK110" s="611"/>
    </row>
    <row r="111" spans="1:40" ht="14.25" thickBot="1" x14ac:dyDescent="0.2">
      <c r="A111" s="246" t="s">
        <v>1641</v>
      </c>
      <c r="B111" s="626"/>
      <c r="C111" s="626"/>
      <c r="D111" s="626"/>
      <c r="E111" s="626"/>
      <c r="F111" s="626"/>
      <c r="G111" s="626"/>
      <c r="H111" s="626"/>
      <c r="I111" s="626"/>
      <c r="J111" s="626"/>
      <c r="K111" s="626"/>
      <c r="L111" s="626"/>
      <c r="M111" s="626"/>
      <c r="N111" s="626"/>
      <c r="O111" s="626"/>
      <c r="P111" s="626"/>
      <c r="Q111" s="626"/>
      <c r="R111" s="626"/>
      <c r="S111" s="626"/>
      <c r="T111" s="626"/>
      <c r="U111" s="626"/>
      <c r="V111" s="626"/>
      <c r="W111" s="626"/>
      <c r="X111" s="626"/>
      <c r="Y111" s="626"/>
      <c r="Z111" s="626"/>
      <c r="AA111" s="626"/>
      <c r="AB111" s="626"/>
      <c r="AC111" s="626"/>
      <c r="AD111" s="626"/>
      <c r="AE111" s="626"/>
      <c r="AF111" s="626"/>
      <c r="AG111" s="626"/>
      <c r="AH111" s="626"/>
      <c r="AI111" s="626"/>
      <c r="AJ111" s="626"/>
      <c r="AK111" s="627"/>
    </row>
    <row r="112" spans="1:40" x14ac:dyDescent="0.15">
      <c r="A112" s="617" t="s">
        <v>1692</v>
      </c>
      <c r="B112" s="618"/>
      <c r="C112" s="618"/>
      <c r="D112" s="618"/>
      <c r="E112" s="618"/>
      <c r="F112" s="618"/>
      <c r="G112" s="619"/>
      <c r="H112" s="588">
        <v>1</v>
      </c>
      <c r="I112" s="588"/>
      <c r="J112" s="560" t="str">
        <f>IF(A112="","",INDEX(アーツ!$D:$D,MATCH(大義の奴隷!A112,アーツ!$C:$C,0)))</f>
        <v>なし</v>
      </c>
      <c r="K112" s="560"/>
      <c r="L112" s="560"/>
      <c r="M112" s="560"/>
      <c r="N112" s="560" t="str">
        <f>IF(A112="","",INDEX(アーツ!$E:$E,MATCH(大義の奴隷!A112,アーツ!$C:$C,0)))</f>
        <v>攻撃</v>
      </c>
      <c r="O112" s="560"/>
      <c r="P112" s="560"/>
      <c r="Q112" s="560"/>
      <c r="R112" s="560" t="str">
        <f>IF(A112="","",INDEX(アーツ!$F:$F,MATCH(大義の奴隷!A112,アーツ!$C:$C,0)))</f>
        <v>メジャー</v>
      </c>
      <c r="S112" s="560"/>
      <c r="T112" s="560"/>
      <c r="U112" s="560"/>
      <c r="V112" s="620">
        <f>IF(A112="","",INDEX(アーツ!$G:$G,MATCH(大義の奴隷!A112,アーツ!$C:$C,0)))</f>
        <v>-0.1</v>
      </c>
      <c r="W112" s="620"/>
      <c r="X112" s="606" t="str">
        <f>IF(A112="","",INDEX(アーツ!$H:$H,MATCH(大義の奴隷!A112,アーツ!$C:$C,0)))</f>
        <v>R2</v>
      </c>
      <c r="Y112" s="606"/>
      <c r="Z112" s="606"/>
      <c r="AA112" s="607"/>
      <c r="AB112" s="560" t="str">
        <f>IF(A112="","",INDEX(アーツ!$I:$I,MATCH(大義の奴隷!A112,アーツ!$C:$C,0)))</f>
        <v>単体</v>
      </c>
      <c r="AC112" s="560"/>
      <c r="AD112" s="560"/>
      <c r="AE112" s="560"/>
      <c r="AF112" s="560" t="str">
        <f>IF(A112="","",INDEX(アーツ!$J:$J,MATCH(大義の奴隷!A112,アーツ!$C:$C,0)))</f>
        <v>武器</v>
      </c>
      <c r="AG112" s="560"/>
      <c r="AH112" s="560"/>
      <c r="AI112" s="560"/>
      <c r="AJ112" s="608" t="str">
        <f>IF(A112="","",INDEX(アーツ!$K:$K,MATCH(大義の奴隷!A112,アーツ!$C:$C,0)))</f>
        <v>なし</v>
      </c>
      <c r="AK112" s="609"/>
    </row>
    <row r="113" spans="1:37" x14ac:dyDescent="0.15">
      <c r="A113" s="245" t="s">
        <v>1640</v>
      </c>
      <c r="B113" s="721" t="str">
        <f>IF(A112="","",INDEX(アーツ!$L:$L,MATCH(大義の奴隷!A112,アーツ!$C:$C,0)))</f>
        <v>このアーツを組み合わせた攻撃で対象に「未行動」のキャラクターを含んでいた場合、この攻撃で与えるダメージに+[自身のAP÷2](端数切捨)する。</v>
      </c>
      <c r="C113" s="721"/>
      <c r="D113" s="721"/>
      <c r="E113" s="721"/>
      <c r="F113" s="721"/>
      <c r="G113" s="721"/>
      <c r="H113" s="721"/>
      <c r="I113" s="721"/>
      <c r="J113" s="721"/>
      <c r="K113" s="721"/>
      <c r="L113" s="721"/>
      <c r="M113" s="721"/>
      <c r="N113" s="721"/>
      <c r="O113" s="721"/>
      <c r="P113" s="721"/>
      <c r="Q113" s="721"/>
      <c r="R113" s="721"/>
      <c r="S113" s="721"/>
      <c r="T113" s="721"/>
      <c r="U113" s="721"/>
      <c r="V113" s="721"/>
      <c r="W113" s="721"/>
      <c r="X113" s="721"/>
      <c r="Y113" s="721"/>
      <c r="Z113" s="721"/>
      <c r="AA113" s="721"/>
      <c r="AB113" s="721"/>
      <c r="AC113" s="721"/>
      <c r="AD113" s="721"/>
      <c r="AE113" s="721"/>
      <c r="AF113" s="721"/>
      <c r="AG113" s="721"/>
      <c r="AH113" s="721"/>
      <c r="AI113" s="721"/>
      <c r="AJ113" s="721"/>
      <c r="AK113" s="722"/>
    </row>
    <row r="114" spans="1:37" ht="14.25" thickBot="1" x14ac:dyDescent="0.2">
      <c r="A114" s="247" t="s">
        <v>1641</v>
      </c>
      <c r="B114" s="811"/>
      <c r="C114" s="811"/>
      <c r="D114" s="811"/>
      <c r="E114" s="811"/>
      <c r="F114" s="811"/>
      <c r="G114" s="811"/>
      <c r="H114" s="811"/>
      <c r="I114" s="811"/>
      <c r="J114" s="811"/>
      <c r="K114" s="811"/>
      <c r="L114" s="811"/>
      <c r="M114" s="811"/>
      <c r="N114" s="811"/>
      <c r="O114" s="811"/>
      <c r="P114" s="811"/>
      <c r="Q114" s="811"/>
      <c r="R114" s="811"/>
      <c r="S114" s="811"/>
      <c r="T114" s="811"/>
      <c r="U114" s="811"/>
      <c r="V114" s="811"/>
      <c r="W114" s="811"/>
      <c r="X114" s="811"/>
      <c r="Y114" s="811"/>
      <c r="Z114" s="811"/>
      <c r="AA114" s="811"/>
      <c r="AB114" s="811"/>
      <c r="AC114" s="811"/>
      <c r="AD114" s="811"/>
      <c r="AE114" s="811"/>
      <c r="AF114" s="811"/>
      <c r="AG114" s="811"/>
      <c r="AH114" s="811"/>
      <c r="AI114" s="811"/>
      <c r="AJ114" s="811"/>
      <c r="AK114" s="812"/>
    </row>
    <row r="115" spans="1:37" x14ac:dyDescent="0.15">
      <c r="A115" s="614" t="s">
        <v>3777</v>
      </c>
      <c r="B115" s="615"/>
      <c r="C115" s="615"/>
      <c r="D115" s="615"/>
      <c r="E115" s="615"/>
      <c r="F115" s="615"/>
      <c r="G115" s="616"/>
      <c r="H115" s="584">
        <v>1</v>
      </c>
      <c r="I115" s="584"/>
      <c r="J115" s="533" t="str">
        <f>IF(A115="","",INDEX(アーツ!$D:$D,MATCH(大義の奴隷!A115,アーツ!$C:$C,0)))</f>
        <v>なし</v>
      </c>
      <c r="K115" s="533"/>
      <c r="L115" s="533"/>
      <c r="M115" s="533"/>
      <c r="N115" s="533" t="str">
        <f>IF(A115="","",INDEX(アーツ!$E:$E,MATCH(大義の奴隷!A115,アーツ!$C:$C,0)))</f>
        <v>物理攻撃</v>
      </c>
      <c r="O115" s="533"/>
      <c r="P115" s="533"/>
      <c r="Q115" s="533"/>
      <c r="R115" s="533" t="str">
        <f>IF(A115="","",INDEX(アーツ!$F:$F,MATCH(大義の奴隷!A115,アーツ!$C:$C,0)))</f>
        <v>メジャー</v>
      </c>
      <c r="S115" s="533"/>
      <c r="T115" s="533"/>
      <c r="U115" s="533"/>
      <c r="V115" s="628">
        <f>IF(A115="","",INDEX(アーツ!$G:$G,MATCH(大義の奴隷!A115,アーツ!$C:$C,0)))</f>
        <v>-0.1</v>
      </c>
      <c r="W115" s="628"/>
      <c r="X115" s="629" t="str">
        <f>IF(A115="","",INDEX(アーツ!$H:$H,MATCH(大義の奴隷!A115,アーツ!$C:$C,0)))</f>
        <v>H</v>
      </c>
      <c r="Y115" s="629"/>
      <c r="Z115" s="629"/>
      <c r="AA115" s="630"/>
      <c r="AB115" s="533" t="str">
        <f>IF(A115="","",INDEX(アーツ!$I:$I,MATCH(大義の奴隷!A115,アーツ!$C:$C,0)))</f>
        <v>単体</v>
      </c>
      <c r="AC115" s="533"/>
      <c r="AD115" s="533"/>
      <c r="AE115" s="533"/>
      <c r="AF115" s="533" t="str">
        <f>IF(A115="","",INDEX(アーツ!$J:$J,MATCH(大義の奴隷!A115,アーツ!$C:$C,0)))</f>
        <v>武器</v>
      </c>
      <c r="AG115" s="533"/>
      <c r="AH115" s="533"/>
      <c r="AI115" s="533"/>
      <c r="AJ115" s="624" t="str">
        <f>IF(A115="","",INDEX(アーツ!$K:$K,MATCH(大義の奴隷!A115,アーツ!$C:$C,0)))</f>
        <v>なし</v>
      </c>
      <c r="AK115" s="625"/>
    </row>
    <row r="116" spans="1:37" x14ac:dyDescent="0.15">
      <c r="A116" s="245" t="s">
        <v>1640</v>
      </c>
      <c r="B116" s="721" t="str">
        <f>IF(A115="","",INDEX(アーツ!$L:$L,MATCH(大義の奴隷!A115,アーツ!$C:$C,0)))</f>
        <v>プレアクト時に、「邪毒」か「汚染」のどちらかを選ぶ。このアーツの使用には「分類：暗器」の武器の使用必須。このアーツを組み合わせた攻撃で1点でもダメージを与えた場合、対象に選んだ状態異常をレベル2で与える。</v>
      </c>
      <c r="C116" s="721"/>
      <c r="D116" s="721"/>
      <c r="E116" s="721"/>
      <c r="F116" s="721"/>
      <c r="G116" s="721"/>
      <c r="H116" s="721"/>
      <c r="I116" s="721"/>
      <c r="J116" s="721"/>
      <c r="K116" s="721"/>
      <c r="L116" s="721"/>
      <c r="M116" s="721"/>
      <c r="N116" s="721"/>
      <c r="O116" s="721"/>
      <c r="P116" s="721"/>
      <c r="Q116" s="721"/>
      <c r="R116" s="721"/>
      <c r="S116" s="721"/>
      <c r="T116" s="721"/>
      <c r="U116" s="721"/>
      <c r="V116" s="721"/>
      <c r="W116" s="721"/>
      <c r="X116" s="721"/>
      <c r="Y116" s="721"/>
      <c r="Z116" s="721"/>
      <c r="AA116" s="721"/>
      <c r="AB116" s="721"/>
      <c r="AC116" s="721"/>
      <c r="AD116" s="721"/>
      <c r="AE116" s="721"/>
      <c r="AF116" s="721"/>
      <c r="AG116" s="721"/>
      <c r="AH116" s="721"/>
      <c r="AI116" s="721"/>
      <c r="AJ116" s="721"/>
      <c r="AK116" s="722"/>
    </row>
    <row r="117" spans="1:37" ht="14.25" thickBot="1" x14ac:dyDescent="0.2">
      <c r="A117" s="246" t="s">
        <v>1641</v>
      </c>
      <c r="B117" s="723"/>
      <c r="C117" s="723"/>
      <c r="D117" s="723"/>
      <c r="E117" s="723"/>
      <c r="F117" s="723"/>
      <c r="G117" s="723"/>
      <c r="H117" s="723"/>
      <c r="I117" s="723"/>
      <c r="J117" s="723"/>
      <c r="K117" s="723"/>
      <c r="L117" s="723"/>
      <c r="M117" s="723"/>
      <c r="N117" s="723"/>
      <c r="O117" s="723"/>
      <c r="P117" s="723"/>
      <c r="Q117" s="723"/>
      <c r="R117" s="723"/>
      <c r="S117" s="723"/>
      <c r="T117" s="723"/>
      <c r="U117" s="723"/>
      <c r="V117" s="723"/>
      <c r="W117" s="723"/>
      <c r="X117" s="723"/>
      <c r="Y117" s="723"/>
      <c r="Z117" s="723"/>
      <c r="AA117" s="723"/>
      <c r="AB117" s="723"/>
      <c r="AC117" s="723"/>
      <c r="AD117" s="723"/>
      <c r="AE117" s="723"/>
      <c r="AF117" s="723"/>
      <c r="AG117" s="723"/>
      <c r="AH117" s="723"/>
      <c r="AI117" s="723"/>
      <c r="AJ117" s="723"/>
      <c r="AK117" s="724"/>
    </row>
    <row r="118" spans="1:37" x14ac:dyDescent="0.15">
      <c r="A118" s="617" t="s">
        <v>1668</v>
      </c>
      <c r="B118" s="618"/>
      <c r="C118" s="618"/>
      <c r="D118" s="618"/>
      <c r="E118" s="618"/>
      <c r="F118" s="618"/>
      <c r="G118" s="619"/>
      <c r="H118" s="588">
        <v>1</v>
      </c>
      <c r="I118" s="588"/>
      <c r="J118" s="560" t="str">
        <f>IF(A118="","",INDEX(アーツ!$D:$D,MATCH(大義の奴隷!A118,アーツ!$C:$C,0)))</f>
        <v>なし</v>
      </c>
      <c r="K118" s="560"/>
      <c r="L118" s="560"/>
      <c r="M118" s="560"/>
      <c r="N118" s="560" t="str">
        <f>IF(A118="","",INDEX(アーツ!$E:$E,MATCH(大義の奴隷!A118,アーツ!$C:$C,0)))</f>
        <v>物理攻撃</v>
      </c>
      <c r="O118" s="560"/>
      <c r="P118" s="560"/>
      <c r="Q118" s="560"/>
      <c r="R118" s="560" t="str">
        <f>IF(A118="","",INDEX(アーツ!$F:$F,MATCH(大義の奴隷!A118,アーツ!$C:$C,0)))</f>
        <v>メジャー</v>
      </c>
      <c r="S118" s="560"/>
      <c r="T118" s="560"/>
      <c r="U118" s="560"/>
      <c r="V118" s="620">
        <f>IF(A118="","",INDEX(アーツ!$G:$G,MATCH(大義の奴隷!A118,アーツ!$C:$C,0)))</f>
        <v>-0.1</v>
      </c>
      <c r="W118" s="620"/>
      <c r="X118" s="606" t="str">
        <f>IF(A118="","",INDEX(アーツ!$H:$H,MATCH(大義の奴隷!A118,アーツ!$C:$C,0)))</f>
        <v>なし</v>
      </c>
      <c r="Y118" s="606"/>
      <c r="Z118" s="606"/>
      <c r="AA118" s="607"/>
      <c r="AB118" s="560" t="str">
        <f>IF(A118="","",INDEX(アーツ!$I:$I,MATCH(大義の奴隷!A118,アーツ!$C:$C,0)))</f>
        <v>単体</v>
      </c>
      <c r="AC118" s="560"/>
      <c r="AD118" s="560"/>
      <c r="AE118" s="560"/>
      <c r="AF118" s="560" t="str">
        <f>IF(A118="","",INDEX(アーツ!$J:$J,MATCH(大義の奴隷!A118,アーツ!$C:$C,0)))</f>
        <v>至近</v>
      </c>
      <c r="AG118" s="560"/>
      <c r="AH118" s="560"/>
      <c r="AI118" s="560"/>
      <c r="AJ118" s="608" t="str">
        <f>IF(A118="","",INDEX(アーツ!$K:$K,MATCH(大義の奴隷!A118,アーツ!$C:$C,0)))</f>
        <v>なし</v>
      </c>
      <c r="AK118" s="609"/>
    </row>
    <row r="119" spans="1:37" x14ac:dyDescent="0.15">
      <c r="A119" s="245" t="s">
        <v>1640</v>
      </c>
      <c r="B119" s="713" t="str">
        <f>IF(A118="","",INDEX(アーツ!$L:$L,MATCH(大義の奴隷!A118,アーツ!$C:$C,0)))</f>
        <v>このアーツを組み合わせた攻撃で「邪毒」「汚染」「浄化」のいずれかを与えた場合、それらの状態異常によってクリンナップフェイズで与えられるダメージを即座に与える(次のクリンナップフェイズにはダメージを与えられない)。</v>
      </c>
      <c r="C119" s="713"/>
      <c r="D119" s="713"/>
      <c r="E119" s="713"/>
      <c r="F119" s="713"/>
      <c r="G119" s="713"/>
      <c r="H119" s="713"/>
      <c r="I119" s="713"/>
      <c r="J119" s="713"/>
      <c r="K119" s="713"/>
      <c r="L119" s="713"/>
      <c r="M119" s="713"/>
      <c r="N119" s="713"/>
      <c r="O119" s="713"/>
      <c r="P119" s="713"/>
      <c r="Q119" s="713"/>
      <c r="R119" s="713"/>
      <c r="S119" s="713"/>
      <c r="T119" s="713"/>
      <c r="U119" s="713"/>
      <c r="V119" s="713"/>
      <c r="W119" s="713"/>
      <c r="X119" s="713"/>
      <c r="Y119" s="713"/>
      <c r="Z119" s="713"/>
      <c r="AA119" s="713"/>
      <c r="AB119" s="713"/>
      <c r="AC119" s="713"/>
      <c r="AD119" s="713"/>
      <c r="AE119" s="713"/>
      <c r="AF119" s="713"/>
      <c r="AG119" s="713"/>
      <c r="AH119" s="713"/>
      <c r="AI119" s="713"/>
      <c r="AJ119" s="713"/>
      <c r="AK119" s="714"/>
    </row>
    <row r="120" spans="1:37" ht="14.25" thickBot="1" x14ac:dyDescent="0.2">
      <c r="A120" s="247" t="s">
        <v>1641</v>
      </c>
      <c r="B120" s="813"/>
      <c r="C120" s="813"/>
      <c r="D120" s="813"/>
      <c r="E120" s="813"/>
      <c r="F120" s="813"/>
      <c r="G120" s="813"/>
      <c r="H120" s="813"/>
      <c r="I120" s="813"/>
      <c r="J120" s="813"/>
      <c r="K120" s="813"/>
      <c r="L120" s="813"/>
      <c r="M120" s="813"/>
      <c r="N120" s="813"/>
      <c r="O120" s="813"/>
      <c r="P120" s="813"/>
      <c r="Q120" s="813"/>
      <c r="R120" s="813"/>
      <c r="S120" s="813"/>
      <c r="T120" s="813"/>
      <c r="U120" s="813"/>
      <c r="V120" s="813"/>
      <c r="W120" s="813"/>
      <c r="X120" s="813"/>
      <c r="Y120" s="813"/>
      <c r="Z120" s="813"/>
      <c r="AA120" s="813"/>
      <c r="AB120" s="813"/>
      <c r="AC120" s="813"/>
      <c r="AD120" s="813"/>
      <c r="AE120" s="813"/>
      <c r="AF120" s="813"/>
      <c r="AG120" s="813"/>
      <c r="AH120" s="813"/>
      <c r="AI120" s="813"/>
      <c r="AJ120" s="813"/>
      <c r="AK120" s="814"/>
    </row>
    <row r="121" spans="1:37" x14ac:dyDescent="0.15">
      <c r="A121" s="617"/>
      <c r="B121" s="618"/>
      <c r="C121" s="618"/>
      <c r="D121" s="618"/>
      <c r="E121" s="618"/>
      <c r="F121" s="618"/>
      <c r="G121" s="619"/>
      <c r="H121" s="588"/>
      <c r="I121" s="588"/>
      <c r="J121" s="560" t="str">
        <f>IF(A121="","",INDEX(アーツ!$D:$D,MATCH(大義の奴隷!A121,アーツ!$C:$C,0)))</f>
        <v/>
      </c>
      <c r="K121" s="560"/>
      <c r="L121" s="560"/>
      <c r="M121" s="560"/>
      <c r="N121" s="560" t="str">
        <f>IF(A121="","",INDEX(アーツ!$E:$E,MATCH(大義の奴隷!A121,アーツ!$C:$C,0)))</f>
        <v/>
      </c>
      <c r="O121" s="560"/>
      <c r="P121" s="560"/>
      <c r="Q121" s="560"/>
      <c r="R121" s="560" t="str">
        <f>IF(A121="","",INDEX(アーツ!$F:$F,MATCH(大義の奴隷!A121,アーツ!$C:$C,0)))</f>
        <v/>
      </c>
      <c r="S121" s="560"/>
      <c r="T121" s="560"/>
      <c r="U121" s="560"/>
      <c r="V121" s="620" t="str">
        <f>IF(A121="","",INDEX(アーツ!$G:$G,MATCH(大義の奴隷!A121,アーツ!$C:$C,0)))</f>
        <v/>
      </c>
      <c r="W121" s="620"/>
      <c r="X121" s="606" t="str">
        <f>IF(A121="","",INDEX(アーツ!$H:$H,MATCH(大義の奴隷!A121,アーツ!$C:$C,0)))</f>
        <v/>
      </c>
      <c r="Y121" s="606"/>
      <c r="Z121" s="606"/>
      <c r="AA121" s="607"/>
      <c r="AB121" s="560" t="str">
        <f>IF(A121="","",INDEX(アーツ!$I:$I,MATCH(大義の奴隷!A121,アーツ!$C:$C,0)))</f>
        <v/>
      </c>
      <c r="AC121" s="560"/>
      <c r="AD121" s="560"/>
      <c r="AE121" s="560"/>
      <c r="AF121" s="560" t="str">
        <f>IF(A121="","",INDEX(アーツ!$J:$J,MATCH(大義の奴隷!A121,アーツ!$C:$C,0)))</f>
        <v/>
      </c>
      <c r="AG121" s="560"/>
      <c r="AH121" s="560"/>
      <c r="AI121" s="560"/>
      <c r="AJ121" s="608" t="str">
        <f>IF(A121="","",INDEX(アーツ!$K:$K,MATCH(大義の奴隷!A121,アーツ!$C:$C,0)))</f>
        <v/>
      </c>
      <c r="AK121" s="609"/>
    </row>
    <row r="122" spans="1:37" x14ac:dyDescent="0.15">
      <c r="A122" s="245" t="s">
        <v>1640</v>
      </c>
      <c r="B122" s="610" t="str">
        <f>IF(A121="","",INDEX(アーツ!$L:$L,MATCH(大義の奴隷!A121,アーツ!$C:$C,0)))</f>
        <v/>
      </c>
      <c r="C122" s="610"/>
      <c r="D122" s="610"/>
      <c r="E122" s="610"/>
      <c r="F122" s="610"/>
      <c r="G122" s="610"/>
      <c r="H122" s="610"/>
      <c r="I122" s="610"/>
      <c r="J122" s="610"/>
      <c r="K122" s="610"/>
      <c r="L122" s="610"/>
      <c r="M122" s="610"/>
      <c r="N122" s="610"/>
      <c r="O122" s="610"/>
      <c r="P122" s="610"/>
      <c r="Q122" s="610"/>
      <c r="R122" s="610"/>
      <c r="S122" s="610"/>
      <c r="T122" s="610"/>
      <c r="U122" s="610"/>
      <c r="V122" s="610"/>
      <c r="W122" s="610"/>
      <c r="X122" s="610"/>
      <c r="Y122" s="610"/>
      <c r="Z122" s="610"/>
      <c r="AA122" s="610"/>
      <c r="AB122" s="610"/>
      <c r="AC122" s="610"/>
      <c r="AD122" s="610"/>
      <c r="AE122" s="610"/>
      <c r="AF122" s="610"/>
      <c r="AG122" s="610"/>
      <c r="AH122" s="610"/>
      <c r="AI122" s="610"/>
      <c r="AJ122" s="610"/>
      <c r="AK122" s="611"/>
    </row>
    <row r="123" spans="1:37" ht="14.25" thickBot="1" x14ac:dyDescent="0.2">
      <c r="A123" s="247" t="s">
        <v>1641</v>
      </c>
      <c r="B123" s="612"/>
      <c r="C123" s="612"/>
      <c r="D123" s="612"/>
      <c r="E123" s="612"/>
      <c r="F123" s="612"/>
      <c r="G123" s="612"/>
      <c r="H123" s="612"/>
      <c r="I123" s="612"/>
      <c r="J123" s="612"/>
      <c r="K123" s="612"/>
      <c r="L123" s="612"/>
      <c r="M123" s="612"/>
      <c r="N123" s="612"/>
      <c r="O123" s="612"/>
      <c r="P123" s="612"/>
      <c r="Q123" s="612"/>
      <c r="R123" s="612"/>
      <c r="S123" s="612"/>
      <c r="T123" s="612"/>
      <c r="U123" s="612"/>
      <c r="V123" s="612"/>
      <c r="W123" s="612"/>
      <c r="X123" s="612"/>
      <c r="Y123" s="612"/>
      <c r="Z123" s="612"/>
      <c r="AA123" s="612"/>
      <c r="AB123" s="612"/>
      <c r="AC123" s="612"/>
      <c r="AD123" s="612"/>
      <c r="AE123" s="612"/>
      <c r="AF123" s="612"/>
      <c r="AG123" s="612"/>
      <c r="AH123" s="612"/>
      <c r="AI123" s="612"/>
      <c r="AJ123" s="612"/>
      <c r="AK123" s="613"/>
    </row>
    <row r="124" spans="1:37" x14ac:dyDescent="0.15">
      <c r="A124" s="614"/>
      <c r="B124" s="615"/>
      <c r="C124" s="615"/>
      <c r="D124" s="615"/>
      <c r="E124" s="615"/>
      <c r="F124" s="615"/>
      <c r="G124" s="616"/>
      <c r="H124" s="584"/>
      <c r="I124" s="584"/>
      <c r="J124" s="533" t="str">
        <f>IF(A124="","",INDEX(アーツ!$D:$D,MATCH(大義の奴隷!A124,アーツ!$C:$C,0)))</f>
        <v/>
      </c>
      <c r="K124" s="533"/>
      <c r="L124" s="533"/>
      <c r="M124" s="533"/>
      <c r="N124" s="533" t="str">
        <f>IF(A124="","",INDEX(アーツ!$E:$E,MATCH(大義の奴隷!A124,アーツ!$C:$C,0)))</f>
        <v/>
      </c>
      <c r="O124" s="533"/>
      <c r="P124" s="533"/>
      <c r="Q124" s="533"/>
      <c r="R124" s="533" t="str">
        <f>IF(A124="","",INDEX(アーツ!$F:$F,MATCH(大義の奴隷!A124,アーツ!$C:$C,0)))</f>
        <v/>
      </c>
      <c r="S124" s="533"/>
      <c r="T124" s="533"/>
      <c r="U124" s="533"/>
      <c r="V124" s="628" t="str">
        <f>IF(A124="","",INDEX(アーツ!$G:$G,MATCH(大義の奴隷!A124,アーツ!$C:$C,0)))</f>
        <v/>
      </c>
      <c r="W124" s="628"/>
      <c r="X124" s="629" t="str">
        <f>IF(A124="","",INDEX(アーツ!$H:$H,MATCH(大義の奴隷!A124,アーツ!$C:$C,0)))</f>
        <v/>
      </c>
      <c r="Y124" s="629"/>
      <c r="Z124" s="629"/>
      <c r="AA124" s="630"/>
      <c r="AB124" s="533" t="str">
        <f>IF(A124="","",INDEX(アーツ!$I:$I,MATCH(大義の奴隷!A124,アーツ!$C:$C,0)))</f>
        <v/>
      </c>
      <c r="AC124" s="533"/>
      <c r="AD124" s="533"/>
      <c r="AE124" s="533"/>
      <c r="AF124" s="533" t="str">
        <f>IF(A124="","",INDEX(アーツ!$J:$J,MATCH(大義の奴隷!A124,アーツ!$C:$C,0)))</f>
        <v/>
      </c>
      <c r="AG124" s="533"/>
      <c r="AH124" s="533"/>
      <c r="AI124" s="533"/>
      <c r="AJ124" s="624" t="str">
        <f>IF(A124="","",INDEX(アーツ!$K:$K,MATCH(大義の奴隷!A124,アーツ!$C:$C,0)))</f>
        <v/>
      </c>
      <c r="AK124" s="625"/>
    </row>
    <row r="125" spans="1:37" x14ac:dyDescent="0.15">
      <c r="A125" s="245" t="s">
        <v>1640</v>
      </c>
      <c r="B125" s="610" t="str">
        <f>IF(A124="","",INDEX(アーツ!$L:$L,MATCH(大義の奴隷!A124,アーツ!$C:$C,0)))</f>
        <v/>
      </c>
      <c r="C125" s="610"/>
      <c r="D125" s="610"/>
      <c r="E125" s="610"/>
      <c r="F125" s="610"/>
      <c r="G125" s="610"/>
      <c r="H125" s="610"/>
      <c r="I125" s="610"/>
      <c r="J125" s="610"/>
      <c r="K125" s="610"/>
      <c r="L125" s="610"/>
      <c r="M125" s="610"/>
      <c r="N125" s="610"/>
      <c r="O125" s="610"/>
      <c r="P125" s="610"/>
      <c r="Q125" s="610"/>
      <c r="R125" s="610"/>
      <c r="S125" s="610"/>
      <c r="T125" s="610"/>
      <c r="U125" s="610"/>
      <c r="V125" s="610"/>
      <c r="W125" s="610"/>
      <c r="X125" s="610"/>
      <c r="Y125" s="610"/>
      <c r="Z125" s="610"/>
      <c r="AA125" s="610"/>
      <c r="AB125" s="610"/>
      <c r="AC125" s="610"/>
      <c r="AD125" s="610"/>
      <c r="AE125" s="610"/>
      <c r="AF125" s="610"/>
      <c r="AG125" s="610"/>
      <c r="AH125" s="610"/>
      <c r="AI125" s="610"/>
      <c r="AJ125" s="610"/>
      <c r="AK125" s="611"/>
    </row>
    <row r="126" spans="1:37" ht="14.25" thickBot="1" x14ac:dyDescent="0.2">
      <c r="A126" s="246" t="s">
        <v>1641</v>
      </c>
      <c r="B126" s="626"/>
      <c r="C126" s="626"/>
      <c r="D126" s="626"/>
      <c r="E126" s="626"/>
      <c r="F126" s="626"/>
      <c r="G126" s="626"/>
      <c r="H126" s="626"/>
      <c r="I126" s="626"/>
      <c r="J126" s="626"/>
      <c r="K126" s="626"/>
      <c r="L126" s="626"/>
      <c r="M126" s="626"/>
      <c r="N126" s="626"/>
      <c r="O126" s="626"/>
      <c r="P126" s="626"/>
      <c r="Q126" s="626"/>
      <c r="R126" s="626"/>
      <c r="S126" s="626"/>
      <c r="T126" s="626"/>
      <c r="U126" s="626"/>
      <c r="V126" s="626"/>
      <c r="W126" s="626"/>
      <c r="X126" s="626"/>
      <c r="Y126" s="626"/>
      <c r="Z126" s="626"/>
      <c r="AA126" s="626"/>
      <c r="AB126" s="626"/>
      <c r="AC126" s="626"/>
      <c r="AD126" s="626"/>
      <c r="AE126" s="626"/>
      <c r="AF126" s="626"/>
      <c r="AG126" s="626"/>
      <c r="AH126" s="626"/>
      <c r="AI126" s="626"/>
      <c r="AJ126" s="626"/>
      <c r="AK126" s="627"/>
    </row>
    <row r="127" spans="1:37" x14ac:dyDescent="0.15">
      <c r="A127" s="617"/>
      <c r="B127" s="618"/>
      <c r="C127" s="618"/>
      <c r="D127" s="618"/>
      <c r="E127" s="618"/>
      <c r="F127" s="618"/>
      <c r="G127" s="619"/>
      <c r="H127" s="588"/>
      <c r="I127" s="588"/>
      <c r="J127" s="560" t="str">
        <f>IF(A127="","",INDEX(アーツ!$D:$D,MATCH(大義の奴隷!A127,アーツ!$C:$C,0)))</f>
        <v/>
      </c>
      <c r="K127" s="560"/>
      <c r="L127" s="560"/>
      <c r="M127" s="560"/>
      <c r="N127" s="560" t="str">
        <f>IF(A127="","",INDEX(アーツ!$E:$E,MATCH(大義の奴隷!A127,アーツ!$C:$C,0)))</f>
        <v/>
      </c>
      <c r="O127" s="560"/>
      <c r="P127" s="560"/>
      <c r="Q127" s="560"/>
      <c r="R127" s="560" t="str">
        <f>IF(A127="","",INDEX(アーツ!$F:$F,MATCH(大義の奴隷!A127,アーツ!$C:$C,0)))</f>
        <v/>
      </c>
      <c r="S127" s="560"/>
      <c r="T127" s="560"/>
      <c r="U127" s="560"/>
      <c r="V127" s="620" t="str">
        <f>IF(A127="","",INDEX(アーツ!$G:$G,MATCH(大義の奴隷!A127,アーツ!$C:$C,0)))</f>
        <v/>
      </c>
      <c r="W127" s="620"/>
      <c r="X127" s="606" t="str">
        <f>IF(A127="","",INDEX(アーツ!$H:$H,MATCH(大義の奴隷!A127,アーツ!$C:$C,0)))</f>
        <v/>
      </c>
      <c r="Y127" s="606"/>
      <c r="Z127" s="606"/>
      <c r="AA127" s="607"/>
      <c r="AB127" s="560" t="str">
        <f>IF(A127="","",INDEX(アーツ!$I:$I,MATCH(大義の奴隷!A127,アーツ!$C:$C,0)))</f>
        <v/>
      </c>
      <c r="AC127" s="560"/>
      <c r="AD127" s="560"/>
      <c r="AE127" s="560"/>
      <c r="AF127" s="560" t="str">
        <f>IF(A127="","",INDEX(アーツ!$J:$J,MATCH(大義の奴隷!A127,アーツ!$C:$C,0)))</f>
        <v/>
      </c>
      <c r="AG127" s="560"/>
      <c r="AH127" s="560"/>
      <c r="AI127" s="560"/>
      <c r="AJ127" s="608" t="str">
        <f>IF(A127="","",INDEX(アーツ!$K:$K,MATCH(大義の奴隷!A127,アーツ!$C:$C,0)))</f>
        <v/>
      </c>
      <c r="AK127" s="609"/>
    </row>
    <row r="128" spans="1:37" x14ac:dyDescent="0.15">
      <c r="A128" s="245" t="s">
        <v>1640</v>
      </c>
      <c r="B128" s="610" t="str">
        <f>IF(A127="","",INDEX(アーツ!$L:$L,MATCH(大義の奴隷!A127,アーツ!$C:$C,0)))</f>
        <v/>
      </c>
      <c r="C128" s="610"/>
      <c r="D128" s="610"/>
      <c r="E128" s="610"/>
      <c r="F128" s="610"/>
      <c r="G128" s="610"/>
      <c r="H128" s="610"/>
      <c r="I128" s="610"/>
      <c r="J128" s="610"/>
      <c r="K128" s="610"/>
      <c r="L128" s="610"/>
      <c r="M128" s="610"/>
      <c r="N128" s="610"/>
      <c r="O128" s="610"/>
      <c r="P128" s="610"/>
      <c r="Q128" s="610"/>
      <c r="R128" s="610"/>
      <c r="S128" s="610"/>
      <c r="T128" s="610"/>
      <c r="U128" s="610"/>
      <c r="V128" s="610"/>
      <c r="W128" s="610"/>
      <c r="X128" s="610"/>
      <c r="Y128" s="610"/>
      <c r="Z128" s="610"/>
      <c r="AA128" s="610"/>
      <c r="AB128" s="610"/>
      <c r="AC128" s="610"/>
      <c r="AD128" s="610"/>
      <c r="AE128" s="610"/>
      <c r="AF128" s="610"/>
      <c r="AG128" s="610"/>
      <c r="AH128" s="610"/>
      <c r="AI128" s="610"/>
      <c r="AJ128" s="610"/>
      <c r="AK128" s="611"/>
    </row>
    <row r="129" spans="1:37" ht="14.25" thickBot="1" x14ac:dyDescent="0.2">
      <c r="A129" s="247" t="s">
        <v>1641</v>
      </c>
      <c r="B129" s="612"/>
      <c r="C129" s="612"/>
      <c r="D129" s="612"/>
      <c r="E129" s="612"/>
      <c r="F129" s="612"/>
      <c r="G129" s="612"/>
      <c r="H129" s="612"/>
      <c r="I129" s="612"/>
      <c r="J129" s="612"/>
      <c r="K129" s="612"/>
      <c r="L129" s="612"/>
      <c r="M129" s="612"/>
      <c r="N129" s="612"/>
      <c r="O129" s="612"/>
      <c r="P129" s="612"/>
      <c r="Q129" s="612"/>
      <c r="R129" s="612"/>
      <c r="S129" s="612"/>
      <c r="T129" s="612"/>
      <c r="U129" s="612"/>
      <c r="V129" s="612"/>
      <c r="W129" s="612"/>
      <c r="X129" s="612"/>
      <c r="Y129" s="612"/>
      <c r="Z129" s="612"/>
      <c r="AA129" s="612"/>
      <c r="AB129" s="612"/>
      <c r="AC129" s="612"/>
      <c r="AD129" s="612"/>
      <c r="AE129" s="612"/>
      <c r="AF129" s="612"/>
      <c r="AG129" s="612"/>
      <c r="AH129" s="612"/>
      <c r="AI129" s="612"/>
      <c r="AJ129" s="612"/>
      <c r="AK129" s="613"/>
    </row>
    <row r="130" spans="1:37" x14ac:dyDescent="0.15">
      <c r="A130" s="614"/>
      <c r="B130" s="615"/>
      <c r="C130" s="615"/>
      <c r="D130" s="615"/>
      <c r="E130" s="615"/>
      <c r="F130" s="615"/>
      <c r="G130" s="616"/>
      <c r="H130" s="584"/>
      <c r="I130" s="584"/>
      <c r="J130" s="533" t="str">
        <f>IF(A130="","",INDEX(アーツ!$D:$D,MATCH(大義の奴隷!A130,アーツ!$C:$C,0)))</f>
        <v/>
      </c>
      <c r="K130" s="533"/>
      <c r="L130" s="533"/>
      <c r="M130" s="533"/>
      <c r="N130" s="533" t="str">
        <f>IF(A130="","",INDEX(アーツ!$E:$E,MATCH(大義の奴隷!A130,アーツ!$C:$C,0)))</f>
        <v/>
      </c>
      <c r="O130" s="533"/>
      <c r="P130" s="533"/>
      <c r="Q130" s="533"/>
      <c r="R130" s="533" t="str">
        <f>IF(A130="","",INDEX(アーツ!$F:$F,MATCH(大義の奴隷!A130,アーツ!$C:$C,0)))</f>
        <v/>
      </c>
      <c r="S130" s="533"/>
      <c r="T130" s="533"/>
      <c r="U130" s="533"/>
      <c r="V130" s="628" t="str">
        <f>IF(A130="","",INDEX(アーツ!$G:$G,MATCH(大義の奴隷!A130,アーツ!$C:$C,0)))</f>
        <v/>
      </c>
      <c r="W130" s="628"/>
      <c r="X130" s="629" t="str">
        <f>IF(A130="","",INDEX(アーツ!$H:$H,MATCH(大義の奴隷!A130,アーツ!$C:$C,0)))</f>
        <v/>
      </c>
      <c r="Y130" s="629"/>
      <c r="Z130" s="629"/>
      <c r="AA130" s="630"/>
      <c r="AB130" s="533" t="str">
        <f>IF(A130="","",INDEX(アーツ!$I:$I,MATCH(大義の奴隷!A130,アーツ!$C:$C,0)))</f>
        <v/>
      </c>
      <c r="AC130" s="533"/>
      <c r="AD130" s="533"/>
      <c r="AE130" s="533"/>
      <c r="AF130" s="533" t="str">
        <f>IF(A130="","",INDEX(アーツ!$J:$J,MATCH(大義の奴隷!A130,アーツ!$C:$C,0)))</f>
        <v/>
      </c>
      <c r="AG130" s="533"/>
      <c r="AH130" s="533"/>
      <c r="AI130" s="533"/>
      <c r="AJ130" s="624" t="str">
        <f>IF(A130="","",INDEX(アーツ!$K:$K,MATCH(大義の奴隷!A130,アーツ!$C:$C,0)))</f>
        <v/>
      </c>
      <c r="AK130" s="625"/>
    </row>
    <row r="131" spans="1:37" x14ac:dyDescent="0.15">
      <c r="A131" s="245" t="s">
        <v>1640</v>
      </c>
      <c r="B131" s="610" t="str">
        <f>IF(A130="","",INDEX(アーツ!$L:$L,MATCH(大義の奴隷!A130,アーツ!$C:$C,0)))</f>
        <v/>
      </c>
      <c r="C131" s="610"/>
      <c r="D131" s="610"/>
      <c r="E131" s="610"/>
      <c r="F131" s="610"/>
      <c r="G131" s="610"/>
      <c r="H131" s="610"/>
      <c r="I131" s="610"/>
      <c r="J131" s="610"/>
      <c r="K131" s="610"/>
      <c r="L131" s="610"/>
      <c r="M131" s="610"/>
      <c r="N131" s="610"/>
      <c r="O131" s="610"/>
      <c r="P131" s="610"/>
      <c r="Q131" s="610"/>
      <c r="R131" s="610"/>
      <c r="S131" s="610"/>
      <c r="T131" s="610"/>
      <c r="U131" s="610"/>
      <c r="V131" s="610"/>
      <c r="W131" s="610"/>
      <c r="X131" s="610"/>
      <c r="Y131" s="610"/>
      <c r="Z131" s="610"/>
      <c r="AA131" s="610"/>
      <c r="AB131" s="610"/>
      <c r="AC131" s="610"/>
      <c r="AD131" s="610"/>
      <c r="AE131" s="610"/>
      <c r="AF131" s="610"/>
      <c r="AG131" s="610"/>
      <c r="AH131" s="610"/>
      <c r="AI131" s="610"/>
      <c r="AJ131" s="610"/>
      <c r="AK131" s="611"/>
    </row>
    <row r="132" spans="1:37" ht="14.25" thickBot="1" x14ac:dyDescent="0.2">
      <c r="A132" s="246" t="s">
        <v>1641</v>
      </c>
      <c r="B132" s="626"/>
      <c r="C132" s="626"/>
      <c r="D132" s="626"/>
      <c r="E132" s="626"/>
      <c r="F132" s="626"/>
      <c r="G132" s="626"/>
      <c r="H132" s="626"/>
      <c r="I132" s="626"/>
      <c r="J132" s="626"/>
      <c r="K132" s="626"/>
      <c r="L132" s="626"/>
      <c r="M132" s="626"/>
      <c r="N132" s="626"/>
      <c r="O132" s="626"/>
      <c r="P132" s="626"/>
      <c r="Q132" s="626"/>
      <c r="R132" s="626"/>
      <c r="S132" s="626"/>
      <c r="T132" s="626"/>
      <c r="U132" s="626"/>
      <c r="V132" s="626"/>
      <c r="W132" s="626"/>
      <c r="X132" s="626"/>
      <c r="Y132" s="626"/>
      <c r="Z132" s="626"/>
      <c r="AA132" s="626"/>
      <c r="AB132" s="626"/>
      <c r="AC132" s="626"/>
      <c r="AD132" s="626"/>
      <c r="AE132" s="626"/>
      <c r="AF132" s="626"/>
      <c r="AG132" s="626"/>
      <c r="AH132" s="626"/>
      <c r="AI132" s="626"/>
      <c r="AJ132" s="626"/>
      <c r="AK132" s="627"/>
    </row>
    <row r="133" spans="1:37" x14ac:dyDescent="0.15">
      <c r="A133" s="617"/>
      <c r="B133" s="618"/>
      <c r="C133" s="618"/>
      <c r="D133" s="618"/>
      <c r="E133" s="618"/>
      <c r="F133" s="618"/>
      <c r="G133" s="619"/>
      <c r="H133" s="588"/>
      <c r="I133" s="588"/>
      <c r="J133" s="560" t="str">
        <f>IF(A133="","",INDEX(アーツ!$D:$D,MATCH(大義の奴隷!A133,アーツ!$C:$C,0)))</f>
        <v/>
      </c>
      <c r="K133" s="560"/>
      <c r="L133" s="560"/>
      <c r="M133" s="560"/>
      <c r="N133" s="560" t="str">
        <f>IF(A133="","",INDEX(アーツ!$E:$E,MATCH(大義の奴隷!A133,アーツ!$C:$C,0)))</f>
        <v/>
      </c>
      <c r="O133" s="560"/>
      <c r="P133" s="560"/>
      <c r="Q133" s="560"/>
      <c r="R133" s="560" t="str">
        <f>IF(A133="","",INDEX(アーツ!$F:$F,MATCH(大義の奴隷!A133,アーツ!$C:$C,0)))</f>
        <v/>
      </c>
      <c r="S133" s="560"/>
      <c r="T133" s="560"/>
      <c r="U133" s="560"/>
      <c r="V133" s="620" t="str">
        <f>IF(A133="","",INDEX(アーツ!$G:$G,MATCH(大義の奴隷!A133,アーツ!$C:$C,0)))</f>
        <v/>
      </c>
      <c r="W133" s="620"/>
      <c r="X133" s="606" t="str">
        <f>IF(A133="","",INDEX(アーツ!$H:$H,MATCH(大義の奴隷!A133,アーツ!$C:$C,0)))</f>
        <v/>
      </c>
      <c r="Y133" s="606"/>
      <c r="Z133" s="606"/>
      <c r="AA133" s="607"/>
      <c r="AB133" s="560" t="str">
        <f>IF(A133="","",INDEX(アーツ!$I:$I,MATCH(大義の奴隷!A133,アーツ!$C:$C,0)))</f>
        <v/>
      </c>
      <c r="AC133" s="560"/>
      <c r="AD133" s="560"/>
      <c r="AE133" s="560"/>
      <c r="AF133" s="560" t="str">
        <f>IF(A133="","",INDEX(アーツ!$J:$J,MATCH(大義の奴隷!A133,アーツ!$C:$C,0)))</f>
        <v/>
      </c>
      <c r="AG133" s="560"/>
      <c r="AH133" s="560"/>
      <c r="AI133" s="560"/>
      <c r="AJ133" s="608" t="str">
        <f>IF(A133="","",INDEX(アーツ!$K:$K,MATCH(大義の奴隷!A133,アーツ!$C:$C,0)))</f>
        <v/>
      </c>
      <c r="AK133" s="609"/>
    </row>
    <row r="134" spans="1:37" x14ac:dyDescent="0.15">
      <c r="A134" s="245" t="s">
        <v>1640</v>
      </c>
      <c r="B134" s="610" t="str">
        <f>IF(A133="","",INDEX(アーツ!$L:$L,MATCH(大義の奴隷!A133,アーツ!$C:$C,0)))</f>
        <v/>
      </c>
      <c r="C134" s="610"/>
      <c r="D134" s="610"/>
      <c r="E134" s="610"/>
      <c r="F134" s="610"/>
      <c r="G134" s="610"/>
      <c r="H134" s="610"/>
      <c r="I134" s="610"/>
      <c r="J134" s="610"/>
      <c r="K134" s="610"/>
      <c r="L134" s="610"/>
      <c r="M134" s="610"/>
      <c r="N134" s="610"/>
      <c r="O134" s="610"/>
      <c r="P134" s="610"/>
      <c r="Q134" s="610"/>
      <c r="R134" s="610"/>
      <c r="S134" s="610"/>
      <c r="T134" s="610"/>
      <c r="U134" s="610"/>
      <c r="V134" s="610"/>
      <c r="W134" s="610"/>
      <c r="X134" s="610"/>
      <c r="Y134" s="610"/>
      <c r="Z134" s="610"/>
      <c r="AA134" s="610"/>
      <c r="AB134" s="610"/>
      <c r="AC134" s="610"/>
      <c r="AD134" s="610"/>
      <c r="AE134" s="610"/>
      <c r="AF134" s="610"/>
      <c r="AG134" s="610"/>
      <c r="AH134" s="610"/>
      <c r="AI134" s="610"/>
      <c r="AJ134" s="610"/>
      <c r="AK134" s="611"/>
    </row>
    <row r="135" spans="1:37" ht="14.25" thickBot="1" x14ac:dyDescent="0.2">
      <c r="A135" s="247" t="s">
        <v>1641</v>
      </c>
      <c r="B135" s="612"/>
      <c r="C135" s="612"/>
      <c r="D135" s="612"/>
      <c r="E135" s="612"/>
      <c r="F135" s="612"/>
      <c r="G135" s="612"/>
      <c r="H135" s="612"/>
      <c r="I135" s="612"/>
      <c r="J135" s="612"/>
      <c r="K135" s="612"/>
      <c r="L135" s="612"/>
      <c r="M135" s="612"/>
      <c r="N135" s="612"/>
      <c r="O135" s="612"/>
      <c r="P135" s="612"/>
      <c r="Q135" s="612"/>
      <c r="R135" s="612"/>
      <c r="S135" s="612"/>
      <c r="T135" s="612"/>
      <c r="U135" s="612"/>
      <c r="V135" s="612"/>
      <c r="W135" s="612"/>
      <c r="X135" s="612"/>
      <c r="Y135" s="612"/>
      <c r="Z135" s="612"/>
      <c r="AA135" s="612"/>
      <c r="AB135" s="612"/>
      <c r="AC135" s="612"/>
      <c r="AD135" s="612"/>
      <c r="AE135" s="612"/>
      <c r="AF135" s="612"/>
      <c r="AG135" s="612"/>
      <c r="AH135" s="612"/>
      <c r="AI135" s="612"/>
      <c r="AJ135" s="612"/>
      <c r="AK135" s="613"/>
    </row>
    <row r="136" spans="1:37" x14ac:dyDescent="0.15">
      <c r="A136" s="614"/>
      <c r="B136" s="615"/>
      <c r="C136" s="615"/>
      <c r="D136" s="615"/>
      <c r="E136" s="615"/>
      <c r="F136" s="615"/>
      <c r="G136" s="616"/>
      <c r="H136" s="584"/>
      <c r="I136" s="584"/>
      <c r="J136" s="533" t="str">
        <f>IF(A136="","",INDEX(アーツ!$D:$D,MATCH(大義の奴隷!A136,アーツ!$C:$C,0)))</f>
        <v/>
      </c>
      <c r="K136" s="533"/>
      <c r="L136" s="533"/>
      <c r="M136" s="533"/>
      <c r="N136" s="533" t="str">
        <f>IF(A136="","",INDEX(アーツ!$E:$E,MATCH(大義の奴隷!A136,アーツ!$C:$C,0)))</f>
        <v/>
      </c>
      <c r="O136" s="533"/>
      <c r="P136" s="533"/>
      <c r="Q136" s="533"/>
      <c r="R136" s="533" t="str">
        <f>IF(A136="","",INDEX(アーツ!$F:$F,MATCH(大義の奴隷!A136,アーツ!$C:$C,0)))</f>
        <v/>
      </c>
      <c r="S136" s="533"/>
      <c r="T136" s="533"/>
      <c r="U136" s="533"/>
      <c r="V136" s="628" t="str">
        <f>IF(A136="","",INDEX(アーツ!$G:$G,MATCH(大義の奴隷!A136,アーツ!$C:$C,0)))</f>
        <v/>
      </c>
      <c r="W136" s="628"/>
      <c r="X136" s="629" t="str">
        <f>IF(A136="","",INDEX(アーツ!$H:$H,MATCH(大義の奴隷!A136,アーツ!$C:$C,0)))</f>
        <v/>
      </c>
      <c r="Y136" s="629"/>
      <c r="Z136" s="629"/>
      <c r="AA136" s="630"/>
      <c r="AB136" s="533" t="str">
        <f>IF(A136="","",INDEX(アーツ!$I:$I,MATCH(大義の奴隷!A136,アーツ!$C:$C,0)))</f>
        <v/>
      </c>
      <c r="AC136" s="533"/>
      <c r="AD136" s="533"/>
      <c r="AE136" s="533"/>
      <c r="AF136" s="533" t="str">
        <f>IF(A136="","",INDEX(アーツ!$J:$J,MATCH(大義の奴隷!A136,アーツ!$C:$C,0)))</f>
        <v/>
      </c>
      <c r="AG136" s="533"/>
      <c r="AH136" s="533"/>
      <c r="AI136" s="533"/>
      <c r="AJ136" s="624" t="str">
        <f>IF(A136="","",INDEX(アーツ!$K:$K,MATCH(大義の奴隷!A136,アーツ!$C:$C,0)))</f>
        <v/>
      </c>
      <c r="AK136" s="625"/>
    </row>
    <row r="137" spans="1:37" x14ac:dyDescent="0.15">
      <c r="A137" s="245" t="s">
        <v>1640</v>
      </c>
      <c r="B137" s="610" t="str">
        <f>IF(A136="","",INDEX(アーツ!$L:$L,MATCH(大義の奴隷!A136,アーツ!$C:$C,0)))</f>
        <v/>
      </c>
      <c r="C137" s="610"/>
      <c r="D137" s="610"/>
      <c r="E137" s="610"/>
      <c r="F137" s="610"/>
      <c r="G137" s="610"/>
      <c r="H137" s="610"/>
      <c r="I137" s="610"/>
      <c r="J137" s="610"/>
      <c r="K137" s="610"/>
      <c r="L137" s="610"/>
      <c r="M137" s="610"/>
      <c r="N137" s="610"/>
      <c r="O137" s="610"/>
      <c r="P137" s="610"/>
      <c r="Q137" s="610"/>
      <c r="R137" s="610"/>
      <c r="S137" s="610"/>
      <c r="T137" s="610"/>
      <c r="U137" s="610"/>
      <c r="V137" s="610"/>
      <c r="W137" s="610"/>
      <c r="X137" s="610"/>
      <c r="Y137" s="610"/>
      <c r="Z137" s="610"/>
      <c r="AA137" s="610"/>
      <c r="AB137" s="610"/>
      <c r="AC137" s="610"/>
      <c r="AD137" s="610"/>
      <c r="AE137" s="610"/>
      <c r="AF137" s="610"/>
      <c r="AG137" s="610"/>
      <c r="AH137" s="610"/>
      <c r="AI137" s="610"/>
      <c r="AJ137" s="610"/>
      <c r="AK137" s="611"/>
    </row>
    <row r="138" spans="1:37" ht="14.25" thickBot="1" x14ac:dyDescent="0.2">
      <c r="A138" s="246" t="s">
        <v>1641</v>
      </c>
      <c r="B138" s="626"/>
      <c r="C138" s="626"/>
      <c r="D138" s="626"/>
      <c r="E138" s="626"/>
      <c r="F138" s="626"/>
      <c r="G138" s="626"/>
      <c r="H138" s="626"/>
      <c r="I138" s="626"/>
      <c r="J138" s="626"/>
      <c r="K138" s="626"/>
      <c r="L138" s="626"/>
      <c r="M138" s="626"/>
      <c r="N138" s="626"/>
      <c r="O138" s="626"/>
      <c r="P138" s="626"/>
      <c r="Q138" s="626"/>
      <c r="R138" s="626"/>
      <c r="S138" s="626"/>
      <c r="T138" s="626"/>
      <c r="U138" s="626"/>
      <c r="V138" s="626"/>
      <c r="W138" s="626"/>
      <c r="X138" s="626"/>
      <c r="Y138" s="626"/>
      <c r="Z138" s="626"/>
      <c r="AA138" s="626"/>
      <c r="AB138" s="626"/>
      <c r="AC138" s="626"/>
      <c r="AD138" s="626"/>
      <c r="AE138" s="626"/>
      <c r="AF138" s="626"/>
      <c r="AG138" s="626"/>
      <c r="AH138" s="626"/>
      <c r="AI138" s="626"/>
      <c r="AJ138" s="626"/>
      <c r="AK138" s="627"/>
    </row>
    <row r="139" spans="1:37" x14ac:dyDescent="0.15">
      <c r="A139" s="617"/>
      <c r="B139" s="618"/>
      <c r="C139" s="618"/>
      <c r="D139" s="618"/>
      <c r="E139" s="618"/>
      <c r="F139" s="618"/>
      <c r="G139" s="619"/>
      <c r="H139" s="588"/>
      <c r="I139" s="588"/>
      <c r="J139" s="560" t="str">
        <f>IF(A139="","",INDEX(アーツ!$D:$D,MATCH(大義の奴隷!A139,アーツ!$C:$C,0)))</f>
        <v/>
      </c>
      <c r="K139" s="560"/>
      <c r="L139" s="560"/>
      <c r="M139" s="560"/>
      <c r="N139" s="560" t="str">
        <f>IF(A139="","",INDEX(アーツ!$E:$E,MATCH(大義の奴隷!A139,アーツ!$C:$C,0)))</f>
        <v/>
      </c>
      <c r="O139" s="560"/>
      <c r="P139" s="560"/>
      <c r="Q139" s="560"/>
      <c r="R139" s="560" t="str">
        <f>IF(A139="","",INDEX(アーツ!$F:$F,MATCH(大義の奴隷!A139,アーツ!$C:$C,0)))</f>
        <v/>
      </c>
      <c r="S139" s="560"/>
      <c r="T139" s="560"/>
      <c r="U139" s="560"/>
      <c r="V139" s="620" t="str">
        <f>IF(A139="","",INDEX(アーツ!$G:$G,MATCH(大義の奴隷!A139,アーツ!$C:$C,0)))</f>
        <v/>
      </c>
      <c r="W139" s="620"/>
      <c r="X139" s="606" t="str">
        <f>IF(A139="","",INDEX(アーツ!$H:$H,MATCH(大義の奴隷!A139,アーツ!$C:$C,0)))</f>
        <v/>
      </c>
      <c r="Y139" s="606"/>
      <c r="Z139" s="606"/>
      <c r="AA139" s="607"/>
      <c r="AB139" s="560" t="str">
        <f>IF(A139="","",INDEX(アーツ!$I:$I,MATCH(大義の奴隷!A139,アーツ!$C:$C,0)))</f>
        <v/>
      </c>
      <c r="AC139" s="560"/>
      <c r="AD139" s="560"/>
      <c r="AE139" s="560"/>
      <c r="AF139" s="560" t="str">
        <f>IF(A139="","",INDEX(アーツ!$J:$J,MATCH(大義の奴隷!A139,アーツ!$C:$C,0)))</f>
        <v/>
      </c>
      <c r="AG139" s="560"/>
      <c r="AH139" s="560"/>
      <c r="AI139" s="560"/>
      <c r="AJ139" s="608" t="str">
        <f>IF(A139="","",INDEX(アーツ!$K:$K,MATCH(大義の奴隷!A139,アーツ!$C:$C,0)))</f>
        <v/>
      </c>
      <c r="AK139" s="609"/>
    </row>
    <row r="140" spans="1:37" x14ac:dyDescent="0.15">
      <c r="A140" s="245" t="s">
        <v>1640</v>
      </c>
      <c r="B140" s="610" t="str">
        <f>IF(A139="","",INDEX(アーツ!$L:$L,MATCH(大義の奴隷!A139,アーツ!$C:$C,0)))</f>
        <v/>
      </c>
      <c r="C140" s="610"/>
      <c r="D140" s="610"/>
      <c r="E140" s="610"/>
      <c r="F140" s="610"/>
      <c r="G140" s="610"/>
      <c r="H140" s="610"/>
      <c r="I140" s="610"/>
      <c r="J140" s="610"/>
      <c r="K140" s="610"/>
      <c r="L140" s="610"/>
      <c r="M140" s="610"/>
      <c r="N140" s="610"/>
      <c r="O140" s="610"/>
      <c r="P140" s="610"/>
      <c r="Q140" s="610"/>
      <c r="R140" s="610"/>
      <c r="S140" s="610"/>
      <c r="T140" s="610"/>
      <c r="U140" s="610"/>
      <c r="V140" s="610"/>
      <c r="W140" s="610"/>
      <c r="X140" s="610"/>
      <c r="Y140" s="610"/>
      <c r="Z140" s="610"/>
      <c r="AA140" s="610"/>
      <c r="AB140" s="610"/>
      <c r="AC140" s="610"/>
      <c r="AD140" s="610"/>
      <c r="AE140" s="610"/>
      <c r="AF140" s="610"/>
      <c r="AG140" s="610"/>
      <c r="AH140" s="610"/>
      <c r="AI140" s="610"/>
      <c r="AJ140" s="610"/>
      <c r="AK140" s="611"/>
    </row>
    <row r="141" spans="1:37" ht="14.25" thickBot="1" x14ac:dyDescent="0.2">
      <c r="A141" s="247" t="s">
        <v>1641</v>
      </c>
      <c r="B141" s="612"/>
      <c r="C141" s="612"/>
      <c r="D141" s="612"/>
      <c r="E141" s="612"/>
      <c r="F141" s="612"/>
      <c r="G141" s="612"/>
      <c r="H141" s="612"/>
      <c r="I141" s="612"/>
      <c r="J141" s="612"/>
      <c r="K141" s="612"/>
      <c r="L141" s="612"/>
      <c r="M141" s="612"/>
      <c r="N141" s="612"/>
      <c r="O141" s="612"/>
      <c r="P141" s="612"/>
      <c r="Q141" s="612"/>
      <c r="R141" s="612"/>
      <c r="S141" s="612"/>
      <c r="T141" s="612"/>
      <c r="U141" s="612"/>
      <c r="V141" s="612"/>
      <c r="W141" s="612"/>
      <c r="X141" s="612"/>
      <c r="Y141" s="612"/>
      <c r="Z141" s="612"/>
      <c r="AA141" s="612"/>
      <c r="AB141" s="612"/>
      <c r="AC141" s="612"/>
      <c r="AD141" s="612"/>
      <c r="AE141" s="612"/>
      <c r="AF141" s="612"/>
      <c r="AG141" s="612"/>
      <c r="AH141" s="612"/>
      <c r="AI141" s="612"/>
      <c r="AJ141" s="612"/>
      <c r="AK141" s="613"/>
    </row>
    <row r="142" spans="1:37" x14ac:dyDescent="0.15">
      <c r="A142" s="614"/>
      <c r="B142" s="615"/>
      <c r="C142" s="615"/>
      <c r="D142" s="615"/>
      <c r="E142" s="615"/>
      <c r="F142" s="615"/>
      <c r="G142" s="616"/>
      <c r="H142" s="584"/>
      <c r="I142" s="584"/>
      <c r="J142" s="533" t="str">
        <f>IF(A142="","",INDEX(アーツ!$D:$D,MATCH(大義の奴隷!A142,アーツ!$C:$C,0)))</f>
        <v/>
      </c>
      <c r="K142" s="533"/>
      <c r="L142" s="533"/>
      <c r="M142" s="533"/>
      <c r="N142" s="533" t="str">
        <f>IF(A142="","",INDEX(アーツ!$E:$E,MATCH(大義の奴隷!A142,アーツ!$C:$C,0)))</f>
        <v/>
      </c>
      <c r="O142" s="533"/>
      <c r="P142" s="533"/>
      <c r="Q142" s="533"/>
      <c r="R142" s="533" t="str">
        <f>IF(A142="","",INDEX(アーツ!$F:$F,MATCH(大義の奴隷!A142,アーツ!$C:$C,0)))</f>
        <v/>
      </c>
      <c r="S142" s="533"/>
      <c r="T142" s="533"/>
      <c r="U142" s="533"/>
      <c r="V142" s="628" t="str">
        <f>IF(A142="","",INDEX(アーツ!$G:$G,MATCH(大義の奴隷!A142,アーツ!$C:$C,0)))</f>
        <v/>
      </c>
      <c r="W142" s="628"/>
      <c r="X142" s="629" t="str">
        <f>IF(A142="","",INDEX(アーツ!$H:$H,MATCH(大義の奴隷!A142,アーツ!$C:$C,0)))</f>
        <v/>
      </c>
      <c r="Y142" s="629"/>
      <c r="Z142" s="629"/>
      <c r="AA142" s="630"/>
      <c r="AB142" s="533" t="str">
        <f>IF(A142="","",INDEX(アーツ!$I:$I,MATCH(大義の奴隷!A142,アーツ!$C:$C,0)))</f>
        <v/>
      </c>
      <c r="AC142" s="533"/>
      <c r="AD142" s="533"/>
      <c r="AE142" s="533"/>
      <c r="AF142" s="533" t="str">
        <f>IF(A142="","",INDEX(アーツ!$J:$J,MATCH(大義の奴隷!A142,アーツ!$C:$C,0)))</f>
        <v/>
      </c>
      <c r="AG142" s="533"/>
      <c r="AH142" s="533"/>
      <c r="AI142" s="533"/>
      <c r="AJ142" s="624" t="str">
        <f>IF(A142="","",INDEX(アーツ!$K:$K,MATCH(大義の奴隷!A142,アーツ!$C:$C,0)))</f>
        <v/>
      </c>
      <c r="AK142" s="625"/>
    </row>
    <row r="143" spans="1:37" x14ac:dyDescent="0.15">
      <c r="A143" s="245" t="s">
        <v>1640</v>
      </c>
      <c r="B143" s="610" t="str">
        <f>IF(A142="","",INDEX(アーツ!$L:$L,MATCH(大義の奴隷!A142,アーツ!$C:$C,0)))</f>
        <v/>
      </c>
      <c r="C143" s="610"/>
      <c r="D143" s="610"/>
      <c r="E143" s="610"/>
      <c r="F143" s="610"/>
      <c r="G143" s="610"/>
      <c r="H143" s="610"/>
      <c r="I143" s="610"/>
      <c r="J143" s="610"/>
      <c r="K143" s="610"/>
      <c r="L143" s="610"/>
      <c r="M143" s="610"/>
      <c r="N143" s="610"/>
      <c r="O143" s="610"/>
      <c r="P143" s="610"/>
      <c r="Q143" s="610"/>
      <c r="R143" s="610"/>
      <c r="S143" s="610"/>
      <c r="T143" s="610"/>
      <c r="U143" s="610"/>
      <c r="V143" s="610"/>
      <c r="W143" s="610"/>
      <c r="X143" s="610"/>
      <c r="Y143" s="610"/>
      <c r="Z143" s="610"/>
      <c r="AA143" s="610"/>
      <c r="AB143" s="610"/>
      <c r="AC143" s="610"/>
      <c r="AD143" s="610"/>
      <c r="AE143" s="610"/>
      <c r="AF143" s="610"/>
      <c r="AG143" s="610"/>
      <c r="AH143" s="610"/>
      <c r="AI143" s="610"/>
      <c r="AJ143" s="610"/>
      <c r="AK143" s="611"/>
    </row>
    <row r="144" spans="1:37" ht="14.25" thickBot="1" x14ac:dyDescent="0.2">
      <c r="A144" s="246" t="s">
        <v>1641</v>
      </c>
      <c r="B144" s="626"/>
      <c r="C144" s="626"/>
      <c r="D144" s="626"/>
      <c r="E144" s="626"/>
      <c r="F144" s="626"/>
      <c r="G144" s="626"/>
      <c r="H144" s="626"/>
      <c r="I144" s="626"/>
      <c r="J144" s="626"/>
      <c r="K144" s="626"/>
      <c r="L144" s="626"/>
      <c r="M144" s="626"/>
      <c r="N144" s="626"/>
      <c r="O144" s="626"/>
      <c r="P144" s="626"/>
      <c r="Q144" s="626"/>
      <c r="R144" s="626"/>
      <c r="S144" s="626"/>
      <c r="T144" s="626"/>
      <c r="U144" s="626"/>
      <c r="V144" s="626"/>
      <c r="W144" s="626"/>
      <c r="X144" s="626"/>
      <c r="Y144" s="626"/>
      <c r="Z144" s="626"/>
      <c r="AA144" s="626"/>
      <c r="AB144" s="626"/>
      <c r="AC144" s="626"/>
      <c r="AD144" s="626"/>
      <c r="AE144" s="626"/>
      <c r="AF144" s="626"/>
      <c r="AG144" s="626"/>
      <c r="AH144" s="626"/>
      <c r="AI144" s="626"/>
      <c r="AJ144" s="626"/>
      <c r="AK144" s="627"/>
    </row>
    <row r="145" spans="1:37" x14ac:dyDescent="0.15">
      <c r="A145" s="617"/>
      <c r="B145" s="618"/>
      <c r="C145" s="618"/>
      <c r="D145" s="618"/>
      <c r="E145" s="618"/>
      <c r="F145" s="618"/>
      <c r="G145" s="619"/>
      <c r="H145" s="588"/>
      <c r="I145" s="588"/>
      <c r="J145" s="560" t="str">
        <f>IF(A145="","",INDEX(アーツ!$D:$D,MATCH(大義の奴隷!A145,アーツ!$C:$C,0)))</f>
        <v/>
      </c>
      <c r="K145" s="560"/>
      <c r="L145" s="560"/>
      <c r="M145" s="560"/>
      <c r="N145" s="560" t="str">
        <f>IF(A145="","",INDEX(アーツ!$E:$E,MATCH(大義の奴隷!A145,アーツ!$C:$C,0)))</f>
        <v/>
      </c>
      <c r="O145" s="560"/>
      <c r="P145" s="560"/>
      <c r="Q145" s="560"/>
      <c r="R145" s="560" t="str">
        <f>IF(A145="","",INDEX(アーツ!$F:$F,MATCH(大義の奴隷!A145,アーツ!$C:$C,0)))</f>
        <v/>
      </c>
      <c r="S145" s="560"/>
      <c r="T145" s="560"/>
      <c r="U145" s="560"/>
      <c r="V145" s="620" t="str">
        <f>IF(A145="","",INDEX(アーツ!$G:$G,MATCH(大義の奴隷!A145,アーツ!$C:$C,0)))</f>
        <v/>
      </c>
      <c r="W145" s="620"/>
      <c r="X145" s="606" t="str">
        <f>IF(A145="","",INDEX(アーツ!$H:$H,MATCH(大義の奴隷!A145,アーツ!$C:$C,0)))</f>
        <v/>
      </c>
      <c r="Y145" s="606"/>
      <c r="Z145" s="606"/>
      <c r="AA145" s="607"/>
      <c r="AB145" s="560" t="str">
        <f>IF(A145="","",INDEX(アーツ!$I:$I,MATCH(大義の奴隷!A145,アーツ!$C:$C,0)))</f>
        <v/>
      </c>
      <c r="AC145" s="560"/>
      <c r="AD145" s="560"/>
      <c r="AE145" s="560"/>
      <c r="AF145" s="560" t="str">
        <f>IF(A145="","",INDEX(アーツ!$J:$J,MATCH(大義の奴隷!A145,アーツ!$C:$C,0)))</f>
        <v/>
      </c>
      <c r="AG145" s="560"/>
      <c r="AH145" s="560"/>
      <c r="AI145" s="560"/>
      <c r="AJ145" s="608" t="str">
        <f>IF(A145="","",INDEX(アーツ!$K:$K,MATCH(大義の奴隷!A145,アーツ!$C:$C,0)))</f>
        <v/>
      </c>
      <c r="AK145" s="609"/>
    </row>
    <row r="146" spans="1:37" x14ac:dyDescent="0.15">
      <c r="A146" s="245" t="s">
        <v>1640</v>
      </c>
      <c r="B146" s="610" t="str">
        <f>IF(A145="","",INDEX(アーツ!$L:$L,MATCH(大義の奴隷!A145,アーツ!$C:$C,0)))</f>
        <v/>
      </c>
      <c r="C146" s="610"/>
      <c r="D146" s="610"/>
      <c r="E146" s="610"/>
      <c r="F146" s="610"/>
      <c r="G146" s="610"/>
      <c r="H146" s="610"/>
      <c r="I146" s="610"/>
      <c r="J146" s="610"/>
      <c r="K146" s="610"/>
      <c r="L146" s="610"/>
      <c r="M146" s="610"/>
      <c r="N146" s="610"/>
      <c r="O146" s="610"/>
      <c r="P146" s="610"/>
      <c r="Q146" s="610"/>
      <c r="R146" s="610"/>
      <c r="S146" s="610"/>
      <c r="T146" s="610"/>
      <c r="U146" s="610"/>
      <c r="V146" s="610"/>
      <c r="W146" s="610"/>
      <c r="X146" s="610"/>
      <c r="Y146" s="610"/>
      <c r="Z146" s="610"/>
      <c r="AA146" s="610"/>
      <c r="AB146" s="610"/>
      <c r="AC146" s="610"/>
      <c r="AD146" s="610"/>
      <c r="AE146" s="610"/>
      <c r="AF146" s="610"/>
      <c r="AG146" s="610"/>
      <c r="AH146" s="610"/>
      <c r="AI146" s="610"/>
      <c r="AJ146" s="610"/>
      <c r="AK146" s="611"/>
    </row>
    <row r="147" spans="1:37" ht="14.25" thickBot="1" x14ac:dyDescent="0.2">
      <c r="A147" s="247" t="s">
        <v>1641</v>
      </c>
      <c r="B147" s="612"/>
      <c r="C147" s="612"/>
      <c r="D147" s="612"/>
      <c r="E147" s="612"/>
      <c r="F147" s="612"/>
      <c r="G147" s="612"/>
      <c r="H147" s="612"/>
      <c r="I147" s="612"/>
      <c r="J147" s="612"/>
      <c r="K147" s="612"/>
      <c r="L147" s="612"/>
      <c r="M147" s="612"/>
      <c r="N147" s="612"/>
      <c r="O147" s="612"/>
      <c r="P147" s="612"/>
      <c r="Q147" s="612"/>
      <c r="R147" s="612"/>
      <c r="S147" s="612"/>
      <c r="T147" s="612"/>
      <c r="U147" s="612"/>
      <c r="V147" s="612"/>
      <c r="W147" s="612"/>
      <c r="X147" s="612"/>
      <c r="Y147" s="612"/>
      <c r="Z147" s="612"/>
      <c r="AA147" s="612"/>
      <c r="AB147" s="612"/>
      <c r="AC147" s="612"/>
      <c r="AD147" s="612"/>
      <c r="AE147" s="612"/>
      <c r="AF147" s="612"/>
      <c r="AG147" s="612"/>
      <c r="AH147" s="612"/>
      <c r="AI147" s="612"/>
      <c r="AJ147" s="612"/>
      <c r="AK147" s="613"/>
    </row>
    <row r="148" spans="1:37" ht="14.25" thickBot="1" x14ac:dyDescent="0.2">
      <c r="A148" s="218"/>
      <c r="B148" s="218"/>
      <c r="C148" s="218"/>
      <c r="D148" s="218"/>
      <c r="E148" s="218"/>
      <c r="F148" s="218"/>
      <c r="G148" s="218"/>
      <c r="H148" s="218"/>
      <c r="I148" s="218"/>
      <c r="J148" s="218"/>
      <c r="K148" s="218"/>
      <c r="L148" s="218"/>
      <c r="M148" s="218"/>
      <c r="N148" s="218"/>
      <c r="O148" s="218"/>
      <c r="P148" s="218"/>
      <c r="Q148" s="218"/>
      <c r="R148" s="218"/>
      <c r="S148" s="218"/>
      <c r="T148" s="218"/>
      <c r="U148" s="218"/>
      <c r="V148" s="639" t="s">
        <v>1642</v>
      </c>
      <c r="W148" s="639"/>
      <c r="X148" s="639"/>
      <c r="Y148" s="639"/>
      <c r="Z148" s="639"/>
      <c r="AA148" s="639"/>
      <c r="AB148" s="640">
        <v>1</v>
      </c>
      <c r="AC148" s="640"/>
      <c r="AD148" s="641" t="s">
        <v>1643</v>
      </c>
      <c r="AE148" s="321"/>
      <c r="AF148" s="321"/>
      <c r="AG148" s="321"/>
      <c r="AH148" s="321"/>
      <c r="AI148" s="642"/>
      <c r="AJ148" s="643">
        <f>SUM(H103,H106,H109,H112,H115,H118,H121,H124,H127,H130,H133,H136,H139,H142,H145)-AB148</f>
        <v>5</v>
      </c>
      <c r="AK148" s="643"/>
    </row>
    <row r="149" spans="1:37" x14ac:dyDescent="0.15">
      <c r="A149" s="644" t="s">
        <v>1777</v>
      </c>
      <c r="B149" s="645"/>
      <c r="C149" s="645"/>
      <c r="D149" s="645"/>
      <c r="E149" s="645"/>
      <c r="F149" s="645"/>
      <c r="G149" s="645"/>
      <c r="H149" s="645"/>
      <c r="I149" s="645"/>
      <c r="J149" s="645"/>
      <c r="K149" s="645"/>
      <c r="L149" s="645"/>
      <c r="M149" s="645"/>
      <c r="N149" s="645"/>
      <c r="O149" s="645"/>
      <c r="P149" s="645"/>
      <c r="Q149" s="645"/>
      <c r="R149" s="645"/>
      <c r="S149" s="280" t="s">
        <v>870</v>
      </c>
      <c r="T149" s="281"/>
      <c r="U149" s="281"/>
      <c r="V149" s="281"/>
      <c r="W149" s="650"/>
      <c r="X149" s="651"/>
      <c r="Y149" s="320"/>
      <c r="Z149" s="321"/>
      <c r="AA149" s="321"/>
      <c r="AB149" s="321"/>
      <c r="AC149" s="321"/>
      <c r="AD149" s="321"/>
      <c r="AE149" s="321"/>
      <c r="AF149" s="321"/>
      <c r="AG149" s="321"/>
      <c r="AH149" s="321"/>
      <c r="AI149" s="321"/>
      <c r="AJ149" s="321"/>
      <c r="AK149" s="322"/>
    </row>
    <row r="150" spans="1:37" x14ac:dyDescent="0.15">
      <c r="A150" s="646"/>
      <c r="B150" s="647"/>
      <c r="C150" s="647"/>
      <c r="D150" s="647"/>
      <c r="E150" s="647"/>
      <c r="F150" s="647"/>
      <c r="G150" s="647"/>
      <c r="H150" s="647"/>
      <c r="I150" s="647"/>
      <c r="J150" s="647"/>
      <c r="K150" s="647"/>
      <c r="L150" s="647"/>
      <c r="M150" s="647"/>
      <c r="N150" s="647"/>
      <c r="O150" s="647"/>
      <c r="P150" s="647"/>
      <c r="Q150" s="647"/>
      <c r="R150" s="647"/>
      <c r="S150" s="278" t="s">
        <v>597</v>
      </c>
      <c r="T150" s="279"/>
      <c r="U150" s="279"/>
      <c r="V150" s="279"/>
      <c r="W150" s="311"/>
      <c r="X150" s="319"/>
      <c r="Y150" s="323"/>
      <c r="Z150" s="324"/>
      <c r="AA150" s="324"/>
      <c r="AB150" s="324"/>
      <c r="AC150" s="324"/>
      <c r="AD150" s="324"/>
      <c r="AE150" s="324"/>
      <c r="AF150" s="324"/>
      <c r="AG150" s="324"/>
      <c r="AH150" s="324"/>
      <c r="AI150" s="324"/>
      <c r="AJ150" s="324"/>
      <c r="AK150" s="325"/>
    </row>
    <row r="151" spans="1:37" ht="14.25" thickBot="1" x14ac:dyDescent="0.2">
      <c r="A151" s="648"/>
      <c r="B151" s="649"/>
      <c r="C151" s="649"/>
      <c r="D151" s="649"/>
      <c r="E151" s="649"/>
      <c r="F151" s="649"/>
      <c r="G151" s="649"/>
      <c r="H151" s="649"/>
      <c r="I151" s="649"/>
      <c r="J151" s="649"/>
      <c r="K151" s="649"/>
      <c r="L151" s="649"/>
      <c r="M151" s="649"/>
      <c r="N151" s="649"/>
      <c r="O151" s="649"/>
      <c r="P151" s="649"/>
      <c r="Q151" s="649"/>
      <c r="R151" s="649"/>
      <c r="S151" s="306" t="s">
        <v>598</v>
      </c>
      <c r="T151" s="307"/>
      <c r="U151" s="307"/>
      <c r="V151" s="307"/>
      <c r="W151" s="631">
        <f>AR24</f>
        <v>0</v>
      </c>
      <c r="X151" s="632"/>
      <c r="Y151" s="590"/>
      <c r="Z151" s="652"/>
      <c r="AA151" s="652"/>
      <c r="AB151" s="652"/>
      <c r="AC151" s="652"/>
      <c r="AD151" s="652"/>
      <c r="AE151" s="652"/>
      <c r="AF151" s="652"/>
      <c r="AG151" s="652"/>
      <c r="AH151" s="652"/>
      <c r="AI151" s="652"/>
      <c r="AJ151" s="652"/>
      <c r="AK151" s="653"/>
    </row>
    <row r="152" spans="1:37" ht="13.5" customHeight="1" thickBot="1" x14ac:dyDescent="0.2">
      <c r="A152" s="633" t="s">
        <v>833</v>
      </c>
      <c r="B152" s="634"/>
      <c r="C152" s="634"/>
      <c r="D152" s="634"/>
      <c r="E152" s="634"/>
      <c r="F152" s="634"/>
      <c r="G152" s="635" t="str">
        <f>H4</f>
        <v>大義の奴隷</v>
      </c>
      <c r="H152" s="635"/>
      <c r="I152" s="635"/>
      <c r="J152" s="635"/>
      <c r="K152" s="635"/>
      <c r="L152" s="635"/>
      <c r="M152" s="635"/>
      <c r="N152" s="635"/>
      <c r="O152" s="635"/>
      <c r="P152" s="635"/>
      <c r="Q152" s="635"/>
      <c r="R152" s="635"/>
      <c r="S152" s="636" t="s">
        <v>586</v>
      </c>
      <c r="T152" s="636"/>
      <c r="U152" s="636"/>
      <c r="V152" s="636"/>
      <c r="W152" s="636"/>
      <c r="X152" s="636"/>
      <c r="Y152" s="637" t="str">
        <f>H7</f>
        <v>サンプルキャラクター</v>
      </c>
      <c r="Z152" s="637"/>
      <c r="AA152" s="637"/>
      <c r="AB152" s="637"/>
      <c r="AC152" s="637"/>
      <c r="AD152" s="637"/>
      <c r="AE152" s="637"/>
      <c r="AF152" s="637"/>
      <c r="AG152" s="637"/>
      <c r="AH152" s="637"/>
      <c r="AI152" s="637"/>
      <c r="AJ152" s="637"/>
      <c r="AK152" s="638"/>
    </row>
    <row r="153" spans="1:37" ht="14.25" thickBot="1" x14ac:dyDescent="0.2">
      <c r="F153" s="218"/>
      <c r="G153" s="218"/>
      <c r="H153" s="218"/>
      <c r="I153" s="218"/>
      <c r="J153" s="218"/>
      <c r="K153" s="218"/>
      <c r="L153" s="218"/>
      <c r="M153" s="218"/>
      <c r="N153" s="218"/>
      <c r="O153" s="218"/>
      <c r="P153" s="218"/>
      <c r="Q153" s="218"/>
      <c r="R153" s="218"/>
      <c r="V153" s="218"/>
      <c r="W153" s="218"/>
      <c r="X153" s="218"/>
      <c r="Y153" s="218"/>
      <c r="Z153" s="218"/>
      <c r="AA153" s="218"/>
      <c r="AB153" s="218"/>
      <c r="AC153" s="218"/>
      <c r="AD153" s="218"/>
      <c r="AE153" s="218"/>
      <c r="AF153" s="218"/>
      <c r="AG153" s="218"/>
      <c r="AH153" s="218"/>
      <c r="AI153" s="218"/>
      <c r="AJ153" s="218"/>
      <c r="AK153" s="218"/>
    </row>
    <row r="154" spans="1:37" ht="14.25" thickBot="1" x14ac:dyDescent="0.2">
      <c r="A154" s="663" t="s">
        <v>1778</v>
      </c>
      <c r="B154" s="636"/>
      <c r="C154" s="664" t="s">
        <v>3778</v>
      </c>
      <c r="D154" s="664"/>
      <c r="E154" s="664"/>
      <c r="F154" s="664"/>
      <c r="G154" s="664"/>
      <c r="H154" s="664"/>
      <c r="I154" s="664"/>
      <c r="J154" s="664"/>
      <c r="K154" s="664"/>
      <c r="L154" s="664"/>
      <c r="M154" s="664"/>
      <c r="N154" s="664"/>
      <c r="O154" s="664"/>
      <c r="P154" s="664"/>
      <c r="Q154" s="664"/>
      <c r="R154" s="665"/>
      <c r="S154" s="218"/>
      <c r="T154" s="663" t="s">
        <v>1778</v>
      </c>
      <c r="U154" s="636"/>
      <c r="V154" s="664"/>
      <c r="W154" s="664"/>
      <c r="X154" s="664"/>
      <c r="Y154" s="664"/>
      <c r="Z154" s="664"/>
      <c r="AA154" s="664"/>
      <c r="AB154" s="664"/>
      <c r="AC154" s="664"/>
      <c r="AD154" s="664"/>
      <c r="AE154" s="664"/>
      <c r="AF154" s="664"/>
      <c r="AG154" s="664"/>
      <c r="AH154" s="664"/>
      <c r="AI154" s="664"/>
      <c r="AJ154" s="664"/>
      <c r="AK154" s="665"/>
    </row>
    <row r="155" spans="1:37" x14ac:dyDescent="0.15">
      <c r="A155" s="448" t="s">
        <v>703</v>
      </c>
      <c r="B155" s="449"/>
      <c r="C155" s="248" t="s">
        <v>1785</v>
      </c>
      <c r="D155" s="654" t="s">
        <v>3779</v>
      </c>
      <c r="E155" s="655"/>
      <c r="F155" s="249" t="s">
        <v>1786</v>
      </c>
      <c r="G155" s="656">
        <v>80</v>
      </c>
      <c r="H155" s="655"/>
      <c r="I155" s="249" t="s">
        <v>1787</v>
      </c>
      <c r="J155" s="449" t="s">
        <v>1782</v>
      </c>
      <c r="K155" s="449"/>
      <c r="L155" s="449"/>
      <c r="M155" s="449"/>
      <c r="N155" s="656" t="s">
        <v>3769</v>
      </c>
      <c r="O155" s="656"/>
      <c r="P155" s="656"/>
      <c r="Q155" s="656"/>
      <c r="R155" s="657"/>
      <c r="S155" s="218"/>
      <c r="T155" s="448" t="s">
        <v>703</v>
      </c>
      <c r="U155" s="449"/>
      <c r="V155" s="248" t="s">
        <v>1785</v>
      </c>
      <c r="W155" s="654"/>
      <c r="X155" s="655"/>
      <c r="Y155" s="249" t="s">
        <v>1786</v>
      </c>
      <c r="Z155" s="656"/>
      <c r="AA155" s="655"/>
      <c r="AB155" s="249" t="s">
        <v>1787</v>
      </c>
      <c r="AC155" s="449" t="s">
        <v>1782</v>
      </c>
      <c r="AD155" s="449"/>
      <c r="AE155" s="449"/>
      <c r="AF155" s="449"/>
      <c r="AG155" s="656"/>
      <c r="AH155" s="656"/>
      <c r="AI155" s="656"/>
      <c r="AJ155" s="656"/>
      <c r="AK155" s="657"/>
    </row>
    <row r="156" spans="1:37" x14ac:dyDescent="0.15">
      <c r="A156" s="658" t="s">
        <v>1783</v>
      </c>
      <c r="B156" s="659"/>
      <c r="C156" s="601">
        <v>-30</v>
      </c>
      <c r="D156" s="601"/>
      <c r="E156" s="601"/>
      <c r="F156" s="601"/>
      <c r="G156" s="601"/>
      <c r="H156" s="660"/>
      <c r="I156" s="250" t="s">
        <v>1787</v>
      </c>
      <c r="J156" s="659" t="s">
        <v>740</v>
      </c>
      <c r="K156" s="659"/>
      <c r="L156" s="661" t="s">
        <v>755</v>
      </c>
      <c r="M156" s="661"/>
      <c r="N156" s="661"/>
      <c r="O156" s="661"/>
      <c r="P156" s="661"/>
      <c r="Q156" s="661"/>
      <c r="R156" s="662"/>
      <c r="S156" s="218"/>
      <c r="T156" s="658" t="s">
        <v>1783</v>
      </c>
      <c r="U156" s="659"/>
      <c r="V156" s="601"/>
      <c r="W156" s="601"/>
      <c r="X156" s="601"/>
      <c r="Y156" s="601"/>
      <c r="Z156" s="601"/>
      <c r="AA156" s="660"/>
      <c r="AB156" s="250" t="s">
        <v>1787</v>
      </c>
      <c r="AC156" s="659" t="s">
        <v>740</v>
      </c>
      <c r="AD156" s="659"/>
      <c r="AE156" s="661"/>
      <c r="AF156" s="661"/>
      <c r="AG156" s="661"/>
      <c r="AH156" s="661"/>
      <c r="AI156" s="661"/>
      <c r="AJ156" s="661"/>
      <c r="AK156" s="662"/>
    </row>
    <row r="157" spans="1:37" x14ac:dyDescent="0.15">
      <c r="A157" s="658" t="s">
        <v>1779</v>
      </c>
      <c r="B157" s="659"/>
      <c r="C157" s="659"/>
      <c r="D157" s="659"/>
      <c r="E157" s="659"/>
      <c r="F157" s="661">
        <v>5</v>
      </c>
      <c r="G157" s="661"/>
      <c r="H157" s="674"/>
      <c r="I157" s="250" t="s">
        <v>1787</v>
      </c>
      <c r="J157" s="659" t="s">
        <v>742</v>
      </c>
      <c r="K157" s="659"/>
      <c r="L157" s="661" t="s">
        <v>519</v>
      </c>
      <c r="M157" s="661"/>
      <c r="N157" s="661"/>
      <c r="O157" s="661"/>
      <c r="P157" s="661"/>
      <c r="Q157" s="661"/>
      <c r="R157" s="662"/>
      <c r="S157" s="218"/>
      <c r="T157" s="658" t="s">
        <v>1779</v>
      </c>
      <c r="U157" s="659"/>
      <c r="V157" s="659"/>
      <c r="W157" s="659"/>
      <c r="X157" s="659"/>
      <c r="Y157" s="661"/>
      <c r="Z157" s="661"/>
      <c r="AA157" s="674"/>
      <c r="AB157" s="250" t="s">
        <v>1787</v>
      </c>
      <c r="AC157" s="659" t="s">
        <v>742</v>
      </c>
      <c r="AD157" s="659"/>
      <c r="AE157" s="661"/>
      <c r="AF157" s="661"/>
      <c r="AG157" s="661"/>
      <c r="AH157" s="661"/>
      <c r="AI157" s="661"/>
      <c r="AJ157" s="661"/>
      <c r="AK157" s="662"/>
    </row>
    <row r="158" spans="1:37" x14ac:dyDescent="0.15">
      <c r="A158" s="671" t="s">
        <v>1780</v>
      </c>
      <c r="B158" s="672"/>
      <c r="C158" s="673" t="s">
        <v>3780</v>
      </c>
      <c r="D158" s="673"/>
      <c r="E158" s="673"/>
      <c r="F158" s="673"/>
      <c r="G158" s="673"/>
      <c r="H158" s="673"/>
      <c r="I158" s="673"/>
      <c r="J158" s="666" t="s">
        <v>1788</v>
      </c>
      <c r="K158" s="666"/>
      <c r="L158" s="666"/>
      <c r="M158" s="666"/>
      <c r="N158" s="667" t="s">
        <v>3781</v>
      </c>
      <c r="O158" s="667"/>
      <c r="P158" s="667"/>
      <c r="Q158" s="667"/>
      <c r="R158" s="668"/>
      <c r="S158" s="218"/>
      <c r="T158" s="671" t="s">
        <v>1780</v>
      </c>
      <c r="U158" s="672"/>
      <c r="V158" s="673"/>
      <c r="W158" s="673"/>
      <c r="X158" s="673"/>
      <c r="Y158" s="673"/>
      <c r="Z158" s="673"/>
      <c r="AA158" s="673"/>
      <c r="AB158" s="673"/>
      <c r="AC158" s="666" t="s">
        <v>1788</v>
      </c>
      <c r="AD158" s="666"/>
      <c r="AE158" s="666"/>
      <c r="AF158" s="666"/>
      <c r="AG158" s="667"/>
      <c r="AH158" s="667"/>
      <c r="AI158" s="667"/>
      <c r="AJ158" s="667"/>
      <c r="AK158" s="668"/>
    </row>
    <row r="159" spans="1:37" x14ac:dyDescent="0.15">
      <c r="A159" s="658" t="s">
        <v>1784</v>
      </c>
      <c r="B159" s="659"/>
      <c r="C159" s="659"/>
      <c r="D159" s="659"/>
      <c r="E159" s="669" t="s">
        <v>731</v>
      </c>
      <c r="F159" s="669"/>
      <c r="G159" s="669"/>
      <c r="H159" s="669"/>
      <c r="I159" s="669"/>
      <c r="J159" s="669"/>
      <c r="K159" s="669"/>
      <c r="L159" s="669"/>
      <c r="M159" s="669"/>
      <c r="N159" s="669"/>
      <c r="O159" s="669"/>
      <c r="P159" s="669"/>
      <c r="Q159" s="669"/>
      <c r="R159" s="670"/>
      <c r="S159" s="218"/>
      <c r="T159" s="658" t="s">
        <v>1784</v>
      </c>
      <c r="U159" s="659"/>
      <c r="V159" s="659"/>
      <c r="W159" s="659"/>
      <c r="X159" s="669"/>
      <c r="Y159" s="669"/>
      <c r="Z159" s="669"/>
      <c r="AA159" s="669"/>
      <c r="AB159" s="669"/>
      <c r="AC159" s="669"/>
      <c r="AD159" s="669"/>
      <c r="AE159" s="669"/>
      <c r="AF159" s="669"/>
      <c r="AG159" s="669"/>
      <c r="AH159" s="669"/>
      <c r="AI159" s="669"/>
      <c r="AJ159" s="669"/>
      <c r="AK159" s="670"/>
    </row>
    <row r="160" spans="1:37" x14ac:dyDescent="0.15">
      <c r="A160" s="658" t="s">
        <v>1781</v>
      </c>
      <c r="B160" s="659"/>
      <c r="C160" s="659"/>
      <c r="D160" s="659"/>
      <c r="E160" s="659"/>
      <c r="F160" s="669" t="s">
        <v>3782</v>
      </c>
      <c r="G160" s="669"/>
      <c r="H160" s="669"/>
      <c r="I160" s="669"/>
      <c r="J160" s="669"/>
      <c r="K160" s="669"/>
      <c r="L160" s="669"/>
      <c r="M160" s="669"/>
      <c r="N160" s="669"/>
      <c r="O160" s="669"/>
      <c r="P160" s="669"/>
      <c r="Q160" s="669"/>
      <c r="R160" s="670"/>
      <c r="S160" s="218"/>
      <c r="T160" s="658" t="s">
        <v>1781</v>
      </c>
      <c r="U160" s="659"/>
      <c r="V160" s="659"/>
      <c r="W160" s="659"/>
      <c r="X160" s="659"/>
      <c r="Y160" s="669"/>
      <c r="Z160" s="669"/>
      <c r="AA160" s="669"/>
      <c r="AB160" s="669"/>
      <c r="AC160" s="669"/>
      <c r="AD160" s="669"/>
      <c r="AE160" s="669"/>
      <c r="AF160" s="669"/>
      <c r="AG160" s="669"/>
      <c r="AH160" s="669"/>
      <c r="AI160" s="669"/>
      <c r="AJ160" s="669"/>
      <c r="AK160" s="670"/>
    </row>
    <row r="161" spans="1:37" x14ac:dyDescent="0.15">
      <c r="A161" s="682" t="s">
        <v>3783</v>
      </c>
      <c r="B161" s="601"/>
      <c r="C161" s="601"/>
      <c r="D161" s="601"/>
      <c r="E161" s="601"/>
      <c r="F161" s="601"/>
      <c r="G161" s="601"/>
      <c r="H161" s="601"/>
      <c r="I161" s="601"/>
      <c r="J161" s="601"/>
      <c r="K161" s="601"/>
      <c r="L161" s="601"/>
      <c r="M161" s="601"/>
      <c r="N161" s="601"/>
      <c r="O161" s="601"/>
      <c r="P161" s="601"/>
      <c r="Q161" s="601"/>
      <c r="R161" s="683"/>
      <c r="S161" s="218"/>
      <c r="T161" s="682"/>
      <c r="U161" s="601"/>
      <c r="V161" s="601"/>
      <c r="W161" s="601"/>
      <c r="X161" s="601"/>
      <c r="Y161" s="601"/>
      <c r="Z161" s="601"/>
      <c r="AA161" s="601"/>
      <c r="AB161" s="601"/>
      <c r="AC161" s="601"/>
      <c r="AD161" s="601"/>
      <c r="AE161" s="601"/>
      <c r="AF161" s="601"/>
      <c r="AG161" s="601"/>
      <c r="AH161" s="601"/>
      <c r="AI161" s="601"/>
      <c r="AJ161" s="601"/>
      <c r="AK161" s="683"/>
    </row>
    <row r="162" spans="1:37" x14ac:dyDescent="0.15">
      <c r="A162" s="675" t="s">
        <v>717</v>
      </c>
      <c r="B162" s="676"/>
      <c r="C162" s="677" t="s">
        <v>3784</v>
      </c>
      <c r="D162" s="677"/>
      <c r="E162" s="677"/>
      <c r="F162" s="677"/>
      <c r="G162" s="677"/>
      <c r="H162" s="677"/>
      <c r="I162" s="677"/>
      <c r="J162" s="677"/>
      <c r="K162" s="677"/>
      <c r="L162" s="677"/>
      <c r="M162" s="677"/>
      <c r="N162" s="677"/>
      <c r="O162" s="677"/>
      <c r="P162" s="677"/>
      <c r="Q162" s="677"/>
      <c r="R162" s="678"/>
      <c r="S162" s="218"/>
      <c r="T162" s="675" t="s">
        <v>717</v>
      </c>
      <c r="U162" s="676"/>
      <c r="V162" s="677"/>
      <c r="W162" s="677"/>
      <c r="X162" s="677"/>
      <c r="Y162" s="677"/>
      <c r="Z162" s="677"/>
      <c r="AA162" s="677"/>
      <c r="AB162" s="677"/>
      <c r="AC162" s="677"/>
      <c r="AD162" s="677"/>
      <c r="AE162" s="677"/>
      <c r="AF162" s="677"/>
      <c r="AG162" s="677"/>
      <c r="AH162" s="677"/>
      <c r="AI162" s="677"/>
      <c r="AJ162" s="677"/>
      <c r="AK162" s="678"/>
    </row>
    <row r="163" spans="1:37" ht="14.25" thickBot="1" x14ac:dyDescent="0.2">
      <c r="A163" s="679" t="s">
        <v>3785</v>
      </c>
      <c r="B163" s="680"/>
      <c r="C163" s="680"/>
      <c r="D163" s="680"/>
      <c r="E163" s="680"/>
      <c r="F163" s="680"/>
      <c r="G163" s="680"/>
      <c r="H163" s="680"/>
      <c r="I163" s="680"/>
      <c r="J163" s="680"/>
      <c r="K163" s="680"/>
      <c r="L163" s="680"/>
      <c r="M163" s="680"/>
      <c r="N163" s="680"/>
      <c r="O163" s="680"/>
      <c r="P163" s="680"/>
      <c r="Q163" s="680"/>
      <c r="R163" s="681"/>
      <c r="S163" s="218"/>
      <c r="T163" s="679"/>
      <c r="U163" s="680"/>
      <c r="V163" s="680"/>
      <c r="W163" s="680"/>
      <c r="X163" s="680"/>
      <c r="Y163" s="680"/>
      <c r="Z163" s="680"/>
      <c r="AA163" s="680"/>
      <c r="AB163" s="680"/>
      <c r="AC163" s="680"/>
      <c r="AD163" s="680"/>
      <c r="AE163" s="680"/>
      <c r="AF163" s="680"/>
      <c r="AG163" s="680"/>
      <c r="AH163" s="680"/>
      <c r="AI163" s="680"/>
      <c r="AJ163" s="680"/>
      <c r="AK163" s="681"/>
    </row>
    <row r="164" spans="1:37" ht="14.25" thickBot="1" x14ac:dyDescent="0.2">
      <c r="S164" s="218"/>
      <c r="T164" s="218"/>
      <c r="U164" s="218"/>
      <c r="V164" s="251"/>
      <c r="W164" s="251"/>
      <c r="X164" s="251"/>
      <c r="Y164" s="251"/>
      <c r="Z164" s="251"/>
      <c r="AA164" s="251"/>
      <c r="AB164" s="251"/>
      <c r="AC164" s="251"/>
      <c r="AD164" s="251"/>
      <c r="AE164" s="251"/>
      <c r="AF164" s="251"/>
      <c r="AG164" s="251"/>
      <c r="AH164" s="251"/>
      <c r="AI164" s="218"/>
      <c r="AJ164" s="218"/>
      <c r="AK164" s="218"/>
    </row>
    <row r="165" spans="1:37" ht="14.25" thickBot="1" x14ac:dyDescent="0.2">
      <c r="A165" s="663" t="s">
        <v>1778</v>
      </c>
      <c r="B165" s="636"/>
      <c r="C165" s="664"/>
      <c r="D165" s="664"/>
      <c r="E165" s="664"/>
      <c r="F165" s="664"/>
      <c r="G165" s="664"/>
      <c r="H165" s="664"/>
      <c r="I165" s="664"/>
      <c r="J165" s="664"/>
      <c r="K165" s="664"/>
      <c r="L165" s="664"/>
      <c r="M165" s="664"/>
      <c r="N165" s="664"/>
      <c r="O165" s="664"/>
      <c r="P165" s="664"/>
      <c r="Q165" s="664"/>
      <c r="R165" s="665"/>
      <c r="S165" s="218"/>
      <c r="T165" s="663" t="s">
        <v>1778</v>
      </c>
      <c r="U165" s="636"/>
      <c r="V165" s="664"/>
      <c r="W165" s="664"/>
      <c r="X165" s="664"/>
      <c r="Y165" s="664"/>
      <c r="Z165" s="664"/>
      <c r="AA165" s="664"/>
      <c r="AB165" s="664"/>
      <c r="AC165" s="664"/>
      <c r="AD165" s="664"/>
      <c r="AE165" s="664"/>
      <c r="AF165" s="664"/>
      <c r="AG165" s="664"/>
      <c r="AH165" s="664"/>
      <c r="AI165" s="664"/>
      <c r="AJ165" s="664"/>
      <c r="AK165" s="665"/>
    </row>
    <row r="166" spans="1:37" x14ac:dyDescent="0.15">
      <c r="A166" s="448" t="s">
        <v>703</v>
      </c>
      <c r="B166" s="449"/>
      <c r="C166" s="248" t="s">
        <v>1785</v>
      </c>
      <c r="D166" s="654"/>
      <c r="E166" s="655"/>
      <c r="F166" s="249" t="s">
        <v>1786</v>
      </c>
      <c r="G166" s="656"/>
      <c r="H166" s="655"/>
      <c r="I166" s="249" t="s">
        <v>1787</v>
      </c>
      <c r="J166" s="449" t="s">
        <v>1782</v>
      </c>
      <c r="K166" s="449"/>
      <c r="L166" s="449"/>
      <c r="M166" s="449"/>
      <c r="N166" s="656"/>
      <c r="O166" s="656"/>
      <c r="P166" s="656"/>
      <c r="Q166" s="656"/>
      <c r="R166" s="657"/>
      <c r="S166" s="218"/>
      <c r="T166" s="448" t="s">
        <v>703</v>
      </c>
      <c r="U166" s="449"/>
      <c r="V166" s="248" t="s">
        <v>1785</v>
      </c>
      <c r="W166" s="654"/>
      <c r="X166" s="655"/>
      <c r="Y166" s="249" t="s">
        <v>1786</v>
      </c>
      <c r="Z166" s="656"/>
      <c r="AA166" s="655"/>
      <c r="AB166" s="249" t="s">
        <v>1787</v>
      </c>
      <c r="AC166" s="449" t="s">
        <v>1782</v>
      </c>
      <c r="AD166" s="449"/>
      <c r="AE166" s="449"/>
      <c r="AF166" s="449"/>
      <c r="AG166" s="656"/>
      <c r="AH166" s="656"/>
      <c r="AI166" s="656"/>
      <c r="AJ166" s="656"/>
      <c r="AK166" s="657"/>
    </row>
    <row r="167" spans="1:37" x14ac:dyDescent="0.15">
      <c r="A167" s="658" t="s">
        <v>1783</v>
      </c>
      <c r="B167" s="659"/>
      <c r="C167" s="601"/>
      <c r="D167" s="601"/>
      <c r="E167" s="601"/>
      <c r="F167" s="601"/>
      <c r="G167" s="601"/>
      <c r="H167" s="660"/>
      <c r="I167" s="250" t="s">
        <v>1787</v>
      </c>
      <c r="J167" s="659" t="s">
        <v>740</v>
      </c>
      <c r="K167" s="659"/>
      <c r="L167" s="661"/>
      <c r="M167" s="661"/>
      <c r="N167" s="661"/>
      <c r="O167" s="661"/>
      <c r="P167" s="661"/>
      <c r="Q167" s="661"/>
      <c r="R167" s="662"/>
      <c r="S167" s="218"/>
      <c r="T167" s="658" t="s">
        <v>1783</v>
      </c>
      <c r="U167" s="659"/>
      <c r="V167" s="601"/>
      <c r="W167" s="601"/>
      <c r="X167" s="601"/>
      <c r="Y167" s="601"/>
      <c r="Z167" s="601"/>
      <c r="AA167" s="660"/>
      <c r="AB167" s="250" t="s">
        <v>1787</v>
      </c>
      <c r="AC167" s="659" t="s">
        <v>740</v>
      </c>
      <c r="AD167" s="659"/>
      <c r="AE167" s="661"/>
      <c r="AF167" s="661"/>
      <c r="AG167" s="661"/>
      <c r="AH167" s="661"/>
      <c r="AI167" s="661"/>
      <c r="AJ167" s="661"/>
      <c r="AK167" s="662"/>
    </row>
    <row r="168" spans="1:37" x14ac:dyDescent="0.15">
      <c r="A168" s="658" t="s">
        <v>1779</v>
      </c>
      <c r="B168" s="659"/>
      <c r="C168" s="659"/>
      <c r="D168" s="659"/>
      <c r="E168" s="659"/>
      <c r="F168" s="661"/>
      <c r="G168" s="661"/>
      <c r="H168" s="674"/>
      <c r="I168" s="250" t="s">
        <v>1787</v>
      </c>
      <c r="J168" s="659" t="s">
        <v>742</v>
      </c>
      <c r="K168" s="659"/>
      <c r="L168" s="661"/>
      <c r="M168" s="661"/>
      <c r="N168" s="661"/>
      <c r="O168" s="661"/>
      <c r="P168" s="661"/>
      <c r="Q168" s="661"/>
      <c r="R168" s="662"/>
      <c r="S168" s="218"/>
      <c r="T168" s="658" t="s">
        <v>1779</v>
      </c>
      <c r="U168" s="659"/>
      <c r="V168" s="659"/>
      <c r="W168" s="659"/>
      <c r="X168" s="659"/>
      <c r="Y168" s="661"/>
      <c r="Z168" s="661"/>
      <c r="AA168" s="674"/>
      <c r="AB168" s="250" t="s">
        <v>1787</v>
      </c>
      <c r="AC168" s="659" t="s">
        <v>742</v>
      </c>
      <c r="AD168" s="659"/>
      <c r="AE168" s="661"/>
      <c r="AF168" s="661"/>
      <c r="AG168" s="661"/>
      <c r="AH168" s="661"/>
      <c r="AI168" s="661"/>
      <c r="AJ168" s="661"/>
      <c r="AK168" s="662"/>
    </row>
    <row r="169" spans="1:37" x14ac:dyDescent="0.15">
      <c r="A169" s="671" t="s">
        <v>1780</v>
      </c>
      <c r="B169" s="672"/>
      <c r="C169" s="673"/>
      <c r="D169" s="673"/>
      <c r="E169" s="673"/>
      <c r="F169" s="673"/>
      <c r="G169" s="673"/>
      <c r="H169" s="673"/>
      <c r="I169" s="673"/>
      <c r="J169" s="666" t="s">
        <v>1788</v>
      </c>
      <c r="K169" s="666"/>
      <c r="L169" s="666"/>
      <c r="M169" s="666"/>
      <c r="N169" s="667"/>
      <c r="O169" s="667"/>
      <c r="P169" s="667"/>
      <c r="Q169" s="667"/>
      <c r="R169" s="668"/>
      <c r="S169" s="218"/>
      <c r="T169" s="671" t="s">
        <v>1780</v>
      </c>
      <c r="U169" s="672"/>
      <c r="V169" s="673"/>
      <c r="W169" s="673"/>
      <c r="X169" s="673"/>
      <c r="Y169" s="673"/>
      <c r="Z169" s="673"/>
      <c r="AA169" s="673"/>
      <c r="AB169" s="673"/>
      <c r="AC169" s="666" t="s">
        <v>1788</v>
      </c>
      <c r="AD169" s="666"/>
      <c r="AE169" s="666"/>
      <c r="AF169" s="666"/>
      <c r="AG169" s="667"/>
      <c r="AH169" s="667"/>
      <c r="AI169" s="667"/>
      <c r="AJ169" s="667"/>
      <c r="AK169" s="668"/>
    </row>
    <row r="170" spans="1:37" x14ac:dyDescent="0.15">
      <c r="A170" s="658" t="s">
        <v>1784</v>
      </c>
      <c r="B170" s="659"/>
      <c r="C170" s="659"/>
      <c r="D170" s="659"/>
      <c r="E170" s="669"/>
      <c r="F170" s="669"/>
      <c r="G170" s="669"/>
      <c r="H170" s="669"/>
      <c r="I170" s="669"/>
      <c r="J170" s="669"/>
      <c r="K170" s="669"/>
      <c r="L170" s="669"/>
      <c r="M170" s="669"/>
      <c r="N170" s="669"/>
      <c r="O170" s="669"/>
      <c r="P170" s="669"/>
      <c r="Q170" s="669"/>
      <c r="R170" s="670"/>
      <c r="S170" s="218"/>
      <c r="T170" s="658" t="s">
        <v>1784</v>
      </c>
      <c r="U170" s="659"/>
      <c r="V170" s="659"/>
      <c r="W170" s="659"/>
      <c r="X170" s="669"/>
      <c r="Y170" s="669"/>
      <c r="Z170" s="669"/>
      <c r="AA170" s="669"/>
      <c r="AB170" s="669"/>
      <c r="AC170" s="669"/>
      <c r="AD170" s="669"/>
      <c r="AE170" s="669"/>
      <c r="AF170" s="669"/>
      <c r="AG170" s="669"/>
      <c r="AH170" s="669"/>
      <c r="AI170" s="669"/>
      <c r="AJ170" s="669"/>
      <c r="AK170" s="670"/>
    </row>
    <row r="171" spans="1:37" x14ac:dyDescent="0.15">
      <c r="A171" s="658" t="s">
        <v>1781</v>
      </c>
      <c r="B171" s="659"/>
      <c r="C171" s="659"/>
      <c r="D171" s="659"/>
      <c r="E171" s="659"/>
      <c r="F171" s="669"/>
      <c r="G171" s="669"/>
      <c r="H171" s="669"/>
      <c r="I171" s="669"/>
      <c r="J171" s="669"/>
      <c r="K171" s="669"/>
      <c r="L171" s="669"/>
      <c r="M171" s="669"/>
      <c r="N171" s="669"/>
      <c r="O171" s="669"/>
      <c r="P171" s="669"/>
      <c r="Q171" s="669"/>
      <c r="R171" s="670"/>
      <c r="S171" s="218"/>
      <c r="T171" s="658" t="s">
        <v>1781</v>
      </c>
      <c r="U171" s="659"/>
      <c r="V171" s="659"/>
      <c r="W171" s="659"/>
      <c r="X171" s="659"/>
      <c r="Y171" s="669"/>
      <c r="Z171" s="669"/>
      <c r="AA171" s="669"/>
      <c r="AB171" s="669"/>
      <c r="AC171" s="669"/>
      <c r="AD171" s="669"/>
      <c r="AE171" s="669"/>
      <c r="AF171" s="669"/>
      <c r="AG171" s="669"/>
      <c r="AH171" s="669"/>
      <c r="AI171" s="669"/>
      <c r="AJ171" s="669"/>
      <c r="AK171" s="670"/>
    </row>
    <row r="172" spans="1:37" x14ac:dyDescent="0.15">
      <c r="A172" s="682"/>
      <c r="B172" s="601"/>
      <c r="C172" s="601"/>
      <c r="D172" s="601"/>
      <c r="E172" s="601"/>
      <c r="F172" s="601"/>
      <c r="G172" s="601"/>
      <c r="H172" s="601"/>
      <c r="I172" s="601"/>
      <c r="J172" s="601"/>
      <c r="K172" s="601"/>
      <c r="L172" s="601"/>
      <c r="M172" s="601"/>
      <c r="N172" s="601"/>
      <c r="O172" s="601"/>
      <c r="P172" s="601"/>
      <c r="Q172" s="601"/>
      <c r="R172" s="683"/>
      <c r="S172" s="218"/>
      <c r="T172" s="682"/>
      <c r="U172" s="601"/>
      <c r="V172" s="601"/>
      <c r="W172" s="601"/>
      <c r="X172" s="601"/>
      <c r="Y172" s="601"/>
      <c r="Z172" s="601"/>
      <c r="AA172" s="601"/>
      <c r="AB172" s="601"/>
      <c r="AC172" s="601"/>
      <c r="AD172" s="601"/>
      <c r="AE172" s="601"/>
      <c r="AF172" s="601"/>
      <c r="AG172" s="601"/>
      <c r="AH172" s="601"/>
      <c r="AI172" s="601"/>
      <c r="AJ172" s="601"/>
      <c r="AK172" s="683"/>
    </row>
    <row r="173" spans="1:37" x14ac:dyDescent="0.15">
      <c r="A173" s="675" t="s">
        <v>717</v>
      </c>
      <c r="B173" s="676"/>
      <c r="C173" s="677"/>
      <c r="D173" s="677"/>
      <c r="E173" s="677"/>
      <c r="F173" s="677"/>
      <c r="G173" s="677"/>
      <c r="H173" s="677"/>
      <c r="I173" s="677"/>
      <c r="J173" s="677"/>
      <c r="K173" s="677"/>
      <c r="L173" s="677"/>
      <c r="M173" s="677"/>
      <c r="N173" s="677"/>
      <c r="O173" s="677"/>
      <c r="P173" s="677"/>
      <c r="Q173" s="677"/>
      <c r="R173" s="678"/>
      <c r="S173" s="218"/>
      <c r="T173" s="675" t="s">
        <v>717</v>
      </c>
      <c r="U173" s="676"/>
      <c r="V173" s="677"/>
      <c r="W173" s="677"/>
      <c r="X173" s="677"/>
      <c r="Y173" s="677"/>
      <c r="Z173" s="677"/>
      <c r="AA173" s="677"/>
      <c r="AB173" s="677"/>
      <c r="AC173" s="677"/>
      <c r="AD173" s="677"/>
      <c r="AE173" s="677"/>
      <c r="AF173" s="677"/>
      <c r="AG173" s="677"/>
      <c r="AH173" s="677"/>
      <c r="AI173" s="677"/>
      <c r="AJ173" s="677"/>
      <c r="AK173" s="678"/>
    </row>
    <row r="174" spans="1:37" ht="14.25" thickBot="1" x14ac:dyDescent="0.2">
      <c r="A174" s="679"/>
      <c r="B174" s="680"/>
      <c r="C174" s="680"/>
      <c r="D174" s="680"/>
      <c r="E174" s="680"/>
      <c r="F174" s="680"/>
      <c r="G174" s="680"/>
      <c r="H174" s="680"/>
      <c r="I174" s="680"/>
      <c r="J174" s="680"/>
      <c r="K174" s="680"/>
      <c r="L174" s="680"/>
      <c r="M174" s="680"/>
      <c r="N174" s="680"/>
      <c r="O174" s="680"/>
      <c r="P174" s="680"/>
      <c r="Q174" s="680"/>
      <c r="R174" s="681"/>
      <c r="S174" s="218"/>
      <c r="T174" s="679"/>
      <c r="U174" s="680"/>
      <c r="V174" s="680"/>
      <c r="W174" s="680"/>
      <c r="X174" s="680"/>
      <c r="Y174" s="680"/>
      <c r="Z174" s="680"/>
      <c r="AA174" s="680"/>
      <c r="AB174" s="680"/>
      <c r="AC174" s="680"/>
      <c r="AD174" s="680"/>
      <c r="AE174" s="680"/>
      <c r="AF174" s="680"/>
      <c r="AG174" s="680"/>
      <c r="AH174" s="680"/>
      <c r="AI174" s="680"/>
      <c r="AJ174" s="680"/>
      <c r="AK174" s="681"/>
    </row>
    <row r="175" spans="1:37" ht="14.25" thickBot="1" x14ac:dyDescent="0.2">
      <c r="A175" s="218"/>
      <c r="B175" s="218"/>
      <c r="C175" s="218"/>
      <c r="D175" s="218"/>
      <c r="E175" s="218"/>
      <c r="F175" s="218"/>
      <c r="G175" s="218"/>
      <c r="H175" s="218"/>
      <c r="I175" s="218"/>
      <c r="J175" s="218"/>
      <c r="K175" s="218"/>
      <c r="L175" s="218"/>
      <c r="M175" s="218"/>
      <c r="N175" s="218"/>
      <c r="O175" s="218"/>
      <c r="P175" s="218"/>
      <c r="Q175" s="218"/>
      <c r="R175" s="218"/>
      <c r="S175" s="218"/>
      <c r="T175" s="218"/>
      <c r="U175" s="218"/>
      <c r="V175" s="218"/>
      <c r="W175" s="218"/>
      <c r="X175" s="218"/>
      <c r="Y175" s="218"/>
      <c r="Z175" s="218"/>
      <c r="AA175" s="218"/>
      <c r="AB175" s="218"/>
      <c r="AC175" s="218"/>
      <c r="AD175" s="218"/>
      <c r="AE175" s="218"/>
      <c r="AF175" s="218"/>
      <c r="AG175" s="218"/>
      <c r="AH175" s="218"/>
      <c r="AI175" s="218"/>
      <c r="AJ175" s="218"/>
      <c r="AK175" s="218"/>
    </row>
    <row r="176" spans="1:37" ht="14.25" thickBot="1" x14ac:dyDescent="0.2">
      <c r="A176" s="663" t="s">
        <v>1778</v>
      </c>
      <c r="B176" s="636"/>
      <c r="C176" s="664"/>
      <c r="D176" s="664"/>
      <c r="E176" s="664"/>
      <c r="F176" s="664"/>
      <c r="G176" s="664"/>
      <c r="H176" s="664"/>
      <c r="I176" s="664"/>
      <c r="J176" s="664"/>
      <c r="K176" s="664"/>
      <c r="L176" s="664"/>
      <c r="M176" s="664"/>
      <c r="N176" s="664"/>
      <c r="O176" s="664"/>
      <c r="P176" s="664"/>
      <c r="Q176" s="664"/>
      <c r="R176" s="665"/>
      <c r="S176" s="218"/>
      <c r="T176" s="663" t="s">
        <v>1778</v>
      </c>
      <c r="U176" s="636"/>
      <c r="V176" s="664"/>
      <c r="W176" s="664"/>
      <c r="X176" s="664"/>
      <c r="Y176" s="664"/>
      <c r="Z176" s="664"/>
      <c r="AA176" s="664"/>
      <c r="AB176" s="664"/>
      <c r="AC176" s="664"/>
      <c r="AD176" s="664"/>
      <c r="AE176" s="664"/>
      <c r="AF176" s="664"/>
      <c r="AG176" s="664"/>
      <c r="AH176" s="664"/>
      <c r="AI176" s="664"/>
      <c r="AJ176" s="664"/>
      <c r="AK176" s="665"/>
    </row>
    <row r="177" spans="1:37" x14ac:dyDescent="0.15">
      <c r="A177" s="448" t="s">
        <v>703</v>
      </c>
      <c r="B177" s="449"/>
      <c r="C177" s="248" t="s">
        <v>1785</v>
      </c>
      <c r="D177" s="654"/>
      <c r="E177" s="655"/>
      <c r="F177" s="249" t="s">
        <v>1786</v>
      </c>
      <c r="G177" s="656"/>
      <c r="H177" s="655"/>
      <c r="I177" s="249" t="s">
        <v>1787</v>
      </c>
      <c r="J177" s="449" t="s">
        <v>1782</v>
      </c>
      <c r="K177" s="449"/>
      <c r="L177" s="449"/>
      <c r="M177" s="449"/>
      <c r="N177" s="656"/>
      <c r="O177" s="656"/>
      <c r="P177" s="656"/>
      <c r="Q177" s="656"/>
      <c r="R177" s="657"/>
      <c r="S177" s="218"/>
      <c r="T177" s="448" t="s">
        <v>703</v>
      </c>
      <c r="U177" s="449"/>
      <c r="V177" s="248" t="s">
        <v>1785</v>
      </c>
      <c r="W177" s="654"/>
      <c r="X177" s="655"/>
      <c r="Y177" s="249" t="s">
        <v>1786</v>
      </c>
      <c r="Z177" s="656"/>
      <c r="AA177" s="655"/>
      <c r="AB177" s="249" t="s">
        <v>1787</v>
      </c>
      <c r="AC177" s="449" t="s">
        <v>1782</v>
      </c>
      <c r="AD177" s="449"/>
      <c r="AE177" s="449"/>
      <c r="AF177" s="449"/>
      <c r="AG177" s="656"/>
      <c r="AH177" s="656"/>
      <c r="AI177" s="656"/>
      <c r="AJ177" s="656"/>
      <c r="AK177" s="657"/>
    </row>
    <row r="178" spans="1:37" x14ac:dyDescent="0.15">
      <c r="A178" s="658" t="s">
        <v>1783</v>
      </c>
      <c r="B178" s="659"/>
      <c r="C178" s="601"/>
      <c r="D178" s="601"/>
      <c r="E178" s="601"/>
      <c r="F178" s="601"/>
      <c r="G178" s="601"/>
      <c r="H178" s="660"/>
      <c r="I178" s="250" t="s">
        <v>1787</v>
      </c>
      <c r="J178" s="659" t="s">
        <v>740</v>
      </c>
      <c r="K178" s="659"/>
      <c r="L178" s="661"/>
      <c r="M178" s="661"/>
      <c r="N178" s="661"/>
      <c r="O178" s="661"/>
      <c r="P178" s="661"/>
      <c r="Q178" s="661"/>
      <c r="R178" s="662"/>
      <c r="S178" s="218"/>
      <c r="T178" s="658" t="s">
        <v>1783</v>
      </c>
      <c r="U178" s="659"/>
      <c r="V178" s="601"/>
      <c r="W178" s="601"/>
      <c r="X178" s="601"/>
      <c r="Y178" s="601"/>
      <c r="Z178" s="601"/>
      <c r="AA178" s="660"/>
      <c r="AB178" s="250" t="s">
        <v>1787</v>
      </c>
      <c r="AC178" s="659" t="s">
        <v>740</v>
      </c>
      <c r="AD178" s="659"/>
      <c r="AE178" s="661"/>
      <c r="AF178" s="661"/>
      <c r="AG178" s="661"/>
      <c r="AH178" s="661"/>
      <c r="AI178" s="661"/>
      <c r="AJ178" s="661"/>
      <c r="AK178" s="662"/>
    </row>
    <row r="179" spans="1:37" x14ac:dyDescent="0.15">
      <c r="A179" s="658" t="s">
        <v>1779</v>
      </c>
      <c r="B179" s="659"/>
      <c r="C179" s="659"/>
      <c r="D179" s="659"/>
      <c r="E179" s="659"/>
      <c r="F179" s="661"/>
      <c r="G179" s="661"/>
      <c r="H179" s="674"/>
      <c r="I179" s="250" t="s">
        <v>1787</v>
      </c>
      <c r="J179" s="659" t="s">
        <v>742</v>
      </c>
      <c r="K179" s="659"/>
      <c r="L179" s="661"/>
      <c r="M179" s="661"/>
      <c r="N179" s="661"/>
      <c r="O179" s="661"/>
      <c r="P179" s="661"/>
      <c r="Q179" s="661"/>
      <c r="R179" s="662"/>
      <c r="S179" s="218"/>
      <c r="T179" s="658" t="s">
        <v>1779</v>
      </c>
      <c r="U179" s="659"/>
      <c r="V179" s="659"/>
      <c r="W179" s="659"/>
      <c r="X179" s="659"/>
      <c r="Y179" s="661"/>
      <c r="Z179" s="661"/>
      <c r="AA179" s="674"/>
      <c r="AB179" s="250" t="s">
        <v>1787</v>
      </c>
      <c r="AC179" s="659" t="s">
        <v>742</v>
      </c>
      <c r="AD179" s="659"/>
      <c r="AE179" s="661"/>
      <c r="AF179" s="661"/>
      <c r="AG179" s="661"/>
      <c r="AH179" s="661"/>
      <c r="AI179" s="661"/>
      <c r="AJ179" s="661"/>
      <c r="AK179" s="662"/>
    </row>
    <row r="180" spans="1:37" x14ac:dyDescent="0.15">
      <c r="A180" s="671" t="s">
        <v>1780</v>
      </c>
      <c r="B180" s="672"/>
      <c r="C180" s="673"/>
      <c r="D180" s="673"/>
      <c r="E180" s="673"/>
      <c r="F180" s="673"/>
      <c r="G180" s="673"/>
      <c r="H180" s="673"/>
      <c r="I180" s="673"/>
      <c r="J180" s="666" t="s">
        <v>1788</v>
      </c>
      <c r="K180" s="666"/>
      <c r="L180" s="666"/>
      <c r="M180" s="666"/>
      <c r="N180" s="667"/>
      <c r="O180" s="667"/>
      <c r="P180" s="667"/>
      <c r="Q180" s="667"/>
      <c r="R180" s="668"/>
      <c r="S180" s="218"/>
      <c r="T180" s="671" t="s">
        <v>1780</v>
      </c>
      <c r="U180" s="672"/>
      <c r="V180" s="673"/>
      <c r="W180" s="673"/>
      <c r="X180" s="673"/>
      <c r="Y180" s="673"/>
      <c r="Z180" s="673"/>
      <c r="AA180" s="673"/>
      <c r="AB180" s="673"/>
      <c r="AC180" s="666" t="s">
        <v>1788</v>
      </c>
      <c r="AD180" s="666"/>
      <c r="AE180" s="666"/>
      <c r="AF180" s="666"/>
      <c r="AG180" s="667"/>
      <c r="AH180" s="667"/>
      <c r="AI180" s="667"/>
      <c r="AJ180" s="667"/>
      <c r="AK180" s="668"/>
    </row>
    <row r="181" spans="1:37" x14ac:dyDescent="0.15">
      <c r="A181" s="658" t="s">
        <v>1784</v>
      </c>
      <c r="B181" s="659"/>
      <c r="C181" s="659"/>
      <c r="D181" s="659"/>
      <c r="E181" s="669"/>
      <c r="F181" s="669"/>
      <c r="G181" s="669"/>
      <c r="H181" s="669"/>
      <c r="I181" s="669"/>
      <c r="J181" s="669"/>
      <c r="K181" s="669"/>
      <c r="L181" s="669"/>
      <c r="M181" s="669"/>
      <c r="N181" s="669"/>
      <c r="O181" s="669"/>
      <c r="P181" s="669"/>
      <c r="Q181" s="669"/>
      <c r="R181" s="670"/>
      <c r="S181" s="218"/>
      <c r="T181" s="658" t="s">
        <v>1784</v>
      </c>
      <c r="U181" s="659"/>
      <c r="V181" s="659"/>
      <c r="W181" s="659"/>
      <c r="X181" s="669"/>
      <c r="Y181" s="669"/>
      <c r="Z181" s="669"/>
      <c r="AA181" s="669"/>
      <c r="AB181" s="669"/>
      <c r="AC181" s="669"/>
      <c r="AD181" s="669"/>
      <c r="AE181" s="669"/>
      <c r="AF181" s="669"/>
      <c r="AG181" s="669"/>
      <c r="AH181" s="669"/>
      <c r="AI181" s="669"/>
      <c r="AJ181" s="669"/>
      <c r="AK181" s="670"/>
    </row>
    <row r="182" spans="1:37" x14ac:dyDescent="0.15">
      <c r="A182" s="658" t="s">
        <v>1781</v>
      </c>
      <c r="B182" s="659"/>
      <c r="C182" s="659"/>
      <c r="D182" s="659"/>
      <c r="E182" s="659"/>
      <c r="F182" s="669"/>
      <c r="G182" s="669"/>
      <c r="H182" s="669"/>
      <c r="I182" s="669"/>
      <c r="J182" s="669"/>
      <c r="K182" s="669"/>
      <c r="L182" s="669"/>
      <c r="M182" s="669"/>
      <c r="N182" s="669"/>
      <c r="O182" s="669"/>
      <c r="P182" s="669"/>
      <c r="Q182" s="669"/>
      <c r="R182" s="670"/>
      <c r="S182" s="218"/>
      <c r="T182" s="658" t="s">
        <v>1781</v>
      </c>
      <c r="U182" s="659"/>
      <c r="V182" s="659"/>
      <c r="W182" s="659"/>
      <c r="X182" s="659"/>
      <c r="Y182" s="669"/>
      <c r="Z182" s="669"/>
      <c r="AA182" s="669"/>
      <c r="AB182" s="669"/>
      <c r="AC182" s="669"/>
      <c r="AD182" s="669"/>
      <c r="AE182" s="669"/>
      <c r="AF182" s="669"/>
      <c r="AG182" s="669"/>
      <c r="AH182" s="669"/>
      <c r="AI182" s="669"/>
      <c r="AJ182" s="669"/>
      <c r="AK182" s="670"/>
    </row>
    <row r="183" spans="1:37" x14ac:dyDescent="0.15">
      <c r="A183" s="682"/>
      <c r="B183" s="601"/>
      <c r="C183" s="601"/>
      <c r="D183" s="601"/>
      <c r="E183" s="601"/>
      <c r="F183" s="601"/>
      <c r="G183" s="601"/>
      <c r="H183" s="601"/>
      <c r="I183" s="601"/>
      <c r="J183" s="601"/>
      <c r="K183" s="601"/>
      <c r="L183" s="601"/>
      <c r="M183" s="601"/>
      <c r="N183" s="601"/>
      <c r="O183" s="601"/>
      <c r="P183" s="601"/>
      <c r="Q183" s="601"/>
      <c r="R183" s="683"/>
      <c r="S183" s="218"/>
      <c r="T183" s="682"/>
      <c r="U183" s="601"/>
      <c r="V183" s="601"/>
      <c r="W183" s="601"/>
      <c r="X183" s="601"/>
      <c r="Y183" s="601"/>
      <c r="Z183" s="601"/>
      <c r="AA183" s="601"/>
      <c r="AB183" s="601"/>
      <c r="AC183" s="601"/>
      <c r="AD183" s="601"/>
      <c r="AE183" s="601"/>
      <c r="AF183" s="601"/>
      <c r="AG183" s="601"/>
      <c r="AH183" s="601"/>
      <c r="AI183" s="601"/>
      <c r="AJ183" s="601"/>
      <c r="AK183" s="683"/>
    </row>
    <row r="184" spans="1:37" x14ac:dyDescent="0.15">
      <c r="A184" s="675" t="s">
        <v>717</v>
      </c>
      <c r="B184" s="676"/>
      <c r="C184" s="677"/>
      <c r="D184" s="677"/>
      <c r="E184" s="677"/>
      <c r="F184" s="677"/>
      <c r="G184" s="677"/>
      <c r="H184" s="677"/>
      <c r="I184" s="677"/>
      <c r="J184" s="677"/>
      <c r="K184" s="677"/>
      <c r="L184" s="677"/>
      <c r="M184" s="677"/>
      <c r="N184" s="677"/>
      <c r="O184" s="677"/>
      <c r="P184" s="677"/>
      <c r="Q184" s="677"/>
      <c r="R184" s="678"/>
      <c r="S184" s="218"/>
      <c r="T184" s="675" t="s">
        <v>717</v>
      </c>
      <c r="U184" s="676"/>
      <c r="V184" s="677"/>
      <c r="W184" s="677"/>
      <c r="X184" s="677"/>
      <c r="Y184" s="677"/>
      <c r="Z184" s="677"/>
      <c r="AA184" s="677"/>
      <c r="AB184" s="677"/>
      <c r="AC184" s="677"/>
      <c r="AD184" s="677"/>
      <c r="AE184" s="677"/>
      <c r="AF184" s="677"/>
      <c r="AG184" s="677"/>
      <c r="AH184" s="677"/>
      <c r="AI184" s="677"/>
      <c r="AJ184" s="677"/>
      <c r="AK184" s="678"/>
    </row>
    <row r="185" spans="1:37" ht="14.25" thickBot="1" x14ac:dyDescent="0.2">
      <c r="A185" s="679"/>
      <c r="B185" s="680"/>
      <c r="C185" s="680"/>
      <c r="D185" s="680"/>
      <c r="E185" s="680"/>
      <c r="F185" s="680"/>
      <c r="G185" s="680"/>
      <c r="H185" s="680"/>
      <c r="I185" s="680"/>
      <c r="J185" s="680"/>
      <c r="K185" s="680"/>
      <c r="L185" s="680"/>
      <c r="M185" s="680"/>
      <c r="N185" s="680"/>
      <c r="O185" s="680"/>
      <c r="P185" s="680"/>
      <c r="Q185" s="680"/>
      <c r="R185" s="681"/>
      <c r="S185" s="218"/>
      <c r="T185" s="679"/>
      <c r="U185" s="680"/>
      <c r="V185" s="680"/>
      <c r="W185" s="680"/>
      <c r="X185" s="680"/>
      <c r="Y185" s="680"/>
      <c r="Z185" s="680"/>
      <c r="AA185" s="680"/>
      <c r="AB185" s="680"/>
      <c r="AC185" s="680"/>
      <c r="AD185" s="680"/>
      <c r="AE185" s="680"/>
      <c r="AF185" s="680"/>
      <c r="AG185" s="680"/>
      <c r="AH185" s="680"/>
      <c r="AI185" s="680"/>
      <c r="AJ185" s="680"/>
      <c r="AK185" s="681"/>
    </row>
    <row r="186" spans="1:37" ht="14.25" thickBot="1" x14ac:dyDescent="0.2">
      <c r="A186" s="218"/>
      <c r="B186" s="218"/>
      <c r="C186" s="218"/>
      <c r="D186" s="218"/>
      <c r="E186" s="218"/>
      <c r="F186" s="218"/>
      <c r="G186" s="218"/>
      <c r="H186" s="218"/>
      <c r="I186" s="218"/>
      <c r="J186" s="218"/>
      <c r="K186" s="218"/>
      <c r="L186" s="218"/>
      <c r="M186" s="218"/>
      <c r="N186" s="218"/>
      <c r="O186" s="218"/>
      <c r="P186" s="218"/>
      <c r="Q186" s="218"/>
      <c r="R186" s="218"/>
      <c r="S186" s="218"/>
      <c r="T186" s="218"/>
      <c r="U186" s="218"/>
      <c r="V186" s="218"/>
      <c r="W186" s="218"/>
      <c r="X186" s="218"/>
      <c r="Y186" s="218"/>
      <c r="Z186" s="218"/>
      <c r="AA186" s="218"/>
      <c r="AB186" s="218"/>
      <c r="AC186" s="218"/>
      <c r="AD186" s="218"/>
      <c r="AE186" s="218"/>
      <c r="AF186" s="218"/>
      <c r="AG186" s="218"/>
      <c r="AH186" s="218"/>
      <c r="AI186" s="218"/>
      <c r="AJ186" s="218"/>
      <c r="AK186" s="218"/>
    </row>
    <row r="187" spans="1:37" ht="14.25" thickBot="1" x14ac:dyDescent="0.2">
      <c r="A187" s="663" t="s">
        <v>1778</v>
      </c>
      <c r="B187" s="636"/>
      <c r="C187" s="664"/>
      <c r="D187" s="664"/>
      <c r="E187" s="664"/>
      <c r="F187" s="664"/>
      <c r="G187" s="664"/>
      <c r="H187" s="664"/>
      <c r="I187" s="664"/>
      <c r="J187" s="664"/>
      <c r="K187" s="664"/>
      <c r="L187" s="664"/>
      <c r="M187" s="664"/>
      <c r="N187" s="664"/>
      <c r="O187" s="664"/>
      <c r="P187" s="664"/>
      <c r="Q187" s="664"/>
      <c r="R187" s="665"/>
      <c r="S187" s="218"/>
      <c r="T187" s="663" t="s">
        <v>1778</v>
      </c>
      <c r="U187" s="636"/>
      <c r="V187" s="664"/>
      <c r="W187" s="664"/>
      <c r="X187" s="664"/>
      <c r="Y187" s="664"/>
      <c r="Z187" s="664"/>
      <c r="AA187" s="664"/>
      <c r="AB187" s="664"/>
      <c r="AC187" s="664"/>
      <c r="AD187" s="664"/>
      <c r="AE187" s="664"/>
      <c r="AF187" s="664"/>
      <c r="AG187" s="664"/>
      <c r="AH187" s="664"/>
      <c r="AI187" s="664"/>
      <c r="AJ187" s="664"/>
      <c r="AK187" s="665"/>
    </row>
    <row r="188" spans="1:37" x14ac:dyDescent="0.15">
      <c r="A188" s="448" t="s">
        <v>703</v>
      </c>
      <c r="B188" s="449"/>
      <c r="C188" s="248" t="s">
        <v>1785</v>
      </c>
      <c r="D188" s="654"/>
      <c r="E188" s="655"/>
      <c r="F188" s="249" t="s">
        <v>1786</v>
      </c>
      <c r="G188" s="656"/>
      <c r="H188" s="655"/>
      <c r="I188" s="249" t="s">
        <v>1787</v>
      </c>
      <c r="J188" s="449" t="s">
        <v>1782</v>
      </c>
      <c r="K188" s="449"/>
      <c r="L188" s="449"/>
      <c r="M188" s="449"/>
      <c r="N188" s="656"/>
      <c r="O188" s="656"/>
      <c r="P188" s="656"/>
      <c r="Q188" s="656"/>
      <c r="R188" s="657"/>
      <c r="S188" s="218"/>
      <c r="T188" s="448" t="s">
        <v>703</v>
      </c>
      <c r="U188" s="449"/>
      <c r="V188" s="248" t="s">
        <v>1785</v>
      </c>
      <c r="W188" s="654"/>
      <c r="X188" s="655"/>
      <c r="Y188" s="249" t="s">
        <v>1786</v>
      </c>
      <c r="Z188" s="656"/>
      <c r="AA188" s="655"/>
      <c r="AB188" s="249" t="s">
        <v>1787</v>
      </c>
      <c r="AC188" s="449" t="s">
        <v>1782</v>
      </c>
      <c r="AD188" s="449"/>
      <c r="AE188" s="449"/>
      <c r="AF188" s="449"/>
      <c r="AG188" s="656"/>
      <c r="AH188" s="656"/>
      <c r="AI188" s="656"/>
      <c r="AJ188" s="656"/>
      <c r="AK188" s="657"/>
    </row>
    <row r="189" spans="1:37" x14ac:dyDescent="0.15">
      <c r="A189" s="658" t="s">
        <v>1783</v>
      </c>
      <c r="B189" s="659"/>
      <c r="C189" s="601"/>
      <c r="D189" s="601"/>
      <c r="E189" s="601"/>
      <c r="F189" s="601"/>
      <c r="G189" s="601"/>
      <c r="H189" s="660"/>
      <c r="I189" s="250" t="s">
        <v>1787</v>
      </c>
      <c r="J189" s="659" t="s">
        <v>740</v>
      </c>
      <c r="K189" s="659"/>
      <c r="L189" s="661"/>
      <c r="M189" s="661"/>
      <c r="N189" s="661"/>
      <c r="O189" s="661"/>
      <c r="P189" s="661"/>
      <c r="Q189" s="661"/>
      <c r="R189" s="662"/>
      <c r="S189" s="218"/>
      <c r="T189" s="658" t="s">
        <v>1783</v>
      </c>
      <c r="U189" s="659"/>
      <c r="V189" s="601"/>
      <c r="W189" s="601"/>
      <c r="X189" s="601"/>
      <c r="Y189" s="601"/>
      <c r="Z189" s="601"/>
      <c r="AA189" s="660"/>
      <c r="AB189" s="250" t="s">
        <v>1787</v>
      </c>
      <c r="AC189" s="659" t="s">
        <v>740</v>
      </c>
      <c r="AD189" s="659"/>
      <c r="AE189" s="661"/>
      <c r="AF189" s="661"/>
      <c r="AG189" s="661"/>
      <c r="AH189" s="661"/>
      <c r="AI189" s="661"/>
      <c r="AJ189" s="661"/>
      <c r="AK189" s="662"/>
    </row>
    <row r="190" spans="1:37" x14ac:dyDescent="0.15">
      <c r="A190" s="658" t="s">
        <v>1779</v>
      </c>
      <c r="B190" s="659"/>
      <c r="C190" s="659"/>
      <c r="D190" s="659"/>
      <c r="E190" s="659"/>
      <c r="F190" s="661"/>
      <c r="G190" s="661"/>
      <c r="H190" s="674"/>
      <c r="I190" s="250" t="s">
        <v>1787</v>
      </c>
      <c r="J190" s="659" t="s">
        <v>742</v>
      </c>
      <c r="K190" s="659"/>
      <c r="L190" s="661"/>
      <c r="M190" s="661"/>
      <c r="N190" s="661"/>
      <c r="O190" s="661"/>
      <c r="P190" s="661"/>
      <c r="Q190" s="661"/>
      <c r="R190" s="662"/>
      <c r="S190" s="218"/>
      <c r="T190" s="658" t="s">
        <v>1779</v>
      </c>
      <c r="U190" s="659"/>
      <c r="V190" s="659"/>
      <c r="W190" s="659"/>
      <c r="X190" s="659"/>
      <c r="Y190" s="661"/>
      <c r="Z190" s="661"/>
      <c r="AA190" s="674"/>
      <c r="AB190" s="250" t="s">
        <v>1787</v>
      </c>
      <c r="AC190" s="659" t="s">
        <v>742</v>
      </c>
      <c r="AD190" s="659"/>
      <c r="AE190" s="661"/>
      <c r="AF190" s="661"/>
      <c r="AG190" s="661"/>
      <c r="AH190" s="661"/>
      <c r="AI190" s="661"/>
      <c r="AJ190" s="661"/>
      <c r="AK190" s="662"/>
    </row>
    <row r="191" spans="1:37" x14ac:dyDescent="0.15">
      <c r="A191" s="671" t="s">
        <v>1780</v>
      </c>
      <c r="B191" s="672"/>
      <c r="C191" s="673"/>
      <c r="D191" s="673"/>
      <c r="E191" s="673"/>
      <c r="F191" s="673"/>
      <c r="G191" s="673"/>
      <c r="H191" s="673"/>
      <c r="I191" s="673"/>
      <c r="J191" s="666" t="s">
        <v>1788</v>
      </c>
      <c r="K191" s="666"/>
      <c r="L191" s="666"/>
      <c r="M191" s="666"/>
      <c r="N191" s="667"/>
      <c r="O191" s="667"/>
      <c r="P191" s="667"/>
      <c r="Q191" s="667"/>
      <c r="R191" s="668"/>
      <c r="S191" s="218"/>
      <c r="T191" s="671" t="s">
        <v>1780</v>
      </c>
      <c r="U191" s="672"/>
      <c r="V191" s="673"/>
      <c r="W191" s="673"/>
      <c r="X191" s="673"/>
      <c r="Y191" s="673"/>
      <c r="Z191" s="673"/>
      <c r="AA191" s="673"/>
      <c r="AB191" s="673"/>
      <c r="AC191" s="666" t="s">
        <v>1788</v>
      </c>
      <c r="AD191" s="666"/>
      <c r="AE191" s="666"/>
      <c r="AF191" s="666"/>
      <c r="AG191" s="667"/>
      <c r="AH191" s="667"/>
      <c r="AI191" s="667"/>
      <c r="AJ191" s="667"/>
      <c r="AK191" s="668"/>
    </row>
    <row r="192" spans="1:37" x14ac:dyDescent="0.15">
      <c r="A192" s="658" t="s">
        <v>1784</v>
      </c>
      <c r="B192" s="659"/>
      <c r="C192" s="659"/>
      <c r="D192" s="659"/>
      <c r="E192" s="669"/>
      <c r="F192" s="669"/>
      <c r="G192" s="669"/>
      <c r="H192" s="669"/>
      <c r="I192" s="669"/>
      <c r="J192" s="669"/>
      <c r="K192" s="669"/>
      <c r="L192" s="669"/>
      <c r="M192" s="669"/>
      <c r="N192" s="669"/>
      <c r="O192" s="669"/>
      <c r="P192" s="669"/>
      <c r="Q192" s="669"/>
      <c r="R192" s="670"/>
      <c r="S192" s="218"/>
      <c r="T192" s="658" t="s">
        <v>1784</v>
      </c>
      <c r="U192" s="659"/>
      <c r="V192" s="659"/>
      <c r="W192" s="659"/>
      <c r="X192" s="669"/>
      <c r="Y192" s="669"/>
      <c r="Z192" s="669"/>
      <c r="AA192" s="669"/>
      <c r="AB192" s="669"/>
      <c r="AC192" s="669"/>
      <c r="AD192" s="669"/>
      <c r="AE192" s="669"/>
      <c r="AF192" s="669"/>
      <c r="AG192" s="669"/>
      <c r="AH192" s="669"/>
      <c r="AI192" s="669"/>
      <c r="AJ192" s="669"/>
      <c r="AK192" s="670"/>
    </row>
    <row r="193" spans="1:37" x14ac:dyDescent="0.15">
      <c r="A193" s="658" t="s">
        <v>1781</v>
      </c>
      <c r="B193" s="659"/>
      <c r="C193" s="659"/>
      <c r="D193" s="659"/>
      <c r="E193" s="659"/>
      <c r="F193" s="669"/>
      <c r="G193" s="669"/>
      <c r="H193" s="669"/>
      <c r="I193" s="669"/>
      <c r="J193" s="669"/>
      <c r="K193" s="669"/>
      <c r="L193" s="669"/>
      <c r="M193" s="669"/>
      <c r="N193" s="669"/>
      <c r="O193" s="669"/>
      <c r="P193" s="669"/>
      <c r="Q193" s="669"/>
      <c r="R193" s="670"/>
      <c r="S193" s="218"/>
      <c r="T193" s="658" t="s">
        <v>1781</v>
      </c>
      <c r="U193" s="659"/>
      <c r="V193" s="659"/>
      <c r="W193" s="659"/>
      <c r="X193" s="659"/>
      <c r="Y193" s="669"/>
      <c r="Z193" s="669"/>
      <c r="AA193" s="669"/>
      <c r="AB193" s="669"/>
      <c r="AC193" s="669"/>
      <c r="AD193" s="669"/>
      <c r="AE193" s="669"/>
      <c r="AF193" s="669"/>
      <c r="AG193" s="669"/>
      <c r="AH193" s="669"/>
      <c r="AI193" s="669"/>
      <c r="AJ193" s="669"/>
      <c r="AK193" s="670"/>
    </row>
    <row r="194" spans="1:37" x14ac:dyDescent="0.15">
      <c r="A194" s="682"/>
      <c r="B194" s="601"/>
      <c r="C194" s="601"/>
      <c r="D194" s="601"/>
      <c r="E194" s="601"/>
      <c r="F194" s="601"/>
      <c r="G194" s="601"/>
      <c r="H194" s="601"/>
      <c r="I194" s="601"/>
      <c r="J194" s="601"/>
      <c r="K194" s="601"/>
      <c r="L194" s="601"/>
      <c r="M194" s="601"/>
      <c r="N194" s="601"/>
      <c r="O194" s="601"/>
      <c r="P194" s="601"/>
      <c r="Q194" s="601"/>
      <c r="R194" s="683"/>
      <c r="S194" s="218"/>
      <c r="T194" s="682"/>
      <c r="U194" s="601"/>
      <c r="V194" s="601"/>
      <c r="W194" s="601"/>
      <c r="X194" s="601"/>
      <c r="Y194" s="601"/>
      <c r="Z194" s="601"/>
      <c r="AA194" s="601"/>
      <c r="AB194" s="601"/>
      <c r="AC194" s="601"/>
      <c r="AD194" s="601"/>
      <c r="AE194" s="601"/>
      <c r="AF194" s="601"/>
      <c r="AG194" s="601"/>
      <c r="AH194" s="601"/>
      <c r="AI194" s="601"/>
      <c r="AJ194" s="601"/>
      <c r="AK194" s="683"/>
    </row>
    <row r="195" spans="1:37" x14ac:dyDescent="0.15">
      <c r="A195" s="675" t="s">
        <v>717</v>
      </c>
      <c r="B195" s="676"/>
      <c r="C195" s="677"/>
      <c r="D195" s="677"/>
      <c r="E195" s="677"/>
      <c r="F195" s="677"/>
      <c r="G195" s="677"/>
      <c r="H195" s="677"/>
      <c r="I195" s="677"/>
      <c r="J195" s="677"/>
      <c r="K195" s="677"/>
      <c r="L195" s="677"/>
      <c r="M195" s="677"/>
      <c r="N195" s="677"/>
      <c r="O195" s="677"/>
      <c r="P195" s="677"/>
      <c r="Q195" s="677"/>
      <c r="R195" s="678"/>
      <c r="S195" s="218"/>
      <c r="T195" s="675" t="s">
        <v>717</v>
      </c>
      <c r="U195" s="676"/>
      <c r="V195" s="677"/>
      <c r="W195" s="677"/>
      <c r="X195" s="677"/>
      <c r="Y195" s="677"/>
      <c r="Z195" s="677"/>
      <c r="AA195" s="677"/>
      <c r="AB195" s="677"/>
      <c r="AC195" s="677"/>
      <c r="AD195" s="677"/>
      <c r="AE195" s="677"/>
      <c r="AF195" s="677"/>
      <c r="AG195" s="677"/>
      <c r="AH195" s="677"/>
      <c r="AI195" s="677"/>
      <c r="AJ195" s="677"/>
      <c r="AK195" s="678"/>
    </row>
    <row r="196" spans="1:37" ht="14.25" thickBot="1" x14ac:dyDescent="0.2">
      <c r="A196" s="679"/>
      <c r="B196" s="680"/>
      <c r="C196" s="680"/>
      <c r="D196" s="680"/>
      <c r="E196" s="680"/>
      <c r="F196" s="680"/>
      <c r="G196" s="680"/>
      <c r="H196" s="680"/>
      <c r="I196" s="680"/>
      <c r="J196" s="680"/>
      <c r="K196" s="680"/>
      <c r="L196" s="680"/>
      <c r="M196" s="680"/>
      <c r="N196" s="680"/>
      <c r="O196" s="680"/>
      <c r="P196" s="680"/>
      <c r="Q196" s="680"/>
      <c r="R196" s="681"/>
      <c r="S196" s="218"/>
      <c r="T196" s="679"/>
      <c r="U196" s="680"/>
      <c r="V196" s="680"/>
      <c r="W196" s="680"/>
      <c r="X196" s="680"/>
      <c r="Y196" s="680"/>
      <c r="Z196" s="680"/>
      <c r="AA196" s="680"/>
      <c r="AB196" s="680"/>
      <c r="AC196" s="680"/>
      <c r="AD196" s="680"/>
      <c r="AE196" s="680"/>
      <c r="AF196" s="680"/>
      <c r="AG196" s="680"/>
      <c r="AH196" s="680"/>
      <c r="AI196" s="680"/>
      <c r="AJ196" s="680"/>
      <c r="AK196" s="681"/>
    </row>
    <row r="197" spans="1:37" ht="14.25" thickBot="1" x14ac:dyDescent="0.2">
      <c r="A197" s="218"/>
      <c r="B197" s="218"/>
      <c r="C197" s="218"/>
      <c r="D197" s="218"/>
      <c r="E197" s="218"/>
      <c r="F197" s="218"/>
      <c r="G197" s="218"/>
      <c r="H197" s="218"/>
      <c r="I197" s="218"/>
      <c r="J197" s="218"/>
      <c r="K197" s="218"/>
      <c r="L197" s="218"/>
      <c r="M197" s="218"/>
      <c r="N197" s="218"/>
      <c r="O197" s="218"/>
      <c r="P197" s="218"/>
      <c r="Q197" s="218"/>
      <c r="R197" s="218"/>
      <c r="S197" s="218"/>
      <c r="T197" s="218"/>
      <c r="U197" s="218"/>
      <c r="V197" s="218"/>
      <c r="W197" s="218"/>
      <c r="X197" s="218"/>
      <c r="Y197" s="218"/>
      <c r="Z197" s="218"/>
      <c r="AA197" s="218"/>
      <c r="AB197" s="218"/>
      <c r="AC197" s="218"/>
      <c r="AD197" s="218"/>
      <c r="AE197" s="218"/>
      <c r="AF197" s="218"/>
      <c r="AG197" s="218"/>
      <c r="AH197" s="218"/>
      <c r="AI197" s="218"/>
      <c r="AJ197" s="218"/>
      <c r="AK197" s="218"/>
    </row>
    <row r="198" spans="1:37" x14ac:dyDescent="0.15">
      <c r="A198" s="644" t="s">
        <v>1647</v>
      </c>
      <c r="B198" s="645"/>
      <c r="C198" s="645"/>
      <c r="D198" s="645"/>
      <c r="E198" s="645"/>
      <c r="F198" s="645"/>
      <c r="G198" s="645"/>
      <c r="H198" s="645"/>
      <c r="I198" s="645"/>
      <c r="J198" s="645"/>
      <c r="K198" s="645"/>
      <c r="L198" s="645"/>
      <c r="M198" s="645"/>
      <c r="N198" s="645"/>
      <c r="O198" s="645"/>
      <c r="P198" s="645"/>
      <c r="Q198" s="645"/>
      <c r="R198" s="645"/>
      <c r="S198" s="280" t="s">
        <v>870</v>
      </c>
      <c r="T198" s="281"/>
      <c r="U198" s="281"/>
      <c r="V198" s="281"/>
      <c r="W198" s="650"/>
      <c r="X198" s="651"/>
      <c r="Y198" s="320"/>
      <c r="Z198" s="321"/>
      <c r="AA198" s="321"/>
      <c r="AB198" s="321"/>
      <c r="AC198" s="321"/>
      <c r="AD198" s="321"/>
      <c r="AE198" s="321"/>
      <c r="AF198" s="321"/>
      <c r="AG198" s="321"/>
      <c r="AH198" s="321"/>
      <c r="AI198" s="321"/>
      <c r="AJ198" s="321"/>
      <c r="AK198" s="322"/>
    </row>
    <row r="199" spans="1:37" x14ac:dyDescent="0.15">
      <c r="A199" s="646"/>
      <c r="B199" s="647"/>
      <c r="C199" s="647"/>
      <c r="D199" s="647"/>
      <c r="E199" s="647"/>
      <c r="F199" s="647"/>
      <c r="G199" s="647"/>
      <c r="H199" s="647"/>
      <c r="I199" s="647"/>
      <c r="J199" s="647"/>
      <c r="K199" s="647"/>
      <c r="L199" s="647"/>
      <c r="M199" s="647"/>
      <c r="N199" s="647"/>
      <c r="O199" s="647"/>
      <c r="P199" s="647"/>
      <c r="Q199" s="647"/>
      <c r="R199" s="647"/>
      <c r="S199" s="278" t="s">
        <v>597</v>
      </c>
      <c r="T199" s="279"/>
      <c r="U199" s="279"/>
      <c r="V199" s="279"/>
      <c r="W199" s="311"/>
      <c r="X199" s="319"/>
      <c r="Y199" s="323"/>
      <c r="Z199" s="324"/>
      <c r="AA199" s="324"/>
      <c r="AB199" s="324"/>
      <c r="AC199" s="324"/>
      <c r="AD199" s="324"/>
      <c r="AE199" s="324"/>
      <c r="AF199" s="324"/>
      <c r="AG199" s="324"/>
      <c r="AH199" s="324"/>
      <c r="AI199" s="324"/>
      <c r="AJ199" s="324"/>
      <c r="AK199" s="325"/>
    </row>
    <row r="200" spans="1:37" ht="14.25" thickBot="1" x14ac:dyDescent="0.2">
      <c r="A200" s="648"/>
      <c r="B200" s="649"/>
      <c r="C200" s="649"/>
      <c r="D200" s="649"/>
      <c r="E200" s="649"/>
      <c r="F200" s="649"/>
      <c r="G200" s="649"/>
      <c r="H200" s="649"/>
      <c r="I200" s="649"/>
      <c r="J200" s="649"/>
      <c r="K200" s="649"/>
      <c r="L200" s="649"/>
      <c r="M200" s="649"/>
      <c r="N200" s="649"/>
      <c r="O200" s="649"/>
      <c r="P200" s="649"/>
      <c r="Q200" s="649"/>
      <c r="R200" s="649"/>
      <c r="S200" s="306" t="s">
        <v>598</v>
      </c>
      <c r="T200" s="307"/>
      <c r="U200" s="307"/>
      <c r="V200" s="307"/>
      <c r="W200" s="631">
        <f>AR73</f>
        <v>0</v>
      </c>
      <c r="X200" s="632"/>
      <c r="Y200" s="590"/>
      <c r="Z200" s="652"/>
      <c r="AA200" s="652"/>
      <c r="AB200" s="652"/>
      <c r="AC200" s="652"/>
      <c r="AD200" s="652"/>
      <c r="AE200" s="652"/>
      <c r="AF200" s="652"/>
      <c r="AG200" s="652"/>
      <c r="AH200" s="652"/>
      <c r="AI200" s="652"/>
      <c r="AJ200" s="652"/>
      <c r="AK200" s="653"/>
    </row>
    <row r="201" spans="1:37" ht="14.25" thickBot="1" x14ac:dyDescent="0.2">
      <c r="F201" s="218"/>
      <c r="G201" s="218"/>
      <c r="H201" s="218"/>
      <c r="I201" s="218"/>
      <c r="J201" s="218"/>
      <c r="K201" s="218"/>
      <c r="L201" s="218"/>
      <c r="M201" s="218"/>
      <c r="N201" s="218"/>
      <c r="O201" s="218"/>
      <c r="P201" s="218"/>
      <c r="Q201" s="218"/>
      <c r="R201" s="218"/>
      <c r="V201" s="218"/>
      <c r="W201" s="218"/>
      <c r="X201" s="218"/>
      <c r="Y201" s="218"/>
      <c r="Z201" s="218"/>
      <c r="AA201" s="218"/>
      <c r="AB201" s="218"/>
      <c r="AC201" s="218"/>
      <c r="AD201" s="218"/>
      <c r="AE201" s="218"/>
      <c r="AF201" s="218"/>
      <c r="AG201" s="218"/>
      <c r="AH201" s="218"/>
      <c r="AI201" s="218"/>
      <c r="AJ201" s="218"/>
      <c r="AK201" s="218"/>
    </row>
    <row r="202" spans="1:37" x14ac:dyDescent="0.15">
      <c r="A202" s="684" t="s">
        <v>833</v>
      </c>
      <c r="B202" s="685"/>
      <c r="C202" s="685"/>
      <c r="D202" s="685"/>
      <c r="E202" s="685"/>
      <c r="F202" s="685"/>
      <c r="G202" s="686" t="str">
        <f>H4</f>
        <v>大義の奴隷</v>
      </c>
      <c r="H202" s="686"/>
      <c r="I202" s="686"/>
      <c r="J202" s="686"/>
      <c r="K202" s="686"/>
      <c r="L202" s="686"/>
      <c r="M202" s="686"/>
      <c r="N202" s="686"/>
      <c r="O202" s="686"/>
      <c r="P202" s="686"/>
      <c r="Q202" s="686"/>
      <c r="R202" s="686"/>
      <c r="S202" s="449" t="s">
        <v>586</v>
      </c>
      <c r="T202" s="449"/>
      <c r="U202" s="449"/>
      <c r="V202" s="449"/>
      <c r="W202" s="449"/>
      <c r="X202" s="449"/>
      <c r="Y202" s="687" t="str">
        <f>H7</f>
        <v>サンプルキャラクター</v>
      </c>
      <c r="Z202" s="687"/>
      <c r="AA202" s="687"/>
      <c r="AB202" s="687"/>
      <c r="AC202" s="687"/>
      <c r="AD202" s="687"/>
      <c r="AE202" s="687"/>
      <c r="AF202" s="687"/>
      <c r="AG202" s="687"/>
      <c r="AH202" s="687"/>
      <c r="AI202" s="687"/>
      <c r="AJ202" s="687"/>
      <c r="AK202" s="688"/>
    </row>
    <row r="203" spans="1:37" x14ac:dyDescent="0.15">
      <c r="A203" s="252"/>
      <c r="B203" s="689"/>
      <c r="C203" s="689"/>
      <c r="D203" s="689"/>
      <c r="E203" s="689"/>
      <c r="F203" s="689"/>
      <c r="G203" s="689"/>
      <c r="H203" s="689"/>
      <c r="I203" s="689"/>
      <c r="J203" s="689"/>
      <c r="K203" s="689"/>
      <c r="L203" s="689"/>
      <c r="M203" s="689"/>
      <c r="N203" s="689"/>
      <c r="O203" s="689"/>
      <c r="P203" s="689"/>
      <c r="Q203" s="689"/>
      <c r="R203" s="689"/>
      <c r="S203" s="689"/>
      <c r="T203" s="689"/>
      <c r="U203" s="689"/>
      <c r="V203" s="689"/>
      <c r="W203" s="689"/>
      <c r="X203" s="689"/>
      <c r="Y203" s="689"/>
      <c r="Z203" s="689"/>
      <c r="AA203" s="689"/>
      <c r="AB203" s="689"/>
      <c r="AC203" s="689"/>
      <c r="AD203" s="689"/>
      <c r="AE203" s="689"/>
      <c r="AF203" s="689"/>
      <c r="AG203" s="689"/>
      <c r="AH203" s="689"/>
      <c r="AI203" s="689"/>
      <c r="AJ203" s="689"/>
      <c r="AK203" s="690"/>
    </row>
    <row r="204" spans="1:37" x14ac:dyDescent="0.15">
      <c r="A204" s="253" t="s">
        <v>1648</v>
      </c>
      <c r="B204" s="689"/>
      <c r="C204" s="689"/>
      <c r="D204" s="689"/>
      <c r="E204" s="689"/>
      <c r="F204" s="689"/>
      <c r="G204" s="689"/>
      <c r="H204" s="689"/>
      <c r="I204" s="689"/>
      <c r="J204" s="689"/>
      <c r="K204" s="689"/>
      <c r="L204" s="689"/>
      <c r="M204" s="689"/>
      <c r="N204" s="689"/>
      <c r="O204" s="689"/>
      <c r="P204" s="689"/>
      <c r="Q204" s="689"/>
      <c r="R204" s="689"/>
      <c r="S204" s="689"/>
      <c r="T204" s="689"/>
      <c r="U204" s="689"/>
      <c r="V204" s="689"/>
      <c r="W204" s="689"/>
      <c r="X204" s="689"/>
      <c r="Y204" s="689"/>
      <c r="Z204" s="689"/>
      <c r="AA204" s="689"/>
      <c r="AB204" s="689"/>
      <c r="AC204" s="689"/>
      <c r="AD204" s="689"/>
      <c r="AE204" s="689"/>
      <c r="AF204" s="689"/>
      <c r="AG204" s="689"/>
      <c r="AH204" s="689"/>
      <c r="AI204" s="689"/>
      <c r="AJ204" s="689"/>
      <c r="AK204" s="690"/>
    </row>
    <row r="205" spans="1:37" x14ac:dyDescent="0.15">
      <c r="A205" s="253" t="s">
        <v>1649</v>
      </c>
      <c r="B205" s="689"/>
      <c r="C205" s="689"/>
      <c r="D205" s="689"/>
      <c r="E205" s="689"/>
      <c r="F205" s="689"/>
      <c r="G205" s="689"/>
      <c r="H205" s="689"/>
      <c r="I205" s="689"/>
      <c r="J205" s="689"/>
      <c r="K205" s="689"/>
      <c r="L205" s="689"/>
      <c r="M205" s="689"/>
      <c r="N205" s="689"/>
      <c r="O205" s="689"/>
      <c r="P205" s="689"/>
      <c r="Q205" s="689"/>
      <c r="R205" s="689"/>
      <c r="S205" s="689"/>
      <c r="T205" s="689"/>
      <c r="U205" s="689"/>
      <c r="V205" s="689"/>
      <c r="W205" s="689"/>
      <c r="X205" s="689"/>
      <c r="Y205" s="689"/>
      <c r="Z205" s="689"/>
      <c r="AA205" s="689"/>
      <c r="AB205" s="689"/>
      <c r="AC205" s="689"/>
      <c r="AD205" s="689"/>
      <c r="AE205" s="689"/>
      <c r="AF205" s="689"/>
      <c r="AG205" s="689"/>
      <c r="AH205" s="689"/>
      <c r="AI205" s="689"/>
      <c r="AJ205" s="689"/>
      <c r="AK205" s="690"/>
    </row>
    <row r="206" spans="1:37" ht="14.25" thickBot="1" x14ac:dyDescent="0.2">
      <c r="A206" s="254"/>
      <c r="B206" s="691"/>
      <c r="C206" s="691"/>
      <c r="D206" s="691"/>
      <c r="E206" s="691"/>
      <c r="F206" s="691"/>
      <c r="G206" s="691"/>
      <c r="H206" s="691"/>
      <c r="I206" s="691"/>
      <c r="J206" s="691"/>
      <c r="K206" s="691"/>
      <c r="L206" s="691"/>
      <c r="M206" s="691"/>
      <c r="N206" s="691"/>
      <c r="O206" s="691"/>
      <c r="P206" s="691"/>
      <c r="Q206" s="691"/>
      <c r="R206" s="691"/>
      <c r="S206" s="691"/>
      <c r="T206" s="691"/>
      <c r="U206" s="691"/>
      <c r="V206" s="691"/>
      <c r="W206" s="691"/>
      <c r="X206" s="691"/>
      <c r="Y206" s="691"/>
      <c r="Z206" s="691"/>
      <c r="AA206" s="691"/>
      <c r="AB206" s="691"/>
      <c r="AC206" s="691"/>
      <c r="AD206" s="691"/>
      <c r="AE206" s="691"/>
      <c r="AF206" s="691"/>
      <c r="AG206" s="691"/>
      <c r="AH206" s="691"/>
      <c r="AI206" s="691"/>
      <c r="AJ206" s="691"/>
      <c r="AK206" s="692"/>
    </row>
    <row r="207" spans="1:37" ht="14.25" thickBot="1" x14ac:dyDescent="0.2"/>
    <row r="208" spans="1:37" ht="14.25" thickBot="1" x14ac:dyDescent="0.2">
      <c r="A208" s="693" t="s">
        <v>828</v>
      </c>
      <c r="B208" s="694"/>
      <c r="C208" s="694"/>
      <c r="D208" s="694"/>
      <c r="E208" s="694"/>
      <c r="F208" s="694"/>
      <c r="G208" s="694"/>
      <c r="H208" s="694"/>
      <c r="I208" s="695" t="s">
        <v>1644</v>
      </c>
      <c r="J208" s="695"/>
      <c r="K208" s="695"/>
      <c r="L208" s="695"/>
      <c r="M208" s="696" t="s">
        <v>590</v>
      </c>
      <c r="N208" s="696"/>
      <c r="O208" s="696"/>
      <c r="P208" s="696" t="s">
        <v>591</v>
      </c>
      <c r="Q208" s="696"/>
      <c r="R208" s="696"/>
      <c r="S208" s="696" t="s">
        <v>592</v>
      </c>
      <c r="T208" s="696"/>
      <c r="U208" s="696"/>
      <c r="V208" s="695" t="s">
        <v>1645</v>
      </c>
      <c r="W208" s="695"/>
      <c r="X208" s="695"/>
      <c r="Y208" s="695" t="s">
        <v>1646</v>
      </c>
      <c r="Z208" s="695"/>
      <c r="AA208" s="695"/>
      <c r="AB208" s="695" t="s">
        <v>815</v>
      </c>
      <c r="AC208" s="695"/>
      <c r="AD208" s="695"/>
      <c r="AE208" s="695" t="s">
        <v>1650</v>
      </c>
      <c r="AF208" s="695"/>
      <c r="AG208" s="695"/>
      <c r="AH208" s="695"/>
      <c r="AI208" s="696" t="s">
        <v>1651</v>
      </c>
      <c r="AJ208" s="696"/>
      <c r="AK208" s="702"/>
    </row>
    <row r="209" spans="1:37" x14ac:dyDescent="0.15">
      <c r="A209" s="703"/>
      <c r="B209" s="704"/>
      <c r="C209" s="704"/>
      <c r="D209" s="704"/>
      <c r="E209" s="704"/>
      <c r="F209" s="704"/>
      <c r="G209" s="704"/>
      <c r="H209" s="704"/>
      <c r="I209" s="697"/>
      <c r="J209" s="697"/>
      <c r="K209" s="697"/>
      <c r="L209" s="697"/>
      <c r="M209" s="588"/>
      <c r="N209" s="588"/>
      <c r="O209" s="588"/>
      <c r="P209" s="588"/>
      <c r="Q209" s="588"/>
      <c r="R209" s="588"/>
      <c r="S209" s="588"/>
      <c r="T209" s="588"/>
      <c r="U209" s="588"/>
      <c r="V209" s="697"/>
      <c r="W209" s="697"/>
      <c r="X209" s="697"/>
      <c r="Y209" s="697"/>
      <c r="Z209" s="697"/>
      <c r="AA209" s="697"/>
      <c r="AB209" s="697"/>
      <c r="AC209" s="697"/>
      <c r="AD209" s="697"/>
      <c r="AE209" s="697"/>
      <c r="AF209" s="697"/>
      <c r="AG209" s="697"/>
      <c r="AH209" s="697"/>
      <c r="AI209" s="588"/>
      <c r="AJ209" s="588"/>
      <c r="AK209" s="698"/>
    </row>
    <row r="210" spans="1:37" x14ac:dyDescent="0.15">
      <c r="A210" s="699" t="s">
        <v>1652</v>
      </c>
      <c r="B210" s="666"/>
      <c r="C210" s="700"/>
      <c r="D210" s="700"/>
      <c r="E210" s="700"/>
      <c r="F210" s="700"/>
      <c r="G210" s="700"/>
      <c r="H210" s="700"/>
      <c r="I210" s="700"/>
      <c r="J210" s="700"/>
      <c r="K210" s="700"/>
      <c r="L210" s="700"/>
      <c r="M210" s="700"/>
      <c r="N210" s="700"/>
      <c r="O210" s="700"/>
      <c r="P210" s="700"/>
      <c r="Q210" s="700"/>
      <c r="R210" s="700"/>
      <c r="S210" s="700"/>
      <c r="T210" s="700"/>
      <c r="U210" s="700"/>
      <c r="V210" s="700"/>
      <c r="W210" s="700"/>
      <c r="X210" s="700"/>
      <c r="Y210" s="700"/>
      <c r="Z210" s="700"/>
      <c r="AA210" s="700"/>
      <c r="AB210" s="700"/>
      <c r="AC210" s="700"/>
      <c r="AD210" s="700"/>
      <c r="AE210" s="700"/>
      <c r="AF210" s="700"/>
      <c r="AG210" s="700"/>
      <c r="AH210" s="700"/>
      <c r="AI210" s="700"/>
      <c r="AJ210" s="700"/>
      <c r="AK210" s="701"/>
    </row>
    <row r="211" spans="1:37" ht="14.25" thickBot="1" x14ac:dyDescent="0.2">
      <c r="A211" s="705"/>
      <c r="B211" s="706"/>
      <c r="C211" s="706"/>
      <c r="D211" s="706"/>
      <c r="E211" s="706"/>
      <c r="F211" s="706"/>
      <c r="G211" s="706"/>
      <c r="H211" s="706"/>
      <c r="I211" s="706"/>
      <c r="J211" s="706"/>
      <c r="K211" s="706"/>
      <c r="L211" s="706"/>
      <c r="M211" s="706"/>
      <c r="N211" s="706"/>
      <c r="O211" s="706"/>
      <c r="P211" s="706"/>
      <c r="Q211" s="706"/>
      <c r="R211" s="706"/>
      <c r="S211" s="706"/>
      <c r="T211" s="706"/>
      <c r="U211" s="706"/>
      <c r="V211" s="706"/>
      <c r="W211" s="706"/>
      <c r="X211" s="706"/>
      <c r="Y211" s="706"/>
      <c r="Z211" s="706"/>
      <c r="AA211" s="706"/>
      <c r="AB211" s="706"/>
      <c r="AC211" s="706"/>
      <c r="AD211" s="706"/>
      <c r="AE211" s="706"/>
      <c r="AF211" s="706"/>
      <c r="AG211" s="706"/>
      <c r="AH211" s="706"/>
      <c r="AI211" s="706"/>
      <c r="AJ211" s="706"/>
      <c r="AK211" s="707"/>
    </row>
    <row r="212" spans="1:37" x14ac:dyDescent="0.15">
      <c r="A212" s="703"/>
      <c r="B212" s="704"/>
      <c r="C212" s="704"/>
      <c r="D212" s="704"/>
      <c r="E212" s="704"/>
      <c r="F212" s="704"/>
      <c r="G212" s="704"/>
      <c r="H212" s="704"/>
      <c r="I212" s="697"/>
      <c r="J212" s="697"/>
      <c r="K212" s="697"/>
      <c r="L212" s="697"/>
      <c r="M212" s="588"/>
      <c r="N212" s="588"/>
      <c r="O212" s="588"/>
      <c r="P212" s="588"/>
      <c r="Q212" s="588"/>
      <c r="R212" s="588"/>
      <c r="S212" s="588"/>
      <c r="T212" s="588"/>
      <c r="U212" s="588"/>
      <c r="V212" s="697"/>
      <c r="W212" s="697"/>
      <c r="X212" s="697"/>
      <c r="Y212" s="697"/>
      <c r="Z212" s="697"/>
      <c r="AA212" s="697"/>
      <c r="AB212" s="697"/>
      <c r="AC212" s="697"/>
      <c r="AD212" s="697"/>
      <c r="AE212" s="697"/>
      <c r="AF212" s="697"/>
      <c r="AG212" s="697"/>
      <c r="AH212" s="697"/>
      <c r="AI212" s="588"/>
      <c r="AJ212" s="588"/>
      <c r="AK212" s="698"/>
    </row>
    <row r="213" spans="1:37" x14ac:dyDescent="0.15">
      <c r="A213" s="699" t="s">
        <v>1652</v>
      </c>
      <c r="B213" s="666"/>
      <c r="C213" s="700"/>
      <c r="D213" s="700"/>
      <c r="E213" s="700"/>
      <c r="F213" s="700"/>
      <c r="G213" s="700"/>
      <c r="H213" s="700"/>
      <c r="I213" s="700"/>
      <c r="J213" s="700"/>
      <c r="K213" s="700"/>
      <c r="L213" s="700"/>
      <c r="M213" s="700"/>
      <c r="N213" s="700"/>
      <c r="O213" s="700"/>
      <c r="P213" s="700"/>
      <c r="Q213" s="700"/>
      <c r="R213" s="700"/>
      <c r="S213" s="700"/>
      <c r="T213" s="700"/>
      <c r="U213" s="700"/>
      <c r="V213" s="700"/>
      <c r="W213" s="700"/>
      <c r="X213" s="700"/>
      <c r="Y213" s="700"/>
      <c r="Z213" s="700"/>
      <c r="AA213" s="700"/>
      <c r="AB213" s="700"/>
      <c r="AC213" s="700"/>
      <c r="AD213" s="700"/>
      <c r="AE213" s="700"/>
      <c r="AF213" s="700"/>
      <c r="AG213" s="700"/>
      <c r="AH213" s="700"/>
      <c r="AI213" s="700"/>
      <c r="AJ213" s="700"/>
      <c r="AK213" s="701"/>
    </row>
    <row r="214" spans="1:37" ht="14.25" thickBot="1" x14ac:dyDescent="0.2">
      <c r="A214" s="705"/>
      <c r="B214" s="706"/>
      <c r="C214" s="706"/>
      <c r="D214" s="706"/>
      <c r="E214" s="706"/>
      <c r="F214" s="706"/>
      <c r="G214" s="706"/>
      <c r="H214" s="706"/>
      <c r="I214" s="706"/>
      <c r="J214" s="706"/>
      <c r="K214" s="706"/>
      <c r="L214" s="706"/>
      <c r="M214" s="706"/>
      <c r="N214" s="706"/>
      <c r="O214" s="706"/>
      <c r="P214" s="706"/>
      <c r="Q214" s="706"/>
      <c r="R214" s="706"/>
      <c r="S214" s="706"/>
      <c r="T214" s="706"/>
      <c r="U214" s="706"/>
      <c r="V214" s="706"/>
      <c r="W214" s="706"/>
      <c r="X214" s="706"/>
      <c r="Y214" s="706"/>
      <c r="Z214" s="706"/>
      <c r="AA214" s="706"/>
      <c r="AB214" s="706"/>
      <c r="AC214" s="706"/>
      <c r="AD214" s="706"/>
      <c r="AE214" s="706"/>
      <c r="AF214" s="706"/>
      <c r="AG214" s="706"/>
      <c r="AH214" s="706"/>
      <c r="AI214" s="706"/>
      <c r="AJ214" s="706"/>
      <c r="AK214" s="707"/>
    </row>
    <row r="215" spans="1:37" x14ac:dyDescent="0.15">
      <c r="A215" s="703"/>
      <c r="B215" s="704"/>
      <c r="C215" s="704"/>
      <c r="D215" s="704"/>
      <c r="E215" s="704"/>
      <c r="F215" s="704"/>
      <c r="G215" s="704"/>
      <c r="H215" s="704"/>
      <c r="I215" s="697"/>
      <c r="J215" s="697"/>
      <c r="K215" s="697"/>
      <c r="L215" s="697"/>
      <c r="M215" s="588"/>
      <c r="N215" s="588"/>
      <c r="O215" s="588"/>
      <c r="P215" s="588"/>
      <c r="Q215" s="588"/>
      <c r="R215" s="588"/>
      <c r="S215" s="588"/>
      <c r="T215" s="588"/>
      <c r="U215" s="588"/>
      <c r="V215" s="697"/>
      <c r="W215" s="697"/>
      <c r="X215" s="697"/>
      <c r="Y215" s="697"/>
      <c r="Z215" s="697"/>
      <c r="AA215" s="697"/>
      <c r="AB215" s="697"/>
      <c r="AC215" s="697"/>
      <c r="AD215" s="697"/>
      <c r="AE215" s="697"/>
      <c r="AF215" s="697"/>
      <c r="AG215" s="697"/>
      <c r="AH215" s="697"/>
      <c r="AI215" s="588"/>
      <c r="AJ215" s="588"/>
      <c r="AK215" s="698"/>
    </row>
    <row r="216" spans="1:37" x14ac:dyDescent="0.15">
      <c r="A216" s="699" t="s">
        <v>1652</v>
      </c>
      <c r="B216" s="666"/>
      <c r="C216" s="700"/>
      <c r="D216" s="700"/>
      <c r="E216" s="700"/>
      <c r="F216" s="700"/>
      <c r="G216" s="700"/>
      <c r="H216" s="700"/>
      <c r="I216" s="700"/>
      <c r="J216" s="700"/>
      <c r="K216" s="700"/>
      <c r="L216" s="700"/>
      <c r="M216" s="700"/>
      <c r="N216" s="700"/>
      <c r="O216" s="700"/>
      <c r="P216" s="700"/>
      <c r="Q216" s="700"/>
      <c r="R216" s="700"/>
      <c r="S216" s="700"/>
      <c r="T216" s="700"/>
      <c r="U216" s="700"/>
      <c r="V216" s="700"/>
      <c r="W216" s="700"/>
      <c r="X216" s="700"/>
      <c r="Y216" s="700"/>
      <c r="Z216" s="700"/>
      <c r="AA216" s="700"/>
      <c r="AB216" s="700"/>
      <c r="AC216" s="700"/>
      <c r="AD216" s="700"/>
      <c r="AE216" s="700"/>
      <c r="AF216" s="700"/>
      <c r="AG216" s="700"/>
      <c r="AH216" s="700"/>
      <c r="AI216" s="700"/>
      <c r="AJ216" s="700"/>
      <c r="AK216" s="701"/>
    </row>
    <row r="217" spans="1:37" ht="14.25" thickBot="1" x14ac:dyDescent="0.2">
      <c r="A217" s="705"/>
      <c r="B217" s="706"/>
      <c r="C217" s="706"/>
      <c r="D217" s="706"/>
      <c r="E217" s="706"/>
      <c r="F217" s="706"/>
      <c r="G217" s="706"/>
      <c r="H217" s="706"/>
      <c r="I217" s="706"/>
      <c r="J217" s="706"/>
      <c r="K217" s="706"/>
      <c r="L217" s="706"/>
      <c r="M217" s="706"/>
      <c r="N217" s="706"/>
      <c r="O217" s="706"/>
      <c r="P217" s="706"/>
      <c r="Q217" s="706"/>
      <c r="R217" s="706"/>
      <c r="S217" s="706"/>
      <c r="T217" s="706"/>
      <c r="U217" s="706"/>
      <c r="V217" s="706"/>
      <c r="W217" s="706"/>
      <c r="X217" s="706"/>
      <c r="Y217" s="706"/>
      <c r="Z217" s="706"/>
      <c r="AA217" s="706"/>
      <c r="AB217" s="706"/>
      <c r="AC217" s="706"/>
      <c r="AD217" s="706"/>
      <c r="AE217" s="706"/>
      <c r="AF217" s="706"/>
      <c r="AG217" s="706"/>
      <c r="AH217" s="706"/>
      <c r="AI217" s="706"/>
      <c r="AJ217" s="706"/>
      <c r="AK217" s="707"/>
    </row>
    <row r="218" spans="1:37" x14ac:dyDescent="0.15">
      <c r="A218" s="703"/>
      <c r="B218" s="704"/>
      <c r="C218" s="704"/>
      <c r="D218" s="704"/>
      <c r="E218" s="704"/>
      <c r="F218" s="704"/>
      <c r="G218" s="704"/>
      <c r="H218" s="704"/>
      <c r="I218" s="697"/>
      <c r="J218" s="697"/>
      <c r="K218" s="697"/>
      <c r="L218" s="697"/>
      <c r="M218" s="588"/>
      <c r="N218" s="588"/>
      <c r="O218" s="588"/>
      <c r="P218" s="588"/>
      <c r="Q218" s="588"/>
      <c r="R218" s="588"/>
      <c r="S218" s="588"/>
      <c r="T218" s="588"/>
      <c r="U218" s="588"/>
      <c r="V218" s="697"/>
      <c r="W218" s="697"/>
      <c r="X218" s="697"/>
      <c r="Y218" s="697"/>
      <c r="Z218" s="697"/>
      <c r="AA218" s="697"/>
      <c r="AB218" s="697"/>
      <c r="AC218" s="697"/>
      <c r="AD218" s="697"/>
      <c r="AE218" s="697"/>
      <c r="AF218" s="697"/>
      <c r="AG218" s="697"/>
      <c r="AH218" s="697"/>
      <c r="AI218" s="588"/>
      <c r="AJ218" s="588"/>
      <c r="AK218" s="698"/>
    </row>
    <row r="219" spans="1:37" x14ac:dyDescent="0.15">
      <c r="A219" s="699" t="s">
        <v>1652</v>
      </c>
      <c r="B219" s="666"/>
      <c r="C219" s="700"/>
      <c r="D219" s="700"/>
      <c r="E219" s="700"/>
      <c r="F219" s="700"/>
      <c r="G219" s="700"/>
      <c r="H219" s="700"/>
      <c r="I219" s="700"/>
      <c r="J219" s="700"/>
      <c r="K219" s="700"/>
      <c r="L219" s="700"/>
      <c r="M219" s="700"/>
      <c r="N219" s="700"/>
      <c r="O219" s="700"/>
      <c r="P219" s="700"/>
      <c r="Q219" s="700"/>
      <c r="R219" s="700"/>
      <c r="S219" s="700"/>
      <c r="T219" s="700"/>
      <c r="U219" s="700"/>
      <c r="V219" s="700"/>
      <c r="W219" s="700"/>
      <c r="X219" s="700"/>
      <c r="Y219" s="700"/>
      <c r="Z219" s="700"/>
      <c r="AA219" s="700"/>
      <c r="AB219" s="700"/>
      <c r="AC219" s="700"/>
      <c r="AD219" s="700"/>
      <c r="AE219" s="700"/>
      <c r="AF219" s="700"/>
      <c r="AG219" s="700"/>
      <c r="AH219" s="700"/>
      <c r="AI219" s="700"/>
      <c r="AJ219" s="700"/>
      <c r="AK219" s="701"/>
    </row>
    <row r="220" spans="1:37" ht="14.25" thickBot="1" x14ac:dyDescent="0.2">
      <c r="A220" s="705"/>
      <c r="B220" s="706"/>
      <c r="C220" s="706"/>
      <c r="D220" s="706"/>
      <c r="E220" s="706"/>
      <c r="F220" s="706"/>
      <c r="G220" s="706"/>
      <c r="H220" s="706"/>
      <c r="I220" s="706"/>
      <c r="J220" s="706"/>
      <c r="K220" s="706"/>
      <c r="L220" s="706"/>
      <c r="M220" s="706"/>
      <c r="N220" s="706"/>
      <c r="O220" s="706"/>
      <c r="P220" s="706"/>
      <c r="Q220" s="706"/>
      <c r="R220" s="706"/>
      <c r="S220" s="706"/>
      <c r="T220" s="706"/>
      <c r="U220" s="706"/>
      <c r="V220" s="706"/>
      <c r="W220" s="706"/>
      <c r="X220" s="706"/>
      <c r="Y220" s="706"/>
      <c r="Z220" s="706"/>
      <c r="AA220" s="706"/>
      <c r="AB220" s="706"/>
      <c r="AC220" s="706"/>
      <c r="AD220" s="706"/>
      <c r="AE220" s="706"/>
      <c r="AF220" s="706"/>
      <c r="AG220" s="706"/>
      <c r="AH220" s="706"/>
      <c r="AI220" s="706"/>
      <c r="AJ220" s="706"/>
      <c r="AK220" s="707"/>
    </row>
    <row r="221" spans="1:37" x14ac:dyDescent="0.15">
      <c r="A221" s="703"/>
      <c r="B221" s="704"/>
      <c r="C221" s="704"/>
      <c r="D221" s="704"/>
      <c r="E221" s="704"/>
      <c r="F221" s="704"/>
      <c r="G221" s="704"/>
      <c r="H221" s="704"/>
      <c r="I221" s="697"/>
      <c r="J221" s="697"/>
      <c r="K221" s="697"/>
      <c r="L221" s="697"/>
      <c r="M221" s="588"/>
      <c r="N221" s="588"/>
      <c r="O221" s="588"/>
      <c r="P221" s="588"/>
      <c r="Q221" s="588"/>
      <c r="R221" s="588"/>
      <c r="S221" s="588"/>
      <c r="T221" s="588"/>
      <c r="U221" s="588"/>
      <c r="V221" s="697"/>
      <c r="W221" s="697"/>
      <c r="X221" s="697"/>
      <c r="Y221" s="697"/>
      <c r="Z221" s="697"/>
      <c r="AA221" s="697"/>
      <c r="AB221" s="697"/>
      <c r="AC221" s="697"/>
      <c r="AD221" s="697"/>
      <c r="AE221" s="697"/>
      <c r="AF221" s="697"/>
      <c r="AG221" s="697"/>
      <c r="AH221" s="697"/>
      <c r="AI221" s="588"/>
      <c r="AJ221" s="588"/>
      <c r="AK221" s="698"/>
    </row>
    <row r="222" spans="1:37" x14ac:dyDescent="0.15">
      <c r="A222" s="699" t="s">
        <v>1652</v>
      </c>
      <c r="B222" s="666"/>
      <c r="C222" s="700"/>
      <c r="D222" s="700"/>
      <c r="E222" s="700"/>
      <c r="F222" s="700"/>
      <c r="G222" s="700"/>
      <c r="H222" s="700"/>
      <c r="I222" s="700"/>
      <c r="J222" s="700"/>
      <c r="K222" s="700"/>
      <c r="L222" s="700"/>
      <c r="M222" s="700"/>
      <c r="N222" s="700"/>
      <c r="O222" s="700"/>
      <c r="P222" s="700"/>
      <c r="Q222" s="700"/>
      <c r="R222" s="700"/>
      <c r="S222" s="700"/>
      <c r="T222" s="700"/>
      <c r="U222" s="700"/>
      <c r="V222" s="700"/>
      <c r="W222" s="700"/>
      <c r="X222" s="700"/>
      <c r="Y222" s="700"/>
      <c r="Z222" s="700"/>
      <c r="AA222" s="700"/>
      <c r="AB222" s="700"/>
      <c r="AC222" s="700"/>
      <c r="AD222" s="700"/>
      <c r="AE222" s="700"/>
      <c r="AF222" s="700"/>
      <c r="AG222" s="700"/>
      <c r="AH222" s="700"/>
      <c r="AI222" s="700"/>
      <c r="AJ222" s="700"/>
      <c r="AK222" s="701"/>
    </row>
    <row r="223" spans="1:37" ht="14.25" thickBot="1" x14ac:dyDescent="0.2">
      <c r="A223" s="705"/>
      <c r="B223" s="706"/>
      <c r="C223" s="706"/>
      <c r="D223" s="706"/>
      <c r="E223" s="706"/>
      <c r="F223" s="706"/>
      <c r="G223" s="706"/>
      <c r="H223" s="706"/>
      <c r="I223" s="706"/>
      <c r="J223" s="706"/>
      <c r="K223" s="706"/>
      <c r="L223" s="706"/>
      <c r="M223" s="706"/>
      <c r="N223" s="706"/>
      <c r="O223" s="706"/>
      <c r="P223" s="706"/>
      <c r="Q223" s="706"/>
      <c r="R223" s="706"/>
      <c r="S223" s="706"/>
      <c r="T223" s="706"/>
      <c r="U223" s="706"/>
      <c r="V223" s="706"/>
      <c r="W223" s="706"/>
      <c r="X223" s="706"/>
      <c r="Y223" s="706"/>
      <c r="Z223" s="706"/>
      <c r="AA223" s="706"/>
      <c r="AB223" s="706"/>
      <c r="AC223" s="706"/>
      <c r="AD223" s="706"/>
      <c r="AE223" s="706"/>
      <c r="AF223" s="706"/>
      <c r="AG223" s="706"/>
      <c r="AH223" s="706"/>
      <c r="AI223" s="706"/>
      <c r="AJ223" s="706"/>
      <c r="AK223" s="707"/>
    </row>
    <row r="224" spans="1:37" x14ac:dyDescent="0.15">
      <c r="A224" s="703"/>
      <c r="B224" s="704"/>
      <c r="C224" s="704"/>
      <c r="D224" s="704"/>
      <c r="E224" s="704"/>
      <c r="F224" s="704"/>
      <c r="G224" s="704"/>
      <c r="H224" s="704"/>
      <c r="I224" s="697"/>
      <c r="J224" s="697"/>
      <c r="K224" s="697"/>
      <c r="L224" s="697"/>
      <c r="M224" s="588"/>
      <c r="N224" s="588"/>
      <c r="O224" s="588"/>
      <c r="P224" s="588"/>
      <c r="Q224" s="588"/>
      <c r="R224" s="588"/>
      <c r="S224" s="588"/>
      <c r="T224" s="588"/>
      <c r="U224" s="588"/>
      <c r="V224" s="697"/>
      <c r="W224" s="697"/>
      <c r="X224" s="697"/>
      <c r="Y224" s="697"/>
      <c r="Z224" s="697"/>
      <c r="AA224" s="697"/>
      <c r="AB224" s="697"/>
      <c r="AC224" s="697"/>
      <c r="AD224" s="697"/>
      <c r="AE224" s="697"/>
      <c r="AF224" s="697"/>
      <c r="AG224" s="697"/>
      <c r="AH224" s="697"/>
      <c r="AI224" s="588"/>
      <c r="AJ224" s="588"/>
      <c r="AK224" s="698"/>
    </row>
    <row r="225" spans="1:37" x14ac:dyDescent="0.15">
      <c r="A225" s="699" t="s">
        <v>1652</v>
      </c>
      <c r="B225" s="666"/>
      <c r="C225" s="700"/>
      <c r="D225" s="700"/>
      <c r="E225" s="700"/>
      <c r="F225" s="700"/>
      <c r="G225" s="700"/>
      <c r="H225" s="700"/>
      <c r="I225" s="700"/>
      <c r="J225" s="700"/>
      <c r="K225" s="700"/>
      <c r="L225" s="700"/>
      <c r="M225" s="700"/>
      <c r="N225" s="700"/>
      <c r="O225" s="700"/>
      <c r="P225" s="700"/>
      <c r="Q225" s="700"/>
      <c r="R225" s="700"/>
      <c r="S225" s="700"/>
      <c r="T225" s="700"/>
      <c r="U225" s="700"/>
      <c r="V225" s="700"/>
      <c r="W225" s="700"/>
      <c r="X225" s="700"/>
      <c r="Y225" s="700"/>
      <c r="Z225" s="700"/>
      <c r="AA225" s="700"/>
      <c r="AB225" s="700"/>
      <c r="AC225" s="700"/>
      <c r="AD225" s="700"/>
      <c r="AE225" s="700"/>
      <c r="AF225" s="700"/>
      <c r="AG225" s="700"/>
      <c r="AH225" s="700"/>
      <c r="AI225" s="700"/>
      <c r="AJ225" s="700"/>
      <c r="AK225" s="701"/>
    </row>
    <row r="226" spans="1:37" ht="14.25" thickBot="1" x14ac:dyDescent="0.2">
      <c r="A226" s="705"/>
      <c r="B226" s="706"/>
      <c r="C226" s="706"/>
      <c r="D226" s="706"/>
      <c r="E226" s="706"/>
      <c r="F226" s="706"/>
      <c r="G226" s="706"/>
      <c r="H226" s="706"/>
      <c r="I226" s="706"/>
      <c r="J226" s="706"/>
      <c r="K226" s="706"/>
      <c r="L226" s="706"/>
      <c r="M226" s="706"/>
      <c r="N226" s="706"/>
      <c r="O226" s="706"/>
      <c r="P226" s="706"/>
      <c r="Q226" s="706"/>
      <c r="R226" s="706"/>
      <c r="S226" s="706"/>
      <c r="T226" s="706"/>
      <c r="U226" s="706"/>
      <c r="V226" s="706"/>
      <c r="W226" s="706"/>
      <c r="X226" s="706"/>
      <c r="Y226" s="706"/>
      <c r="Z226" s="706"/>
      <c r="AA226" s="706"/>
      <c r="AB226" s="706"/>
      <c r="AC226" s="706"/>
      <c r="AD226" s="706"/>
      <c r="AE226" s="706"/>
      <c r="AF226" s="706"/>
      <c r="AG226" s="706"/>
      <c r="AH226" s="706"/>
      <c r="AI226" s="706"/>
      <c r="AJ226" s="706"/>
      <c r="AK226" s="707"/>
    </row>
    <row r="227" spans="1:37" x14ac:dyDescent="0.15">
      <c r="A227" s="703"/>
      <c r="B227" s="704"/>
      <c r="C227" s="704"/>
      <c r="D227" s="704"/>
      <c r="E227" s="704"/>
      <c r="F227" s="704"/>
      <c r="G227" s="704"/>
      <c r="H227" s="704"/>
      <c r="I227" s="697"/>
      <c r="J227" s="697"/>
      <c r="K227" s="697"/>
      <c r="L227" s="697"/>
      <c r="M227" s="588"/>
      <c r="N227" s="588"/>
      <c r="O227" s="588"/>
      <c r="P227" s="588"/>
      <c r="Q227" s="588"/>
      <c r="R227" s="588"/>
      <c r="S227" s="588"/>
      <c r="T227" s="588"/>
      <c r="U227" s="588"/>
      <c r="V227" s="697"/>
      <c r="W227" s="697"/>
      <c r="X227" s="697"/>
      <c r="Y227" s="697"/>
      <c r="Z227" s="697"/>
      <c r="AA227" s="697"/>
      <c r="AB227" s="697"/>
      <c r="AC227" s="697"/>
      <c r="AD227" s="697"/>
      <c r="AE227" s="697"/>
      <c r="AF227" s="697"/>
      <c r="AG227" s="697"/>
      <c r="AH227" s="697"/>
      <c r="AI227" s="588"/>
      <c r="AJ227" s="588"/>
      <c r="AK227" s="698"/>
    </row>
    <row r="228" spans="1:37" x14ac:dyDescent="0.15">
      <c r="A228" s="699" t="s">
        <v>1652</v>
      </c>
      <c r="B228" s="666"/>
      <c r="C228" s="700"/>
      <c r="D228" s="700"/>
      <c r="E228" s="700"/>
      <c r="F228" s="700"/>
      <c r="G228" s="700"/>
      <c r="H228" s="700"/>
      <c r="I228" s="700"/>
      <c r="J228" s="700"/>
      <c r="K228" s="700"/>
      <c r="L228" s="700"/>
      <c r="M228" s="700"/>
      <c r="N228" s="700"/>
      <c r="O228" s="700"/>
      <c r="P228" s="700"/>
      <c r="Q228" s="700"/>
      <c r="R228" s="700"/>
      <c r="S228" s="700"/>
      <c r="T228" s="700"/>
      <c r="U228" s="700"/>
      <c r="V228" s="700"/>
      <c r="W228" s="700"/>
      <c r="X228" s="700"/>
      <c r="Y228" s="700"/>
      <c r="Z228" s="700"/>
      <c r="AA228" s="700"/>
      <c r="AB228" s="700"/>
      <c r="AC228" s="700"/>
      <c r="AD228" s="700"/>
      <c r="AE228" s="700"/>
      <c r="AF228" s="700"/>
      <c r="AG228" s="700"/>
      <c r="AH228" s="700"/>
      <c r="AI228" s="700"/>
      <c r="AJ228" s="700"/>
      <c r="AK228" s="701"/>
    </row>
    <row r="229" spans="1:37" ht="14.25" thickBot="1" x14ac:dyDescent="0.2">
      <c r="A229" s="705"/>
      <c r="B229" s="706"/>
      <c r="C229" s="706"/>
      <c r="D229" s="706"/>
      <c r="E229" s="706"/>
      <c r="F229" s="706"/>
      <c r="G229" s="706"/>
      <c r="H229" s="706"/>
      <c r="I229" s="706"/>
      <c r="J229" s="706"/>
      <c r="K229" s="706"/>
      <c r="L229" s="706"/>
      <c r="M229" s="706"/>
      <c r="N229" s="706"/>
      <c r="O229" s="706"/>
      <c r="P229" s="706"/>
      <c r="Q229" s="706"/>
      <c r="R229" s="706"/>
      <c r="S229" s="706"/>
      <c r="T229" s="706"/>
      <c r="U229" s="706"/>
      <c r="V229" s="706"/>
      <c r="W229" s="706"/>
      <c r="X229" s="706"/>
      <c r="Y229" s="706"/>
      <c r="Z229" s="706"/>
      <c r="AA229" s="706"/>
      <c r="AB229" s="706"/>
      <c r="AC229" s="706"/>
      <c r="AD229" s="706"/>
      <c r="AE229" s="706"/>
      <c r="AF229" s="706"/>
      <c r="AG229" s="706"/>
      <c r="AH229" s="706"/>
      <c r="AI229" s="706"/>
      <c r="AJ229" s="706"/>
      <c r="AK229" s="707"/>
    </row>
    <row r="230" spans="1:37" x14ac:dyDescent="0.15">
      <c r="A230" s="703"/>
      <c r="B230" s="704"/>
      <c r="C230" s="704"/>
      <c r="D230" s="704"/>
      <c r="E230" s="704"/>
      <c r="F230" s="704"/>
      <c r="G230" s="704"/>
      <c r="H230" s="704"/>
      <c r="I230" s="697"/>
      <c r="J230" s="697"/>
      <c r="K230" s="697"/>
      <c r="L230" s="697"/>
      <c r="M230" s="588"/>
      <c r="N230" s="588"/>
      <c r="O230" s="588"/>
      <c r="P230" s="588"/>
      <c r="Q230" s="588"/>
      <c r="R230" s="588"/>
      <c r="S230" s="588"/>
      <c r="T230" s="588"/>
      <c r="U230" s="588"/>
      <c r="V230" s="697"/>
      <c r="W230" s="697"/>
      <c r="X230" s="697"/>
      <c r="Y230" s="697"/>
      <c r="Z230" s="697"/>
      <c r="AA230" s="697"/>
      <c r="AB230" s="697"/>
      <c r="AC230" s="697"/>
      <c r="AD230" s="697"/>
      <c r="AE230" s="697"/>
      <c r="AF230" s="697"/>
      <c r="AG230" s="697"/>
      <c r="AH230" s="697"/>
      <c r="AI230" s="588"/>
      <c r="AJ230" s="588"/>
      <c r="AK230" s="698"/>
    </row>
    <row r="231" spans="1:37" x14ac:dyDescent="0.15">
      <c r="A231" s="699" t="s">
        <v>1652</v>
      </c>
      <c r="B231" s="666"/>
      <c r="C231" s="700"/>
      <c r="D231" s="700"/>
      <c r="E231" s="700"/>
      <c r="F231" s="700"/>
      <c r="G231" s="700"/>
      <c r="H231" s="700"/>
      <c r="I231" s="700"/>
      <c r="J231" s="700"/>
      <c r="K231" s="700"/>
      <c r="L231" s="700"/>
      <c r="M231" s="700"/>
      <c r="N231" s="700"/>
      <c r="O231" s="700"/>
      <c r="P231" s="700"/>
      <c r="Q231" s="700"/>
      <c r="R231" s="700"/>
      <c r="S231" s="700"/>
      <c r="T231" s="700"/>
      <c r="U231" s="700"/>
      <c r="V231" s="700"/>
      <c r="W231" s="700"/>
      <c r="X231" s="700"/>
      <c r="Y231" s="700"/>
      <c r="Z231" s="700"/>
      <c r="AA231" s="700"/>
      <c r="AB231" s="700"/>
      <c r="AC231" s="700"/>
      <c r="AD231" s="700"/>
      <c r="AE231" s="700"/>
      <c r="AF231" s="700"/>
      <c r="AG231" s="700"/>
      <c r="AH231" s="700"/>
      <c r="AI231" s="700"/>
      <c r="AJ231" s="700"/>
      <c r="AK231" s="701"/>
    </row>
    <row r="232" spans="1:37" ht="14.25" thickBot="1" x14ac:dyDescent="0.2">
      <c r="A232" s="705"/>
      <c r="B232" s="706"/>
      <c r="C232" s="706"/>
      <c r="D232" s="706"/>
      <c r="E232" s="706"/>
      <c r="F232" s="706"/>
      <c r="G232" s="706"/>
      <c r="H232" s="706"/>
      <c r="I232" s="706"/>
      <c r="J232" s="706"/>
      <c r="K232" s="706"/>
      <c r="L232" s="706"/>
      <c r="M232" s="706"/>
      <c r="N232" s="706"/>
      <c r="O232" s="706"/>
      <c r="P232" s="706"/>
      <c r="Q232" s="706"/>
      <c r="R232" s="706"/>
      <c r="S232" s="706"/>
      <c r="T232" s="706"/>
      <c r="U232" s="706"/>
      <c r="V232" s="706"/>
      <c r="W232" s="706"/>
      <c r="X232" s="706"/>
      <c r="Y232" s="706"/>
      <c r="Z232" s="706"/>
      <c r="AA232" s="706"/>
      <c r="AB232" s="706"/>
      <c r="AC232" s="706"/>
      <c r="AD232" s="706"/>
      <c r="AE232" s="706"/>
      <c r="AF232" s="706"/>
      <c r="AG232" s="706"/>
      <c r="AH232" s="706"/>
      <c r="AI232" s="706"/>
      <c r="AJ232" s="706"/>
      <c r="AK232" s="707"/>
    </row>
    <row r="233" spans="1:37" x14ac:dyDescent="0.15">
      <c r="A233" s="703"/>
      <c r="B233" s="704"/>
      <c r="C233" s="704"/>
      <c r="D233" s="704"/>
      <c r="E233" s="704"/>
      <c r="F233" s="704"/>
      <c r="G233" s="704"/>
      <c r="H233" s="704"/>
      <c r="I233" s="697"/>
      <c r="J233" s="697"/>
      <c r="K233" s="697"/>
      <c r="L233" s="697"/>
      <c r="M233" s="588"/>
      <c r="N233" s="588"/>
      <c r="O233" s="588"/>
      <c r="P233" s="588"/>
      <c r="Q233" s="588"/>
      <c r="R233" s="588"/>
      <c r="S233" s="588"/>
      <c r="T233" s="588"/>
      <c r="U233" s="588"/>
      <c r="V233" s="697"/>
      <c r="W233" s="697"/>
      <c r="X233" s="697"/>
      <c r="Y233" s="697"/>
      <c r="Z233" s="697"/>
      <c r="AA233" s="697"/>
      <c r="AB233" s="697"/>
      <c r="AC233" s="697"/>
      <c r="AD233" s="697"/>
      <c r="AE233" s="697"/>
      <c r="AF233" s="697"/>
      <c r="AG233" s="697"/>
      <c r="AH233" s="697"/>
      <c r="AI233" s="588"/>
      <c r="AJ233" s="588"/>
      <c r="AK233" s="698"/>
    </row>
    <row r="234" spans="1:37" x14ac:dyDescent="0.15">
      <c r="A234" s="699" t="s">
        <v>1652</v>
      </c>
      <c r="B234" s="666"/>
      <c r="C234" s="700"/>
      <c r="D234" s="700"/>
      <c r="E234" s="700"/>
      <c r="F234" s="700"/>
      <c r="G234" s="700"/>
      <c r="H234" s="700"/>
      <c r="I234" s="700"/>
      <c r="J234" s="700"/>
      <c r="K234" s="700"/>
      <c r="L234" s="700"/>
      <c r="M234" s="700"/>
      <c r="N234" s="700"/>
      <c r="O234" s="700"/>
      <c r="P234" s="700"/>
      <c r="Q234" s="700"/>
      <c r="R234" s="700"/>
      <c r="S234" s="700"/>
      <c r="T234" s="700"/>
      <c r="U234" s="700"/>
      <c r="V234" s="700"/>
      <c r="W234" s="700"/>
      <c r="X234" s="700"/>
      <c r="Y234" s="700"/>
      <c r="Z234" s="700"/>
      <c r="AA234" s="700"/>
      <c r="AB234" s="700"/>
      <c r="AC234" s="700"/>
      <c r="AD234" s="700"/>
      <c r="AE234" s="700"/>
      <c r="AF234" s="700"/>
      <c r="AG234" s="700"/>
      <c r="AH234" s="700"/>
      <c r="AI234" s="700"/>
      <c r="AJ234" s="700"/>
      <c r="AK234" s="701"/>
    </row>
    <row r="235" spans="1:37" ht="14.25" thickBot="1" x14ac:dyDescent="0.2">
      <c r="A235" s="705"/>
      <c r="B235" s="706"/>
      <c r="C235" s="706"/>
      <c r="D235" s="706"/>
      <c r="E235" s="706"/>
      <c r="F235" s="706"/>
      <c r="G235" s="706"/>
      <c r="H235" s="706"/>
      <c r="I235" s="706"/>
      <c r="J235" s="706"/>
      <c r="K235" s="706"/>
      <c r="L235" s="706"/>
      <c r="M235" s="706"/>
      <c r="N235" s="706"/>
      <c r="O235" s="706"/>
      <c r="P235" s="706"/>
      <c r="Q235" s="706"/>
      <c r="R235" s="706"/>
      <c r="S235" s="706"/>
      <c r="T235" s="706"/>
      <c r="U235" s="706"/>
      <c r="V235" s="706"/>
      <c r="W235" s="706"/>
      <c r="X235" s="706"/>
      <c r="Y235" s="706"/>
      <c r="Z235" s="706"/>
      <c r="AA235" s="706"/>
      <c r="AB235" s="706"/>
      <c r="AC235" s="706"/>
      <c r="AD235" s="706"/>
      <c r="AE235" s="706"/>
      <c r="AF235" s="706"/>
      <c r="AG235" s="706"/>
      <c r="AH235" s="706"/>
      <c r="AI235" s="706"/>
      <c r="AJ235" s="706"/>
      <c r="AK235" s="707"/>
    </row>
    <row r="236" spans="1:37" x14ac:dyDescent="0.15">
      <c r="A236" s="703"/>
      <c r="B236" s="704"/>
      <c r="C236" s="704"/>
      <c r="D236" s="704"/>
      <c r="E236" s="704"/>
      <c r="F236" s="704"/>
      <c r="G236" s="704"/>
      <c r="H236" s="704"/>
      <c r="I236" s="697"/>
      <c r="J236" s="697"/>
      <c r="K236" s="697"/>
      <c r="L236" s="697"/>
      <c r="M236" s="588"/>
      <c r="N236" s="588"/>
      <c r="O236" s="588"/>
      <c r="P236" s="588"/>
      <c r="Q236" s="588"/>
      <c r="R236" s="588"/>
      <c r="S236" s="588"/>
      <c r="T236" s="588"/>
      <c r="U236" s="588"/>
      <c r="V236" s="697"/>
      <c r="W236" s="697"/>
      <c r="X236" s="697"/>
      <c r="Y236" s="697"/>
      <c r="Z236" s="697"/>
      <c r="AA236" s="697"/>
      <c r="AB236" s="697"/>
      <c r="AC236" s="697"/>
      <c r="AD236" s="697"/>
      <c r="AE236" s="697"/>
      <c r="AF236" s="697"/>
      <c r="AG236" s="697"/>
      <c r="AH236" s="697"/>
      <c r="AI236" s="588"/>
      <c r="AJ236" s="588"/>
      <c r="AK236" s="698"/>
    </row>
    <row r="237" spans="1:37" x14ac:dyDescent="0.15">
      <c r="A237" s="699" t="s">
        <v>1652</v>
      </c>
      <c r="B237" s="666"/>
      <c r="C237" s="700"/>
      <c r="D237" s="700"/>
      <c r="E237" s="700"/>
      <c r="F237" s="700"/>
      <c r="G237" s="700"/>
      <c r="H237" s="700"/>
      <c r="I237" s="700"/>
      <c r="J237" s="700"/>
      <c r="K237" s="700"/>
      <c r="L237" s="700"/>
      <c r="M237" s="700"/>
      <c r="N237" s="700"/>
      <c r="O237" s="700"/>
      <c r="P237" s="700"/>
      <c r="Q237" s="700"/>
      <c r="R237" s="700"/>
      <c r="S237" s="700"/>
      <c r="T237" s="700"/>
      <c r="U237" s="700"/>
      <c r="V237" s="700"/>
      <c r="W237" s="700"/>
      <c r="X237" s="700"/>
      <c r="Y237" s="700"/>
      <c r="Z237" s="700"/>
      <c r="AA237" s="700"/>
      <c r="AB237" s="700"/>
      <c r="AC237" s="700"/>
      <c r="AD237" s="700"/>
      <c r="AE237" s="700"/>
      <c r="AF237" s="700"/>
      <c r="AG237" s="700"/>
      <c r="AH237" s="700"/>
      <c r="AI237" s="700"/>
      <c r="AJ237" s="700"/>
      <c r="AK237" s="701"/>
    </row>
    <row r="238" spans="1:37" ht="14.25" thickBot="1" x14ac:dyDescent="0.2">
      <c r="A238" s="705"/>
      <c r="B238" s="706"/>
      <c r="C238" s="706"/>
      <c r="D238" s="706"/>
      <c r="E238" s="706"/>
      <c r="F238" s="706"/>
      <c r="G238" s="706"/>
      <c r="H238" s="706"/>
      <c r="I238" s="706"/>
      <c r="J238" s="706"/>
      <c r="K238" s="706"/>
      <c r="L238" s="706"/>
      <c r="M238" s="706"/>
      <c r="N238" s="706"/>
      <c r="O238" s="706"/>
      <c r="P238" s="706"/>
      <c r="Q238" s="706"/>
      <c r="R238" s="706"/>
      <c r="S238" s="706"/>
      <c r="T238" s="706"/>
      <c r="U238" s="706"/>
      <c r="V238" s="706"/>
      <c r="W238" s="706"/>
      <c r="X238" s="706"/>
      <c r="Y238" s="706"/>
      <c r="Z238" s="706"/>
      <c r="AA238" s="706"/>
      <c r="AB238" s="706"/>
      <c r="AC238" s="706"/>
      <c r="AD238" s="706"/>
      <c r="AE238" s="706"/>
      <c r="AF238" s="706"/>
      <c r="AG238" s="706"/>
      <c r="AH238" s="706"/>
      <c r="AI238" s="706"/>
      <c r="AJ238" s="706"/>
      <c r="AK238" s="707"/>
    </row>
    <row r="239" spans="1:37" x14ac:dyDescent="0.15">
      <c r="A239" s="703"/>
      <c r="B239" s="704"/>
      <c r="C239" s="704"/>
      <c r="D239" s="704"/>
      <c r="E239" s="704"/>
      <c r="F239" s="704"/>
      <c r="G239" s="704"/>
      <c r="H239" s="704"/>
      <c r="I239" s="697"/>
      <c r="J239" s="697"/>
      <c r="K239" s="697"/>
      <c r="L239" s="697"/>
      <c r="M239" s="588"/>
      <c r="N239" s="588"/>
      <c r="O239" s="588"/>
      <c r="P239" s="588"/>
      <c r="Q239" s="588"/>
      <c r="R239" s="588"/>
      <c r="S239" s="588"/>
      <c r="T239" s="588"/>
      <c r="U239" s="588"/>
      <c r="V239" s="697"/>
      <c r="W239" s="697"/>
      <c r="X239" s="697"/>
      <c r="Y239" s="697"/>
      <c r="Z239" s="697"/>
      <c r="AA239" s="697"/>
      <c r="AB239" s="697"/>
      <c r="AC239" s="697"/>
      <c r="AD239" s="697"/>
      <c r="AE239" s="697"/>
      <c r="AF239" s="697"/>
      <c r="AG239" s="697"/>
      <c r="AH239" s="697"/>
      <c r="AI239" s="588"/>
      <c r="AJ239" s="588"/>
      <c r="AK239" s="698"/>
    </row>
    <row r="240" spans="1:37" x14ac:dyDescent="0.15">
      <c r="A240" s="699" t="s">
        <v>1652</v>
      </c>
      <c r="B240" s="666"/>
      <c r="C240" s="700"/>
      <c r="D240" s="700"/>
      <c r="E240" s="700"/>
      <c r="F240" s="700"/>
      <c r="G240" s="700"/>
      <c r="H240" s="700"/>
      <c r="I240" s="700"/>
      <c r="J240" s="700"/>
      <c r="K240" s="700"/>
      <c r="L240" s="700"/>
      <c r="M240" s="700"/>
      <c r="N240" s="700"/>
      <c r="O240" s="700"/>
      <c r="P240" s="700"/>
      <c r="Q240" s="700"/>
      <c r="R240" s="700"/>
      <c r="S240" s="700"/>
      <c r="T240" s="700"/>
      <c r="U240" s="700"/>
      <c r="V240" s="700"/>
      <c r="W240" s="700"/>
      <c r="X240" s="700"/>
      <c r="Y240" s="700"/>
      <c r="Z240" s="700"/>
      <c r="AA240" s="700"/>
      <c r="AB240" s="700"/>
      <c r="AC240" s="700"/>
      <c r="AD240" s="700"/>
      <c r="AE240" s="700"/>
      <c r="AF240" s="700"/>
      <c r="AG240" s="700"/>
      <c r="AH240" s="700"/>
      <c r="AI240" s="700"/>
      <c r="AJ240" s="700"/>
      <c r="AK240" s="701"/>
    </row>
    <row r="241" spans="1:37" ht="14.25" thickBot="1" x14ac:dyDescent="0.2">
      <c r="A241" s="705"/>
      <c r="B241" s="706"/>
      <c r="C241" s="706"/>
      <c r="D241" s="706"/>
      <c r="E241" s="706"/>
      <c r="F241" s="706"/>
      <c r="G241" s="706"/>
      <c r="H241" s="706"/>
      <c r="I241" s="706"/>
      <c r="J241" s="706"/>
      <c r="K241" s="706"/>
      <c r="L241" s="706"/>
      <c r="M241" s="706"/>
      <c r="N241" s="706"/>
      <c r="O241" s="706"/>
      <c r="P241" s="706"/>
      <c r="Q241" s="706"/>
      <c r="R241" s="706"/>
      <c r="S241" s="706"/>
      <c r="T241" s="706"/>
      <c r="U241" s="706"/>
      <c r="V241" s="706"/>
      <c r="W241" s="706"/>
      <c r="X241" s="706"/>
      <c r="Y241" s="706"/>
      <c r="Z241" s="706"/>
      <c r="AA241" s="706"/>
      <c r="AB241" s="706"/>
      <c r="AC241" s="706"/>
      <c r="AD241" s="706"/>
      <c r="AE241" s="706"/>
      <c r="AF241" s="706"/>
      <c r="AG241" s="706"/>
      <c r="AH241" s="706"/>
      <c r="AI241" s="706"/>
      <c r="AJ241" s="706"/>
      <c r="AK241" s="707"/>
    </row>
    <row r="242" spans="1:37" x14ac:dyDescent="0.15">
      <c r="A242" s="703"/>
      <c r="B242" s="704"/>
      <c r="C242" s="704"/>
      <c r="D242" s="704"/>
      <c r="E242" s="704"/>
      <c r="F242" s="704"/>
      <c r="G242" s="704"/>
      <c r="H242" s="704"/>
      <c r="I242" s="697"/>
      <c r="J242" s="697"/>
      <c r="K242" s="697"/>
      <c r="L242" s="697"/>
      <c r="M242" s="588"/>
      <c r="N242" s="588"/>
      <c r="O242" s="588"/>
      <c r="P242" s="588"/>
      <c r="Q242" s="588"/>
      <c r="R242" s="588"/>
      <c r="S242" s="588"/>
      <c r="T242" s="588"/>
      <c r="U242" s="588"/>
      <c r="V242" s="697"/>
      <c r="W242" s="697"/>
      <c r="X242" s="697"/>
      <c r="Y242" s="697"/>
      <c r="Z242" s="697"/>
      <c r="AA242" s="697"/>
      <c r="AB242" s="697"/>
      <c r="AC242" s="697"/>
      <c r="AD242" s="697"/>
      <c r="AE242" s="697"/>
      <c r="AF242" s="697"/>
      <c r="AG242" s="697"/>
      <c r="AH242" s="697"/>
      <c r="AI242" s="588"/>
      <c r="AJ242" s="588"/>
      <c r="AK242" s="698"/>
    </row>
    <row r="243" spans="1:37" x14ac:dyDescent="0.15">
      <c r="A243" s="699" t="s">
        <v>1652</v>
      </c>
      <c r="B243" s="666"/>
      <c r="C243" s="700"/>
      <c r="D243" s="700"/>
      <c r="E243" s="700"/>
      <c r="F243" s="700"/>
      <c r="G243" s="700"/>
      <c r="H243" s="700"/>
      <c r="I243" s="700"/>
      <c r="J243" s="700"/>
      <c r="K243" s="700"/>
      <c r="L243" s="700"/>
      <c r="M243" s="700"/>
      <c r="N243" s="700"/>
      <c r="O243" s="700"/>
      <c r="P243" s="700"/>
      <c r="Q243" s="700"/>
      <c r="R243" s="700"/>
      <c r="S243" s="700"/>
      <c r="T243" s="700"/>
      <c r="U243" s="700"/>
      <c r="V243" s="700"/>
      <c r="W243" s="700"/>
      <c r="X243" s="700"/>
      <c r="Y243" s="700"/>
      <c r="Z243" s="700"/>
      <c r="AA243" s="700"/>
      <c r="AB243" s="700"/>
      <c r="AC243" s="700"/>
      <c r="AD243" s="700"/>
      <c r="AE243" s="700"/>
      <c r="AF243" s="700"/>
      <c r="AG243" s="700"/>
      <c r="AH243" s="700"/>
      <c r="AI243" s="700"/>
      <c r="AJ243" s="700"/>
      <c r="AK243" s="701"/>
    </row>
    <row r="244" spans="1:37" ht="14.25" thickBot="1" x14ac:dyDescent="0.2">
      <c r="A244" s="705"/>
      <c r="B244" s="706"/>
      <c r="C244" s="706"/>
      <c r="D244" s="706"/>
      <c r="E244" s="706"/>
      <c r="F244" s="706"/>
      <c r="G244" s="706"/>
      <c r="H244" s="706"/>
      <c r="I244" s="706"/>
      <c r="J244" s="706"/>
      <c r="K244" s="706"/>
      <c r="L244" s="706"/>
      <c r="M244" s="706"/>
      <c r="N244" s="706"/>
      <c r="O244" s="706"/>
      <c r="P244" s="706"/>
      <c r="Q244" s="706"/>
      <c r="R244" s="706"/>
      <c r="S244" s="706"/>
      <c r="T244" s="706"/>
      <c r="U244" s="706"/>
      <c r="V244" s="706"/>
      <c r="W244" s="706"/>
      <c r="X244" s="706"/>
      <c r="Y244" s="706"/>
      <c r="Z244" s="706"/>
      <c r="AA244" s="706"/>
      <c r="AB244" s="706"/>
      <c r="AC244" s="706"/>
      <c r="AD244" s="706"/>
      <c r="AE244" s="706"/>
      <c r="AF244" s="706"/>
      <c r="AG244" s="706"/>
      <c r="AH244" s="706"/>
      <c r="AI244" s="706"/>
      <c r="AJ244" s="706"/>
      <c r="AK244" s="707"/>
    </row>
    <row r="245" spans="1:37" x14ac:dyDescent="0.15">
      <c r="A245" s="218"/>
      <c r="B245" s="218"/>
      <c r="C245" s="218"/>
      <c r="D245" s="218"/>
      <c r="E245" s="218"/>
      <c r="F245" s="218"/>
      <c r="G245" s="218"/>
      <c r="H245" s="218"/>
      <c r="I245" s="218"/>
      <c r="J245" s="218"/>
      <c r="K245" s="218"/>
      <c r="L245" s="218"/>
      <c r="M245" s="218"/>
      <c r="N245" s="218"/>
      <c r="O245" s="218"/>
      <c r="P245" s="218"/>
      <c r="Q245" s="218"/>
      <c r="R245" s="218"/>
      <c r="S245" s="218"/>
      <c r="T245" s="218"/>
      <c r="U245" s="218"/>
      <c r="V245" s="218"/>
      <c r="W245" s="218"/>
      <c r="X245" s="218"/>
      <c r="Y245" s="218"/>
      <c r="Z245" s="218"/>
      <c r="AA245" s="218"/>
      <c r="AB245" s="218"/>
      <c r="AC245" s="218"/>
      <c r="AD245" s="218"/>
      <c r="AE245" s="218"/>
      <c r="AF245" s="218"/>
      <c r="AG245" s="218"/>
      <c r="AH245" s="218"/>
      <c r="AI245" s="218"/>
      <c r="AJ245" s="218"/>
      <c r="AK245" s="218"/>
    </row>
    <row r="246" spans="1:37" x14ac:dyDescent="0.15">
      <c r="A246" s="218"/>
      <c r="B246" s="218"/>
      <c r="C246" s="218"/>
      <c r="D246" s="218"/>
      <c r="E246" s="218"/>
      <c r="F246" s="218"/>
      <c r="G246" s="218"/>
      <c r="H246" s="218"/>
      <c r="I246" s="218"/>
      <c r="J246" s="218"/>
      <c r="K246" s="218"/>
      <c r="L246" s="218"/>
      <c r="M246" s="218"/>
      <c r="N246" s="218"/>
      <c r="O246" s="218"/>
      <c r="P246" s="218"/>
      <c r="Q246" s="218"/>
      <c r="R246" s="218"/>
      <c r="S246" s="218"/>
      <c r="T246" s="218"/>
      <c r="U246" s="218"/>
      <c r="V246" s="218"/>
      <c r="W246" s="218"/>
      <c r="X246" s="218"/>
      <c r="Y246" s="218"/>
      <c r="Z246" s="218"/>
      <c r="AA246" s="218"/>
      <c r="AB246" s="218"/>
      <c r="AC246" s="218"/>
      <c r="AD246" s="218"/>
      <c r="AE246" s="218"/>
      <c r="AF246" s="218"/>
      <c r="AG246" s="218"/>
      <c r="AH246" s="218"/>
      <c r="AI246" s="218"/>
      <c r="AJ246" s="218"/>
      <c r="AK246" s="218"/>
    </row>
    <row r="247" spans="1:37" x14ac:dyDescent="0.15">
      <c r="A247" s="218"/>
      <c r="B247" s="218"/>
      <c r="C247" s="218"/>
      <c r="D247" s="218"/>
      <c r="E247" s="218"/>
      <c r="F247" s="218"/>
      <c r="G247" s="218"/>
      <c r="H247" s="218"/>
      <c r="I247" s="218"/>
      <c r="J247" s="218"/>
      <c r="K247" s="218"/>
      <c r="L247" s="218"/>
      <c r="M247" s="218"/>
      <c r="N247" s="218"/>
      <c r="O247" s="218"/>
      <c r="P247" s="218"/>
      <c r="Q247" s="218"/>
      <c r="R247" s="218"/>
      <c r="S247" s="218"/>
      <c r="T247" s="218"/>
      <c r="U247" s="218"/>
      <c r="V247" s="218"/>
      <c r="W247" s="218"/>
      <c r="X247" s="218"/>
      <c r="Y247" s="218"/>
      <c r="Z247" s="218"/>
      <c r="AA247" s="218"/>
      <c r="AB247" s="218"/>
      <c r="AC247" s="218"/>
      <c r="AD247" s="218"/>
      <c r="AE247" s="218"/>
      <c r="AF247" s="218"/>
      <c r="AG247" s="218"/>
      <c r="AH247" s="218"/>
      <c r="AI247" s="218"/>
      <c r="AJ247" s="218"/>
      <c r="AK247" s="218"/>
    </row>
    <row r="248" spans="1:37" x14ac:dyDescent="0.15">
      <c r="A248" s="218"/>
      <c r="B248" s="218"/>
      <c r="C248" s="218"/>
      <c r="D248" s="218"/>
      <c r="E248" s="218"/>
      <c r="F248" s="218"/>
      <c r="G248" s="218"/>
      <c r="H248" s="218"/>
      <c r="I248" s="218"/>
      <c r="J248" s="218"/>
      <c r="K248" s="218"/>
      <c r="L248" s="218"/>
      <c r="M248" s="218"/>
      <c r="N248" s="218"/>
      <c r="O248" s="218"/>
      <c r="P248" s="218"/>
      <c r="Q248" s="218"/>
      <c r="R248" s="218"/>
      <c r="S248" s="218"/>
      <c r="T248" s="218"/>
      <c r="U248" s="218"/>
      <c r="V248" s="218"/>
      <c r="W248" s="218"/>
      <c r="X248" s="218"/>
      <c r="Y248" s="218"/>
      <c r="Z248" s="218"/>
      <c r="AA248" s="218"/>
      <c r="AB248" s="218"/>
      <c r="AC248" s="218"/>
      <c r="AD248" s="218"/>
      <c r="AE248" s="218"/>
      <c r="AF248" s="218"/>
      <c r="AG248" s="218"/>
      <c r="AH248" s="218"/>
      <c r="AI248" s="218"/>
      <c r="AJ248" s="218"/>
      <c r="AK248" s="218"/>
    </row>
    <row r="249" spans="1:37" x14ac:dyDescent="0.15">
      <c r="A249" s="218"/>
      <c r="B249" s="218"/>
      <c r="C249" s="218"/>
      <c r="D249" s="218"/>
      <c r="E249" s="218"/>
      <c r="F249" s="218"/>
      <c r="G249" s="218"/>
      <c r="H249" s="218"/>
      <c r="I249" s="218"/>
      <c r="J249" s="218"/>
      <c r="K249" s="218"/>
      <c r="L249" s="218"/>
      <c r="M249" s="218"/>
      <c r="N249" s="218"/>
      <c r="O249" s="218"/>
      <c r="P249" s="218"/>
      <c r="Q249" s="218"/>
      <c r="R249" s="218"/>
      <c r="S249" s="218"/>
      <c r="T249" s="218"/>
      <c r="U249" s="218"/>
      <c r="V249" s="218"/>
      <c r="W249" s="218"/>
      <c r="X249" s="218"/>
      <c r="Y249" s="218"/>
      <c r="Z249" s="218"/>
      <c r="AA249" s="218"/>
      <c r="AB249" s="218"/>
      <c r="AC249" s="218"/>
      <c r="AD249" s="218"/>
      <c r="AE249" s="218"/>
      <c r="AF249" s="218"/>
      <c r="AG249" s="218"/>
      <c r="AH249" s="218"/>
      <c r="AI249" s="218"/>
      <c r="AJ249" s="218"/>
      <c r="AK249" s="218"/>
    </row>
    <row r="250" spans="1:37" x14ac:dyDescent="0.15">
      <c r="A250" s="218"/>
      <c r="B250" s="218"/>
      <c r="C250" s="218"/>
      <c r="D250" s="218"/>
      <c r="E250" s="218"/>
      <c r="F250" s="218"/>
      <c r="G250" s="218"/>
      <c r="H250" s="218"/>
      <c r="I250" s="218"/>
      <c r="J250" s="218"/>
      <c r="K250" s="218"/>
      <c r="L250" s="218"/>
      <c r="M250" s="218"/>
      <c r="N250" s="218"/>
      <c r="O250" s="218"/>
      <c r="P250" s="218"/>
      <c r="Q250" s="218"/>
      <c r="R250" s="218"/>
      <c r="S250" s="218"/>
      <c r="T250" s="218"/>
      <c r="U250" s="218"/>
      <c r="V250" s="218"/>
      <c r="W250" s="218"/>
      <c r="X250" s="218"/>
      <c r="Y250" s="218"/>
      <c r="Z250" s="218"/>
      <c r="AA250" s="218"/>
      <c r="AB250" s="218"/>
      <c r="AC250" s="218"/>
      <c r="AD250" s="218"/>
      <c r="AE250" s="218"/>
      <c r="AF250" s="218"/>
      <c r="AG250" s="218"/>
      <c r="AH250" s="218"/>
      <c r="AI250" s="218"/>
      <c r="AJ250" s="218"/>
      <c r="AK250" s="218"/>
    </row>
    <row r="251" spans="1:37" x14ac:dyDescent="0.15">
      <c r="A251" s="218"/>
      <c r="B251" s="218"/>
      <c r="C251" s="218"/>
      <c r="D251" s="218"/>
      <c r="E251" s="218"/>
      <c r="F251" s="218"/>
      <c r="G251" s="218"/>
      <c r="H251" s="218"/>
      <c r="I251" s="218"/>
      <c r="J251" s="218"/>
      <c r="K251" s="218"/>
      <c r="L251" s="218"/>
      <c r="M251" s="218"/>
      <c r="N251" s="218"/>
      <c r="O251" s="218"/>
      <c r="P251" s="218"/>
      <c r="Q251" s="218"/>
      <c r="R251" s="218"/>
      <c r="S251" s="218"/>
      <c r="T251" s="218"/>
      <c r="U251" s="218"/>
      <c r="V251" s="218"/>
      <c r="W251" s="218"/>
      <c r="X251" s="218"/>
      <c r="Y251" s="218"/>
      <c r="Z251" s="218"/>
      <c r="AA251" s="218"/>
      <c r="AB251" s="218"/>
      <c r="AC251" s="218"/>
      <c r="AD251" s="218"/>
      <c r="AE251" s="218"/>
      <c r="AF251" s="218"/>
      <c r="AG251" s="218"/>
      <c r="AH251" s="218"/>
      <c r="AI251" s="218"/>
      <c r="AJ251" s="218"/>
      <c r="AK251" s="218"/>
    </row>
    <row r="252" spans="1:37" x14ac:dyDescent="0.15">
      <c r="A252" s="218"/>
      <c r="B252" s="218"/>
      <c r="C252" s="218"/>
      <c r="D252" s="218"/>
      <c r="E252" s="218"/>
      <c r="F252" s="218"/>
      <c r="G252" s="218"/>
      <c r="H252" s="218"/>
      <c r="I252" s="218"/>
      <c r="J252" s="218"/>
      <c r="K252" s="218"/>
      <c r="L252" s="218"/>
      <c r="M252" s="218"/>
      <c r="N252" s="218"/>
      <c r="O252" s="218"/>
      <c r="P252" s="218"/>
      <c r="Q252" s="218"/>
      <c r="R252" s="218"/>
      <c r="S252" s="218"/>
      <c r="T252" s="218"/>
      <c r="U252" s="218"/>
      <c r="V252" s="218"/>
      <c r="W252" s="218"/>
      <c r="X252" s="218"/>
      <c r="Y252" s="218"/>
      <c r="Z252" s="218"/>
      <c r="AA252" s="218"/>
      <c r="AB252" s="218"/>
      <c r="AC252" s="218"/>
      <c r="AD252" s="218"/>
      <c r="AE252" s="218"/>
      <c r="AF252" s="218"/>
      <c r="AG252" s="218"/>
      <c r="AH252" s="218"/>
      <c r="AI252" s="218"/>
      <c r="AJ252" s="218"/>
      <c r="AK252" s="218"/>
    </row>
    <row r="253" spans="1:37" x14ac:dyDescent="0.15">
      <c r="A253" s="218"/>
      <c r="B253" s="218"/>
      <c r="C253" s="218"/>
      <c r="D253" s="218"/>
      <c r="E253" s="218"/>
      <c r="F253" s="218"/>
      <c r="G253" s="218"/>
      <c r="H253" s="218"/>
      <c r="I253" s="218"/>
      <c r="J253" s="218"/>
      <c r="K253" s="218"/>
      <c r="L253" s="218"/>
      <c r="M253" s="218"/>
      <c r="N253" s="218"/>
      <c r="O253" s="218"/>
      <c r="P253" s="218"/>
      <c r="Q253" s="218"/>
      <c r="R253" s="218"/>
      <c r="S253" s="218"/>
      <c r="T253" s="218"/>
      <c r="U253" s="218"/>
      <c r="V253" s="218"/>
      <c r="W253" s="218"/>
      <c r="X253" s="218"/>
      <c r="Y253" s="218"/>
      <c r="Z253" s="218"/>
      <c r="AA253" s="218"/>
      <c r="AB253" s="218"/>
      <c r="AC253" s="218"/>
      <c r="AD253" s="218"/>
      <c r="AE253" s="218"/>
      <c r="AF253" s="218"/>
      <c r="AG253" s="218"/>
      <c r="AH253" s="218"/>
      <c r="AI253" s="218"/>
      <c r="AJ253" s="218"/>
      <c r="AK253" s="218"/>
    </row>
    <row r="254" spans="1:37" x14ac:dyDescent="0.15">
      <c r="A254" s="218"/>
      <c r="B254" s="218"/>
      <c r="C254" s="218"/>
      <c r="D254" s="218"/>
      <c r="E254" s="218"/>
      <c r="F254" s="218"/>
      <c r="G254" s="218"/>
      <c r="H254" s="218"/>
      <c r="I254" s="218"/>
      <c r="J254" s="218"/>
      <c r="K254" s="218"/>
      <c r="L254" s="218"/>
      <c r="M254" s="218"/>
      <c r="N254" s="218"/>
      <c r="O254" s="218"/>
      <c r="P254" s="218"/>
      <c r="Q254" s="218"/>
      <c r="R254" s="218"/>
      <c r="S254" s="218"/>
      <c r="T254" s="218"/>
      <c r="U254" s="218"/>
      <c r="V254" s="218"/>
      <c r="W254" s="218"/>
      <c r="X254" s="218"/>
      <c r="Y254" s="218"/>
      <c r="Z254" s="218"/>
      <c r="AA254" s="218"/>
      <c r="AB254" s="218"/>
      <c r="AC254" s="218"/>
      <c r="AD254" s="218"/>
      <c r="AE254" s="218"/>
      <c r="AF254" s="218"/>
      <c r="AG254" s="218"/>
      <c r="AH254" s="218"/>
      <c r="AI254" s="218"/>
      <c r="AJ254" s="218"/>
      <c r="AK254" s="218"/>
    </row>
    <row r="255" spans="1:37" x14ac:dyDescent="0.15">
      <c r="A255" s="218"/>
      <c r="B255" s="218"/>
      <c r="C255" s="218"/>
      <c r="D255" s="218"/>
      <c r="E255" s="218"/>
      <c r="F255" s="218"/>
      <c r="G255" s="218"/>
      <c r="H255" s="218"/>
      <c r="I255" s="218"/>
      <c r="J255" s="218"/>
      <c r="K255" s="218"/>
      <c r="L255" s="218"/>
      <c r="M255" s="218"/>
      <c r="N255" s="218"/>
      <c r="O255" s="218"/>
      <c r="P255" s="218"/>
      <c r="Q255" s="218"/>
      <c r="R255" s="218"/>
      <c r="S255" s="218"/>
      <c r="T255" s="218"/>
      <c r="U255" s="218"/>
      <c r="V255" s="218"/>
      <c r="W255" s="218"/>
      <c r="X255" s="218"/>
      <c r="Y255" s="218"/>
      <c r="Z255" s="218"/>
      <c r="AA255" s="218"/>
      <c r="AB255" s="218"/>
      <c r="AC255" s="218"/>
      <c r="AD255" s="218"/>
      <c r="AE255" s="218"/>
      <c r="AF255" s="218"/>
      <c r="AG255" s="218"/>
      <c r="AH255" s="218"/>
      <c r="AI255" s="218"/>
      <c r="AJ255" s="218"/>
      <c r="AK255" s="218"/>
    </row>
    <row r="256" spans="1:37" x14ac:dyDescent="0.15">
      <c r="A256" s="218"/>
      <c r="B256" s="218"/>
      <c r="C256" s="218"/>
      <c r="D256" s="218"/>
      <c r="E256" s="218"/>
      <c r="F256" s="218"/>
      <c r="G256" s="218"/>
      <c r="H256" s="218"/>
      <c r="I256" s="218"/>
      <c r="J256" s="218"/>
      <c r="K256" s="218"/>
      <c r="L256" s="218"/>
      <c r="M256" s="218"/>
      <c r="N256" s="218"/>
      <c r="O256" s="218"/>
      <c r="P256" s="218"/>
      <c r="Q256" s="218"/>
      <c r="R256" s="218"/>
      <c r="S256" s="218"/>
      <c r="T256" s="218"/>
      <c r="U256" s="218"/>
      <c r="V256" s="218"/>
      <c r="W256" s="218"/>
      <c r="X256" s="218"/>
      <c r="Y256" s="218"/>
      <c r="Z256" s="218"/>
      <c r="AA256" s="218"/>
      <c r="AB256" s="218"/>
      <c r="AC256" s="218"/>
      <c r="AD256" s="218"/>
      <c r="AE256" s="218"/>
      <c r="AF256" s="218"/>
      <c r="AG256" s="218"/>
      <c r="AH256" s="218"/>
      <c r="AI256" s="218"/>
      <c r="AJ256" s="218"/>
      <c r="AK256" s="218"/>
    </row>
    <row r="257" spans="1:37" x14ac:dyDescent="0.15">
      <c r="A257" s="218"/>
      <c r="B257" s="218"/>
      <c r="C257" s="218"/>
      <c r="D257" s="218"/>
      <c r="E257" s="218"/>
      <c r="F257" s="218"/>
      <c r="G257" s="218"/>
      <c r="H257" s="218"/>
      <c r="I257" s="218"/>
      <c r="J257" s="218"/>
      <c r="K257" s="218"/>
      <c r="L257" s="218"/>
      <c r="M257" s="218"/>
      <c r="N257" s="218"/>
      <c r="O257" s="218"/>
      <c r="P257" s="218"/>
      <c r="Q257" s="218"/>
      <c r="R257" s="218"/>
      <c r="S257" s="218"/>
      <c r="T257" s="218"/>
      <c r="U257" s="218"/>
      <c r="V257" s="218"/>
      <c r="W257" s="218"/>
      <c r="X257" s="218"/>
      <c r="Y257" s="218"/>
      <c r="Z257" s="218"/>
      <c r="AA257" s="218"/>
      <c r="AB257" s="218"/>
      <c r="AC257" s="218"/>
      <c r="AD257" s="218"/>
      <c r="AE257" s="218"/>
      <c r="AF257" s="218"/>
      <c r="AG257" s="218"/>
      <c r="AH257" s="218"/>
      <c r="AI257" s="218"/>
      <c r="AJ257" s="218"/>
      <c r="AK257" s="218"/>
    </row>
    <row r="258" spans="1:37" x14ac:dyDescent="0.15">
      <c r="A258" s="218"/>
      <c r="B258" s="218"/>
      <c r="C258" s="218"/>
      <c r="D258" s="218"/>
      <c r="E258" s="218"/>
      <c r="F258" s="218"/>
      <c r="G258" s="218"/>
      <c r="H258" s="218"/>
      <c r="I258" s="218"/>
      <c r="J258" s="218"/>
      <c r="K258" s="218"/>
      <c r="L258" s="218"/>
      <c r="M258" s="218"/>
      <c r="N258" s="218"/>
      <c r="O258" s="218"/>
      <c r="P258" s="218"/>
      <c r="Q258" s="218"/>
      <c r="R258" s="218"/>
      <c r="S258" s="218"/>
      <c r="T258" s="218"/>
      <c r="U258" s="218"/>
      <c r="V258" s="218"/>
      <c r="W258" s="218"/>
      <c r="X258" s="218"/>
      <c r="Y258" s="218"/>
      <c r="Z258" s="218"/>
      <c r="AA258" s="218"/>
      <c r="AB258" s="218"/>
      <c r="AC258" s="218"/>
      <c r="AD258" s="218"/>
      <c r="AE258" s="218"/>
      <c r="AF258" s="218"/>
      <c r="AG258" s="218"/>
      <c r="AH258" s="218"/>
      <c r="AI258" s="218"/>
      <c r="AJ258" s="218"/>
      <c r="AK258" s="218"/>
    </row>
    <row r="259" spans="1:37" x14ac:dyDescent="0.15">
      <c r="A259" s="218"/>
      <c r="B259" s="218"/>
      <c r="C259" s="218"/>
      <c r="D259" s="218"/>
      <c r="E259" s="218"/>
      <c r="F259" s="218"/>
      <c r="G259" s="218"/>
      <c r="H259" s="218"/>
      <c r="I259" s="218"/>
      <c r="J259" s="218"/>
      <c r="K259" s="218"/>
      <c r="L259" s="218"/>
      <c r="M259" s="218"/>
      <c r="N259" s="218"/>
      <c r="O259" s="218"/>
      <c r="P259" s="218"/>
      <c r="Q259" s="218"/>
      <c r="R259" s="218"/>
      <c r="S259" s="218"/>
      <c r="T259" s="218"/>
      <c r="U259" s="218"/>
      <c r="V259" s="218"/>
      <c r="W259" s="218"/>
      <c r="X259" s="218"/>
      <c r="Y259" s="218"/>
      <c r="Z259" s="218"/>
      <c r="AA259" s="218"/>
      <c r="AB259" s="218"/>
      <c r="AC259" s="218"/>
      <c r="AD259" s="218"/>
      <c r="AE259" s="218"/>
      <c r="AF259" s="218"/>
      <c r="AG259" s="218"/>
      <c r="AH259" s="218"/>
      <c r="AI259" s="218"/>
      <c r="AJ259" s="218"/>
      <c r="AK259" s="218"/>
    </row>
    <row r="260" spans="1:37" x14ac:dyDescent="0.15">
      <c r="A260" s="218"/>
      <c r="B260" s="218"/>
      <c r="C260" s="218"/>
      <c r="D260" s="218"/>
      <c r="E260" s="218"/>
      <c r="F260" s="218"/>
      <c r="G260" s="218"/>
      <c r="H260" s="218"/>
      <c r="I260" s="218"/>
      <c r="J260" s="218"/>
      <c r="K260" s="218"/>
      <c r="L260" s="218"/>
      <c r="M260" s="218"/>
      <c r="N260" s="218"/>
      <c r="O260" s="218"/>
      <c r="P260" s="218"/>
      <c r="Q260" s="218"/>
      <c r="R260" s="218"/>
      <c r="S260" s="218"/>
      <c r="T260" s="218"/>
      <c r="U260" s="218"/>
      <c r="V260" s="218"/>
      <c r="W260" s="218"/>
      <c r="X260" s="218"/>
      <c r="Y260" s="218"/>
      <c r="Z260" s="218"/>
      <c r="AA260" s="218"/>
      <c r="AB260" s="218"/>
      <c r="AC260" s="218"/>
      <c r="AD260" s="218"/>
      <c r="AE260" s="218"/>
      <c r="AF260" s="218"/>
      <c r="AG260" s="218"/>
      <c r="AH260" s="218"/>
      <c r="AI260" s="218"/>
      <c r="AJ260" s="218"/>
      <c r="AK260" s="218"/>
    </row>
    <row r="261" spans="1:37" x14ac:dyDescent="0.15">
      <c r="A261" s="218"/>
      <c r="B261" s="218"/>
      <c r="C261" s="218"/>
      <c r="D261" s="218"/>
      <c r="E261" s="218"/>
      <c r="F261" s="218"/>
      <c r="G261" s="218"/>
      <c r="H261" s="218"/>
      <c r="I261" s="218"/>
      <c r="J261" s="218"/>
      <c r="K261" s="218"/>
      <c r="L261" s="218"/>
      <c r="M261" s="218"/>
      <c r="N261" s="218"/>
      <c r="O261" s="218"/>
      <c r="P261" s="218"/>
      <c r="Q261" s="218"/>
      <c r="R261" s="218"/>
      <c r="S261" s="218"/>
      <c r="T261" s="218"/>
      <c r="U261" s="218"/>
      <c r="V261" s="218"/>
      <c r="W261" s="218"/>
      <c r="X261" s="218"/>
      <c r="Y261" s="218"/>
      <c r="Z261" s="218"/>
      <c r="AA261" s="218"/>
      <c r="AB261" s="218"/>
      <c r="AC261" s="218"/>
      <c r="AD261" s="218"/>
      <c r="AE261" s="218"/>
      <c r="AF261" s="218"/>
      <c r="AG261" s="218"/>
      <c r="AH261" s="218"/>
      <c r="AI261" s="218"/>
      <c r="AJ261" s="218"/>
      <c r="AK261" s="218"/>
    </row>
    <row r="262" spans="1:37" x14ac:dyDescent="0.15">
      <c r="A262" s="218"/>
      <c r="B262" s="218"/>
      <c r="C262" s="218"/>
      <c r="D262" s="218"/>
      <c r="E262" s="218"/>
      <c r="F262" s="218"/>
      <c r="G262" s="218"/>
      <c r="H262" s="218"/>
      <c r="I262" s="218"/>
      <c r="J262" s="218"/>
      <c r="K262" s="218"/>
      <c r="L262" s="218"/>
      <c r="M262" s="218"/>
      <c r="N262" s="218"/>
      <c r="O262" s="218"/>
      <c r="P262" s="218"/>
      <c r="Q262" s="218"/>
      <c r="R262" s="218"/>
      <c r="S262" s="218"/>
      <c r="T262" s="218"/>
      <c r="U262" s="218"/>
      <c r="V262" s="218"/>
      <c r="W262" s="218"/>
      <c r="X262" s="218"/>
      <c r="Y262" s="218"/>
      <c r="Z262" s="218"/>
      <c r="AA262" s="218"/>
      <c r="AB262" s="218"/>
      <c r="AC262" s="218"/>
      <c r="AD262" s="218"/>
      <c r="AE262" s="218"/>
      <c r="AF262" s="218"/>
      <c r="AG262" s="218"/>
      <c r="AH262" s="218"/>
      <c r="AI262" s="218"/>
      <c r="AJ262" s="218"/>
      <c r="AK262" s="218"/>
    </row>
    <row r="263" spans="1:37" x14ac:dyDescent="0.15">
      <c r="A263" s="218"/>
      <c r="B263" s="218"/>
      <c r="C263" s="218"/>
      <c r="D263" s="218"/>
      <c r="E263" s="218"/>
      <c r="F263" s="218"/>
      <c r="G263" s="218"/>
      <c r="H263" s="218"/>
      <c r="I263" s="218"/>
      <c r="J263" s="218"/>
      <c r="K263" s="218"/>
      <c r="L263" s="218"/>
      <c r="M263" s="218"/>
      <c r="N263" s="218"/>
      <c r="O263" s="218"/>
      <c r="P263" s="218"/>
      <c r="Q263" s="218"/>
      <c r="R263" s="218"/>
      <c r="S263" s="218"/>
      <c r="T263" s="218"/>
      <c r="U263" s="218"/>
      <c r="V263" s="218"/>
      <c r="W263" s="218"/>
      <c r="X263" s="218"/>
      <c r="Y263" s="218"/>
      <c r="Z263" s="218"/>
      <c r="AA263" s="218"/>
      <c r="AB263" s="218"/>
      <c r="AC263" s="218"/>
      <c r="AD263" s="218"/>
      <c r="AE263" s="218"/>
      <c r="AF263" s="218"/>
      <c r="AG263" s="218"/>
      <c r="AH263" s="218"/>
      <c r="AI263" s="218"/>
      <c r="AJ263" s="218"/>
      <c r="AK263" s="218"/>
    </row>
    <row r="264" spans="1:37" x14ac:dyDescent="0.15">
      <c r="A264" s="218"/>
      <c r="B264" s="218"/>
      <c r="C264" s="218"/>
      <c r="D264" s="218"/>
      <c r="E264" s="218"/>
      <c r="F264" s="218"/>
      <c r="G264" s="218"/>
      <c r="H264" s="218"/>
      <c r="I264" s="218"/>
      <c r="J264" s="218"/>
      <c r="K264" s="218"/>
      <c r="L264" s="218"/>
      <c r="M264" s="218"/>
      <c r="N264" s="218"/>
      <c r="O264" s="218"/>
      <c r="P264" s="218"/>
      <c r="Q264" s="218"/>
      <c r="R264" s="218"/>
      <c r="S264" s="218"/>
      <c r="T264" s="218"/>
      <c r="U264" s="218"/>
      <c r="V264" s="218"/>
      <c r="W264" s="218"/>
      <c r="X264" s="218"/>
      <c r="Y264" s="218"/>
      <c r="Z264" s="218"/>
      <c r="AA264" s="218"/>
      <c r="AB264" s="218"/>
      <c r="AC264" s="218"/>
      <c r="AD264" s="218"/>
      <c r="AE264" s="218"/>
      <c r="AF264" s="218"/>
      <c r="AG264" s="218"/>
      <c r="AH264" s="218"/>
      <c r="AI264" s="218"/>
      <c r="AJ264" s="218"/>
      <c r="AK264" s="218"/>
    </row>
    <row r="265" spans="1:37" x14ac:dyDescent="0.15">
      <c r="A265" s="218"/>
      <c r="B265" s="218"/>
      <c r="C265" s="218"/>
      <c r="D265" s="218"/>
      <c r="E265" s="218"/>
      <c r="F265" s="218"/>
      <c r="G265" s="218"/>
      <c r="H265" s="218"/>
      <c r="I265" s="218"/>
      <c r="J265" s="218"/>
      <c r="K265" s="218"/>
      <c r="L265" s="218"/>
      <c r="M265" s="218"/>
      <c r="N265" s="218"/>
      <c r="O265" s="218"/>
      <c r="P265" s="218"/>
      <c r="Q265" s="218"/>
      <c r="R265" s="218"/>
      <c r="S265" s="218"/>
      <c r="T265" s="218"/>
      <c r="U265" s="218"/>
      <c r="V265" s="218"/>
      <c r="W265" s="218"/>
      <c r="X265" s="218"/>
      <c r="Y265" s="218"/>
      <c r="Z265" s="218"/>
      <c r="AA265" s="218"/>
      <c r="AB265" s="218"/>
      <c r="AC265" s="218"/>
      <c r="AD265" s="218"/>
      <c r="AE265" s="218"/>
      <c r="AF265" s="218"/>
      <c r="AG265" s="218"/>
      <c r="AH265" s="218"/>
      <c r="AI265" s="218"/>
      <c r="AJ265" s="218"/>
      <c r="AK265" s="218"/>
    </row>
    <row r="266" spans="1:37" x14ac:dyDescent="0.15">
      <c r="A266" s="218"/>
      <c r="B266" s="218"/>
      <c r="C266" s="218"/>
      <c r="D266" s="218"/>
      <c r="E266" s="218"/>
      <c r="F266" s="218"/>
      <c r="G266" s="218"/>
      <c r="H266" s="218"/>
      <c r="I266" s="218"/>
      <c r="J266" s="218"/>
      <c r="K266" s="218"/>
      <c r="L266" s="218"/>
      <c r="M266" s="218"/>
      <c r="N266" s="218"/>
      <c r="O266" s="218"/>
      <c r="P266" s="218"/>
      <c r="Q266" s="218"/>
      <c r="R266" s="218"/>
      <c r="S266" s="218"/>
      <c r="T266" s="218"/>
      <c r="U266" s="218"/>
      <c r="V266" s="218"/>
      <c r="W266" s="218"/>
      <c r="X266" s="218"/>
      <c r="Y266" s="218"/>
      <c r="Z266" s="218"/>
      <c r="AA266" s="218"/>
      <c r="AB266" s="218"/>
      <c r="AC266" s="218"/>
      <c r="AD266" s="218"/>
      <c r="AE266" s="218"/>
      <c r="AF266" s="218"/>
      <c r="AG266" s="218"/>
      <c r="AH266" s="218"/>
      <c r="AI266" s="218"/>
      <c r="AJ266" s="218"/>
      <c r="AK266" s="218"/>
    </row>
    <row r="267" spans="1:37" x14ac:dyDescent="0.15">
      <c r="A267" s="218"/>
      <c r="B267" s="218"/>
      <c r="C267" s="218"/>
      <c r="D267" s="218"/>
      <c r="E267" s="218"/>
      <c r="F267" s="218"/>
      <c r="G267" s="218"/>
      <c r="H267" s="218"/>
      <c r="I267" s="218"/>
      <c r="J267" s="218"/>
      <c r="K267" s="218"/>
      <c r="L267" s="218"/>
      <c r="M267" s="218"/>
      <c r="N267" s="218"/>
      <c r="O267" s="218"/>
      <c r="P267" s="218"/>
      <c r="Q267" s="218"/>
      <c r="R267" s="218"/>
      <c r="S267" s="218"/>
      <c r="T267" s="218"/>
      <c r="U267" s="218"/>
      <c r="V267" s="218"/>
      <c r="W267" s="218"/>
      <c r="X267" s="218"/>
      <c r="Y267" s="218"/>
      <c r="Z267" s="218"/>
      <c r="AA267" s="218"/>
      <c r="AB267" s="218"/>
      <c r="AC267" s="218"/>
      <c r="AD267" s="218"/>
      <c r="AE267" s="218"/>
      <c r="AF267" s="218"/>
      <c r="AG267" s="218"/>
      <c r="AH267" s="218"/>
      <c r="AI267" s="218"/>
      <c r="AJ267" s="218"/>
      <c r="AK267" s="218"/>
    </row>
    <row r="268" spans="1:37" x14ac:dyDescent="0.15">
      <c r="A268" s="218"/>
      <c r="B268" s="218"/>
      <c r="C268" s="218"/>
      <c r="D268" s="218"/>
      <c r="E268" s="218"/>
      <c r="F268" s="218"/>
      <c r="G268" s="218"/>
      <c r="H268" s="218"/>
      <c r="I268" s="218"/>
      <c r="J268" s="218"/>
      <c r="K268" s="218"/>
      <c r="L268" s="218"/>
      <c r="M268" s="218"/>
      <c r="N268" s="218"/>
      <c r="O268" s="218"/>
      <c r="P268" s="218"/>
      <c r="Q268" s="218"/>
      <c r="R268" s="218"/>
      <c r="S268" s="218"/>
      <c r="T268" s="218"/>
      <c r="U268" s="218"/>
      <c r="V268" s="218"/>
      <c r="W268" s="218"/>
      <c r="X268" s="218"/>
      <c r="Y268" s="218"/>
      <c r="Z268" s="218"/>
      <c r="AA268" s="218"/>
      <c r="AB268" s="218"/>
      <c r="AC268" s="218"/>
      <c r="AD268" s="218"/>
      <c r="AE268" s="218"/>
      <c r="AF268" s="218"/>
      <c r="AG268" s="218"/>
      <c r="AH268" s="218"/>
      <c r="AI268" s="218"/>
      <c r="AJ268" s="218"/>
      <c r="AK268" s="218"/>
    </row>
    <row r="269" spans="1:37" x14ac:dyDescent="0.15">
      <c r="A269" s="218"/>
      <c r="B269" s="218"/>
      <c r="C269" s="218"/>
      <c r="D269" s="218"/>
      <c r="E269" s="218"/>
      <c r="F269" s="218"/>
      <c r="G269" s="218"/>
      <c r="H269" s="218"/>
      <c r="I269" s="218"/>
      <c r="J269" s="218"/>
      <c r="K269" s="218"/>
      <c r="L269" s="218"/>
      <c r="M269" s="218"/>
      <c r="N269" s="218"/>
      <c r="O269" s="218"/>
      <c r="P269" s="218"/>
      <c r="Q269" s="218"/>
      <c r="R269" s="218"/>
      <c r="S269" s="218"/>
      <c r="T269" s="218"/>
      <c r="U269" s="218"/>
      <c r="V269" s="218"/>
      <c r="W269" s="218"/>
      <c r="X269" s="218"/>
      <c r="Y269" s="218"/>
      <c r="Z269" s="218"/>
      <c r="AA269" s="218"/>
      <c r="AB269" s="218"/>
      <c r="AC269" s="218"/>
      <c r="AD269" s="218"/>
      <c r="AE269" s="218"/>
      <c r="AF269" s="218"/>
      <c r="AG269" s="218"/>
      <c r="AH269" s="218"/>
      <c r="AI269" s="218"/>
      <c r="AJ269" s="218"/>
      <c r="AK269" s="218"/>
    </row>
    <row r="270" spans="1:37" x14ac:dyDescent="0.15">
      <c r="A270" s="218"/>
      <c r="B270" s="218"/>
      <c r="C270" s="218"/>
      <c r="D270" s="218"/>
      <c r="E270" s="218"/>
      <c r="F270" s="218"/>
      <c r="G270" s="218"/>
      <c r="H270" s="218"/>
      <c r="I270" s="218"/>
      <c r="J270" s="218"/>
      <c r="K270" s="218"/>
      <c r="L270" s="218"/>
      <c r="M270" s="218"/>
      <c r="N270" s="218"/>
      <c r="O270" s="218"/>
      <c r="P270" s="218"/>
      <c r="Q270" s="218"/>
      <c r="R270" s="218"/>
      <c r="S270" s="218"/>
      <c r="T270" s="218"/>
      <c r="U270" s="218"/>
      <c r="V270" s="218"/>
      <c r="W270" s="218"/>
      <c r="X270" s="218"/>
      <c r="Y270" s="218"/>
      <c r="Z270" s="218"/>
      <c r="AA270" s="218"/>
      <c r="AB270" s="218"/>
      <c r="AC270" s="218"/>
      <c r="AD270" s="218"/>
      <c r="AE270" s="218"/>
      <c r="AF270" s="218"/>
      <c r="AG270" s="218"/>
      <c r="AH270" s="218"/>
      <c r="AI270" s="218"/>
      <c r="AJ270" s="218"/>
      <c r="AK270" s="218"/>
    </row>
    <row r="271" spans="1:37" x14ac:dyDescent="0.15">
      <c r="A271" s="218"/>
      <c r="B271" s="218"/>
      <c r="C271" s="218"/>
      <c r="D271" s="218"/>
      <c r="E271" s="218"/>
      <c r="F271" s="218"/>
      <c r="G271" s="218"/>
      <c r="H271" s="218"/>
      <c r="I271" s="218"/>
      <c r="J271" s="218"/>
      <c r="K271" s="218"/>
      <c r="L271" s="218"/>
      <c r="M271" s="218"/>
      <c r="N271" s="218"/>
      <c r="O271" s="218"/>
      <c r="P271" s="218"/>
      <c r="Q271" s="218"/>
      <c r="R271" s="218"/>
      <c r="S271" s="218"/>
      <c r="T271" s="218"/>
      <c r="U271" s="218"/>
      <c r="V271" s="218"/>
      <c r="W271" s="218"/>
      <c r="X271" s="218"/>
      <c r="Y271" s="218"/>
      <c r="Z271" s="218"/>
      <c r="AA271" s="218"/>
      <c r="AB271" s="218"/>
      <c r="AC271" s="218"/>
      <c r="AD271" s="218"/>
      <c r="AE271" s="218"/>
      <c r="AF271" s="218"/>
      <c r="AG271" s="218"/>
      <c r="AH271" s="218"/>
      <c r="AI271" s="218"/>
      <c r="AJ271" s="218"/>
      <c r="AK271" s="218"/>
    </row>
    <row r="272" spans="1:37" x14ac:dyDescent="0.15">
      <c r="A272" s="218"/>
      <c r="B272" s="218"/>
      <c r="C272" s="218"/>
      <c r="D272" s="218"/>
      <c r="E272" s="218"/>
      <c r="F272" s="218"/>
      <c r="G272" s="218"/>
      <c r="H272" s="218"/>
      <c r="I272" s="218"/>
      <c r="J272" s="218"/>
      <c r="K272" s="218"/>
      <c r="L272" s="218"/>
      <c r="M272" s="218"/>
      <c r="N272" s="218"/>
      <c r="O272" s="218"/>
      <c r="P272" s="218"/>
      <c r="Q272" s="218"/>
      <c r="R272" s="218"/>
      <c r="S272" s="218"/>
      <c r="T272" s="218"/>
      <c r="U272" s="218"/>
      <c r="V272" s="218"/>
      <c r="W272" s="218"/>
      <c r="X272" s="218"/>
      <c r="Y272" s="218"/>
      <c r="Z272" s="218"/>
      <c r="AA272" s="218"/>
      <c r="AB272" s="218"/>
      <c r="AC272" s="218"/>
      <c r="AD272" s="218"/>
      <c r="AE272" s="218"/>
      <c r="AF272" s="218"/>
      <c r="AG272" s="218"/>
      <c r="AH272" s="218"/>
      <c r="AI272" s="218"/>
      <c r="AJ272" s="218"/>
      <c r="AK272" s="218"/>
    </row>
    <row r="273" spans="1:37" x14ac:dyDescent="0.15">
      <c r="A273" s="218"/>
      <c r="B273" s="218"/>
      <c r="C273" s="218"/>
      <c r="D273" s="218"/>
      <c r="E273" s="218"/>
      <c r="F273" s="218"/>
      <c r="G273" s="218"/>
      <c r="H273" s="218"/>
      <c r="I273" s="218"/>
      <c r="J273" s="218"/>
      <c r="K273" s="218"/>
      <c r="L273" s="218"/>
      <c r="M273" s="218"/>
      <c r="N273" s="218"/>
      <c r="O273" s="218"/>
      <c r="P273" s="218"/>
      <c r="Q273" s="218"/>
      <c r="R273" s="218"/>
      <c r="S273" s="218"/>
      <c r="T273" s="218"/>
      <c r="U273" s="218"/>
      <c r="V273" s="218"/>
      <c r="W273" s="218"/>
      <c r="X273" s="218"/>
      <c r="Y273" s="218"/>
      <c r="Z273" s="218"/>
      <c r="AA273" s="218"/>
      <c r="AB273" s="218"/>
      <c r="AC273" s="218"/>
      <c r="AD273" s="218"/>
      <c r="AE273" s="218"/>
      <c r="AF273" s="218"/>
      <c r="AG273" s="218"/>
      <c r="AH273" s="218"/>
      <c r="AI273" s="218"/>
      <c r="AJ273" s="218"/>
      <c r="AK273" s="218"/>
    </row>
    <row r="274" spans="1:37" x14ac:dyDescent="0.15">
      <c r="A274" s="218"/>
      <c r="B274" s="218"/>
      <c r="C274" s="218"/>
      <c r="D274" s="218"/>
      <c r="E274" s="218"/>
      <c r="F274" s="218"/>
      <c r="G274" s="218"/>
      <c r="H274" s="218"/>
      <c r="I274" s="218"/>
      <c r="J274" s="218"/>
      <c r="K274" s="218"/>
      <c r="L274" s="218"/>
      <c r="M274" s="218"/>
      <c r="N274" s="218"/>
      <c r="O274" s="218"/>
      <c r="P274" s="218"/>
      <c r="Q274" s="218"/>
      <c r="R274" s="218"/>
      <c r="S274" s="218"/>
      <c r="T274" s="218"/>
      <c r="U274" s="218"/>
      <c r="V274" s="218"/>
      <c r="W274" s="218"/>
      <c r="X274" s="218"/>
      <c r="Y274" s="218"/>
      <c r="Z274" s="218"/>
      <c r="AA274" s="218"/>
      <c r="AB274" s="218"/>
      <c r="AC274" s="218"/>
      <c r="AD274" s="218"/>
      <c r="AE274" s="218"/>
      <c r="AF274" s="218"/>
      <c r="AG274" s="218"/>
      <c r="AH274" s="218"/>
      <c r="AI274" s="218"/>
      <c r="AJ274" s="218"/>
      <c r="AK274" s="218"/>
    </row>
    <row r="275" spans="1:37" x14ac:dyDescent="0.15">
      <c r="A275" s="218"/>
      <c r="B275" s="218"/>
      <c r="C275" s="218"/>
      <c r="D275" s="218"/>
      <c r="E275" s="218"/>
      <c r="F275" s="218"/>
      <c r="G275" s="218"/>
      <c r="H275" s="218"/>
      <c r="I275" s="218"/>
      <c r="J275" s="218"/>
      <c r="K275" s="218"/>
      <c r="L275" s="218"/>
      <c r="M275" s="218"/>
      <c r="N275" s="218"/>
      <c r="O275" s="218"/>
      <c r="P275" s="218"/>
      <c r="Q275" s="218"/>
      <c r="R275" s="218"/>
      <c r="S275" s="218"/>
      <c r="T275" s="218"/>
      <c r="U275" s="218"/>
      <c r="V275" s="218"/>
      <c r="W275" s="218"/>
      <c r="X275" s="218"/>
      <c r="Y275" s="218"/>
      <c r="Z275" s="218"/>
      <c r="AA275" s="218"/>
      <c r="AB275" s="218"/>
      <c r="AC275" s="218"/>
      <c r="AD275" s="218"/>
      <c r="AE275" s="218"/>
      <c r="AF275" s="218"/>
      <c r="AG275" s="218"/>
      <c r="AH275" s="218"/>
      <c r="AI275" s="218"/>
      <c r="AJ275" s="218"/>
      <c r="AK275" s="218"/>
    </row>
    <row r="276" spans="1:37" x14ac:dyDescent="0.15">
      <c r="A276" s="218"/>
      <c r="B276" s="218"/>
      <c r="C276" s="218"/>
      <c r="D276" s="218"/>
      <c r="E276" s="218"/>
      <c r="F276" s="218"/>
      <c r="G276" s="218"/>
      <c r="H276" s="218"/>
      <c r="I276" s="218"/>
      <c r="J276" s="218"/>
      <c r="K276" s="218"/>
      <c r="L276" s="218"/>
      <c r="M276" s="218"/>
      <c r="N276" s="218"/>
      <c r="O276" s="218"/>
      <c r="P276" s="218"/>
      <c r="Q276" s="218"/>
      <c r="R276" s="218"/>
      <c r="S276" s="218"/>
      <c r="T276" s="218"/>
      <c r="U276" s="218"/>
      <c r="V276" s="218"/>
      <c r="W276" s="218"/>
      <c r="X276" s="218"/>
      <c r="Y276" s="218"/>
      <c r="Z276" s="218"/>
      <c r="AA276" s="218"/>
      <c r="AB276" s="218"/>
      <c r="AC276" s="218"/>
      <c r="AD276" s="218"/>
      <c r="AE276" s="218"/>
      <c r="AF276" s="218"/>
      <c r="AG276" s="218"/>
      <c r="AH276" s="218"/>
      <c r="AI276" s="218"/>
      <c r="AJ276" s="218"/>
      <c r="AK276" s="218"/>
    </row>
    <row r="277" spans="1:37" x14ac:dyDescent="0.15">
      <c r="A277" s="218"/>
      <c r="B277" s="218"/>
      <c r="C277" s="218"/>
      <c r="D277" s="218"/>
      <c r="E277" s="218"/>
      <c r="F277" s="218"/>
      <c r="G277" s="218"/>
      <c r="H277" s="218"/>
      <c r="I277" s="218"/>
      <c r="J277" s="218"/>
      <c r="K277" s="218"/>
      <c r="L277" s="218"/>
      <c r="M277" s="218"/>
      <c r="N277" s="218"/>
      <c r="O277" s="218"/>
      <c r="P277" s="218"/>
      <c r="Q277" s="218"/>
      <c r="R277" s="218"/>
      <c r="S277" s="218"/>
      <c r="T277" s="218"/>
      <c r="U277" s="218"/>
      <c r="V277" s="218"/>
      <c r="W277" s="218"/>
      <c r="X277" s="218"/>
      <c r="Y277" s="218"/>
      <c r="Z277" s="218"/>
      <c r="AA277" s="218"/>
      <c r="AB277" s="218"/>
      <c r="AC277" s="218"/>
      <c r="AD277" s="218"/>
      <c r="AE277" s="218"/>
      <c r="AF277" s="218"/>
      <c r="AG277" s="218"/>
      <c r="AH277" s="218"/>
      <c r="AI277" s="218"/>
      <c r="AJ277" s="218"/>
      <c r="AK277" s="218"/>
    </row>
    <row r="278" spans="1:37" x14ac:dyDescent="0.15">
      <c r="A278" s="218"/>
      <c r="B278" s="218"/>
      <c r="C278" s="218"/>
      <c r="D278" s="218"/>
      <c r="E278" s="218"/>
      <c r="F278" s="218"/>
      <c r="G278" s="218"/>
      <c r="H278" s="218"/>
      <c r="I278" s="218"/>
      <c r="J278" s="218"/>
      <c r="K278" s="218"/>
      <c r="L278" s="218"/>
      <c r="M278" s="218"/>
      <c r="N278" s="218"/>
      <c r="O278" s="218"/>
      <c r="P278" s="218"/>
      <c r="Q278" s="218"/>
      <c r="R278" s="218"/>
      <c r="S278" s="218"/>
      <c r="T278" s="218"/>
      <c r="U278" s="218"/>
      <c r="V278" s="218"/>
      <c r="W278" s="218"/>
      <c r="X278" s="218"/>
      <c r="Y278" s="218"/>
      <c r="Z278" s="218"/>
      <c r="AA278" s="218"/>
      <c r="AB278" s="218"/>
      <c r="AC278" s="218"/>
      <c r="AD278" s="218"/>
      <c r="AE278" s="218"/>
      <c r="AF278" s="218"/>
      <c r="AG278" s="218"/>
      <c r="AH278" s="218"/>
      <c r="AI278" s="218"/>
      <c r="AJ278" s="218"/>
      <c r="AK278" s="218"/>
    </row>
    <row r="279" spans="1:37" x14ac:dyDescent="0.15">
      <c r="A279" s="218"/>
      <c r="B279" s="218"/>
      <c r="C279" s="218"/>
      <c r="D279" s="218"/>
      <c r="E279" s="218"/>
      <c r="F279" s="218"/>
      <c r="G279" s="218"/>
      <c r="H279" s="218"/>
      <c r="I279" s="218"/>
      <c r="J279" s="218"/>
      <c r="K279" s="218"/>
      <c r="L279" s="218"/>
      <c r="M279" s="218"/>
      <c r="N279" s="218"/>
      <c r="O279" s="218"/>
      <c r="P279" s="218"/>
      <c r="Q279" s="218"/>
      <c r="R279" s="218"/>
      <c r="S279" s="218"/>
      <c r="T279" s="218"/>
      <c r="U279" s="218"/>
      <c r="V279" s="218"/>
      <c r="W279" s="218"/>
      <c r="X279" s="218"/>
      <c r="Y279" s="218"/>
      <c r="Z279" s="218"/>
      <c r="AA279" s="218"/>
      <c r="AB279" s="218"/>
      <c r="AC279" s="218"/>
      <c r="AD279" s="218"/>
      <c r="AE279" s="218"/>
      <c r="AF279" s="218"/>
      <c r="AG279" s="218"/>
      <c r="AH279" s="218"/>
      <c r="AI279" s="218"/>
      <c r="AJ279" s="218"/>
      <c r="AK279" s="218"/>
    </row>
    <row r="280" spans="1:37" x14ac:dyDescent="0.15">
      <c r="A280" s="218"/>
      <c r="B280" s="218"/>
      <c r="C280" s="218"/>
      <c r="D280" s="218"/>
      <c r="E280" s="218"/>
      <c r="F280" s="218"/>
      <c r="G280" s="218"/>
      <c r="H280" s="218"/>
      <c r="I280" s="218"/>
      <c r="J280" s="218"/>
      <c r="K280" s="218"/>
      <c r="L280" s="218"/>
      <c r="M280" s="218"/>
      <c r="N280" s="218"/>
      <c r="O280" s="218"/>
      <c r="P280" s="218"/>
      <c r="Q280" s="218"/>
      <c r="R280" s="218"/>
      <c r="S280" s="218"/>
      <c r="T280" s="218"/>
      <c r="U280" s="218"/>
      <c r="V280" s="218"/>
      <c r="W280" s="218"/>
      <c r="X280" s="218"/>
      <c r="Y280" s="218"/>
      <c r="Z280" s="218"/>
      <c r="AA280" s="218"/>
      <c r="AB280" s="218"/>
      <c r="AC280" s="218"/>
      <c r="AD280" s="218"/>
      <c r="AE280" s="218"/>
      <c r="AF280" s="218"/>
      <c r="AG280" s="218"/>
      <c r="AH280" s="218"/>
      <c r="AI280" s="218"/>
      <c r="AJ280" s="218"/>
      <c r="AK280" s="218"/>
    </row>
    <row r="281" spans="1:37" x14ac:dyDescent="0.15">
      <c r="A281" s="218"/>
      <c r="B281" s="218"/>
      <c r="C281" s="218"/>
      <c r="D281" s="218"/>
      <c r="E281" s="218"/>
      <c r="F281" s="218"/>
      <c r="G281" s="218"/>
      <c r="H281" s="218"/>
      <c r="I281" s="218"/>
      <c r="J281" s="218"/>
      <c r="K281" s="218"/>
      <c r="L281" s="218"/>
      <c r="M281" s="218"/>
      <c r="N281" s="218"/>
      <c r="O281" s="218"/>
      <c r="P281" s="218"/>
      <c r="Q281" s="218"/>
      <c r="R281" s="218"/>
      <c r="S281" s="218"/>
      <c r="T281" s="218"/>
      <c r="U281" s="218"/>
      <c r="V281" s="218"/>
      <c r="W281" s="218"/>
      <c r="X281" s="218"/>
      <c r="Y281" s="218"/>
      <c r="Z281" s="218"/>
      <c r="AA281" s="218"/>
      <c r="AB281" s="218"/>
      <c r="AC281" s="218"/>
      <c r="AD281" s="218"/>
      <c r="AE281" s="218"/>
      <c r="AF281" s="218"/>
      <c r="AG281" s="218"/>
      <c r="AH281" s="218"/>
      <c r="AI281" s="218"/>
      <c r="AJ281" s="218"/>
      <c r="AK281" s="218"/>
    </row>
    <row r="282" spans="1:37" x14ac:dyDescent="0.15">
      <c r="A282" s="218"/>
      <c r="B282" s="218"/>
      <c r="C282" s="218"/>
      <c r="D282" s="218"/>
      <c r="E282" s="218"/>
      <c r="F282" s="218"/>
      <c r="G282" s="218"/>
      <c r="H282" s="218"/>
      <c r="I282" s="218"/>
      <c r="J282" s="218"/>
      <c r="K282" s="218"/>
      <c r="L282" s="218"/>
      <c r="M282" s="218"/>
      <c r="N282" s="218"/>
      <c r="O282" s="218"/>
      <c r="P282" s="218"/>
      <c r="Q282" s="218"/>
      <c r="R282" s="218"/>
      <c r="S282" s="218"/>
      <c r="T282" s="218"/>
      <c r="U282" s="218"/>
      <c r="V282" s="218"/>
      <c r="W282" s="218"/>
      <c r="X282" s="218"/>
      <c r="Y282" s="218"/>
      <c r="Z282" s="218"/>
      <c r="AA282" s="218"/>
      <c r="AB282" s="218"/>
      <c r="AC282" s="218"/>
      <c r="AD282" s="218"/>
      <c r="AE282" s="218"/>
      <c r="AF282" s="218"/>
      <c r="AG282" s="218"/>
      <c r="AH282" s="218"/>
      <c r="AI282" s="218"/>
      <c r="AJ282" s="218"/>
      <c r="AK282" s="218"/>
    </row>
  </sheetData>
  <mergeCells count="1079">
    <mergeCell ref="AI242:AK242"/>
    <mergeCell ref="A243:B243"/>
    <mergeCell ref="C243:AK243"/>
    <mergeCell ref="A244:AK244"/>
    <mergeCell ref="A241:AK241"/>
    <mergeCell ref="A242:H242"/>
    <mergeCell ref="I242:L242"/>
    <mergeCell ref="M242:O242"/>
    <mergeCell ref="P242:R242"/>
    <mergeCell ref="S242:U242"/>
    <mergeCell ref="V242:X242"/>
    <mergeCell ref="Y242:AA242"/>
    <mergeCell ref="AB242:AD242"/>
    <mergeCell ref="AE242:AH242"/>
    <mergeCell ref="Y239:AA239"/>
    <mergeCell ref="AB239:AD239"/>
    <mergeCell ref="AE239:AH239"/>
    <mergeCell ref="AI239:AK239"/>
    <mergeCell ref="A240:B240"/>
    <mergeCell ref="C240:AK240"/>
    <mergeCell ref="AI236:AK236"/>
    <mergeCell ref="A237:B237"/>
    <mergeCell ref="C237:AK237"/>
    <mergeCell ref="A238:AK238"/>
    <mergeCell ref="A239:H239"/>
    <mergeCell ref="I239:L239"/>
    <mergeCell ref="M239:O239"/>
    <mergeCell ref="P239:R239"/>
    <mergeCell ref="S239:U239"/>
    <mergeCell ref="V239:X239"/>
    <mergeCell ref="A235:AK235"/>
    <mergeCell ref="A236:H236"/>
    <mergeCell ref="I236:L236"/>
    <mergeCell ref="M236:O236"/>
    <mergeCell ref="P236:R236"/>
    <mergeCell ref="S236:U236"/>
    <mergeCell ref="V236:X236"/>
    <mergeCell ref="Y236:AA236"/>
    <mergeCell ref="AB236:AD236"/>
    <mergeCell ref="AE236:AH236"/>
    <mergeCell ref="Y233:AA233"/>
    <mergeCell ref="AB233:AD233"/>
    <mergeCell ref="AE233:AH233"/>
    <mergeCell ref="AI233:AK233"/>
    <mergeCell ref="A234:B234"/>
    <mergeCell ref="C234:AK234"/>
    <mergeCell ref="AI230:AK230"/>
    <mergeCell ref="A231:B231"/>
    <mergeCell ref="C231:AK231"/>
    <mergeCell ref="A232:AK232"/>
    <mergeCell ref="A233:H233"/>
    <mergeCell ref="I233:L233"/>
    <mergeCell ref="M233:O233"/>
    <mergeCell ref="P233:R233"/>
    <mergeCell ref="S233:U233"/>
    <mergeCell ref="V233:X233"/>
    <mergeCell ref="A229:AK229"/>
    <mergeCell ref="A230:H230"/>
    <mergeCell ref="I230:L230"/>
    <mergeCell ref="M230:O230"/>
    <mergeCell ref="P230:R230"/>
    <mergeCell ref="S230:U230"/>
    <mergeCell ref="V230:X230"/>
    <mergeCell ref="Y230:AA230"/>
    <mergeCell ref="AB230:AD230"/>
    <mergeCell ref="AE230:AH230"/>
    <mergeCell ref="Y227:AA227"/>
    <mergeCell ref="AB227:AD227"/>
    <mergeCell ref="AE227:AH227"/>
    <mergeCell ref="AI227:AK227"/>
    <mergeCell ref="A228:B228"/>
    <mergeCell ref="C228:AK228"/>
    <mergeCell ref="AI224:AK224"/>
    <mergeCell ref="A225:B225"/>
    <mergeCell ref="C225:AK225"/>
    <mergeCell ref="A226:AK226"/>
    <mergeCell ref="A227:H227"/>
    <mergeCell ref="I227:L227"/>
    <mergeCell ref="M227:O227"/>
    <mergeCell ref="P227:R227"/>
    <mergeCell ref="S227:U227"/>
    <mergeCell ref="V227:X227"/>
    <mergeCell ref="A223:AK223"/>
    <mergeCell ref="A224:H224"/>
    <mergeCell ref="I224:L224"/>
    <mergeCell ref="M224:O224"/>
    <mergeCell ref="P224:R224"/>
    <mergeCell ref="S224:U224"/>
    <mergeCell ref="V224:X224"/>
    <mergeCell ref="Y224:AA224"/>
    <mergeCell ref="AB224:AD224"/>
    <mergeCell ref="AE224:AH224"/>
    <mergeCell ref="Y221:AA221"/>
    <mergeCell ref="AB221:AD221"/>
    <mergeCell ref="AE221:AH221"/>
    <mergeCell ref="AI221:AK221"/>
    <mergeCell ref="A222:B222"/>
    <mergeCell ref="C222:AK222"/>
    <mergeCell ref="AI218:AK218"/>
    <mergeCell ref="A219:B219"/>
    <mergeCell ref="C219:AK219"/>
    <mergeCell ref="A220:AK220"/>
    <mergeCell ref="A221:H221"/>
    <mergeCell ref="I221:L221"/>
    <mergeCell ref="M221:O221"/>
    <mergeCell ref="P221:R221"/>
    <mergeCell ref="S221:U221"/>
    <mergeCell ref="V221:X221"/>
    <mergeCell ref="A217:AK217"/>
    <mergeCell ref="A218:H218"/>
    <mergeCell ref="I218:L218"/>
    <mergeCell ref="M218:O218"/>
    <mergeCell ref="P218:R218"/>
    <mergeCell ref="S218:U218"/>
    <mergeCell ref="V218:X218"/>
    <mergeCell ref="Y218:AA218"/>
    <mergeCell ref="AB218:AD218"/>
    <mergeCell ref="AE218:AH218"/>
    <mergeCell ref="Y215:AA215"/>
    <mergeCell ref="AB215:AD215"/>
    <mergeCell ref="AE215:AH215"/>
    <mergeCell ref="AI215:AK215"/>
    <mergeCell ref="A216:B216"/>
    <mergeCell ref="C216:AK216"/>
    <mergeCell ref="AI212:AK212"/>
    <mergeCell ref="A213:B213"/>
    <mergeCell ref="C213:AK213"/>
    <mergeCell ref="A214:AK214"/>
    <mergeCell ref="A215:H215"/>
    <mergeCell ref="I215:L215"/>
    <mergeCell ref="M215:O215"/>
    <mergeCell ref="P215:R215"/>
    <mergeCell ref="S215:U215"/>
    <mergeCell ref="V215:X215"/>
    <mergeCell ref="A211:AK211"/>
    <mergeCell ref="A212:H212"/>
    <mergeCell ref="I212:L212"/>
    <mergeCell ref="M212:O212"/>
    <mergeCell ref="P212:R212"/>
    <mergeCell ref="S212:U212"/>
    <mergeCell ref="V212:X212"/>
    <mergeCell ref="Y212:AA212"/>
    <mergeCell ref="AB212:AD212"/>
    <mergeCell ref="AE212:AH212"/>
    <mergeCell ref="V209:X209"/>
    <mergeCell ref="Y209:AA209"/>
    <mergeCell ref="AB209:AD209"/>
    <mergeCell ref="AE209:AH209"/>
    <mergeCell ref="AI209:AK209"/>
    <mergeCell ref="A210:B210"/>
    <mergeCell ref="C210:AK210"/>
    <mergeCell ref="V208:X208"/>
    <mergeCell ref="Y208:AA208"/>
    <mergeCell ref="AB208:AD208"/>
    <mergeCell ref="AE208:AH208"/>
    <mergeCell ref="AI208:AK208"/>
    <mergeCell ref="A209:H209"/>
    <mergeCell ref="I209:L209"/>
    <mergeCell ref="M209:O209"/>
    <mergeCell ref="P209:R209"/>
    <mergeCell ref="S209:U209"/>
    <mergeCell ref="A202:F202"/>
    <mergeCell ref="G202:R202"/>
    <mergeCell ref="S202:X202"/>
    <mergeCell ref="Y202:AK202"/>
    <mergeCell ref="B203:AK206"/>
    <mergeCell ref="A208:H208"/>
    <mergeCell ref="I208:L208"/>
    <mergeCell ref="M208:O208"/>
    <mergeCell ref="P208:R208"/>
    <mergeCell ref="S208:U208"/>
    <mergeCell ref="A198:R200"/>
    <mergeCell ref="S198:V198"/>
    <mergeCell ref="W198:X198"/>
    <mergeCell ref="Y198:AK200"/>
    <mergeCell ref="S199:V199"/>
    <mergeCell ref="W199:X199"/>
    <mergeCell ref="S200:V200"/>
    <mergeCell ref="W200:X200"/>
    <mergeCell ref="A195:B195"/>
    <mergeCell ref="C195:R195"/>
    <mergeCell ref="T195:U195"/>
    <mergeCell ref="V195:AK195"/>
    <mergeCell ref="A196:R196"/>
    <mergeCell ref="T196:AK196"/>
    <mergeCell ref="A193:E193"/>
    <mergeCell ref="F193:R193"/>
    <mergeCell ref="T193:X193"/>
    <mergeCell ref="Y193:AK193"/>
    <mergeCell ref="A194:R194"/>
    <mergeCell ref="T194:AK194"/>
    <mergeCell ref="AC191:AF191"/>
    <mergeCell ref="AG191:AK191"/>
    <mergeCell ref="A192:D192"/>
    <mergeCell ref="E192:R192"/>
    <mergeCell ref="T192:W192"/>
    <mergeCell ref="X192:AK192"/>
    <mergeCell ref="A191:B191"/>
    <mergeCell ref="C191:I191"/>
    <mergeCell ref="J191:M191"/>
    <mergeCell ref="N191:R191"/>
    <mergeCell ref="T191:U191"/>
    <mergeCell ref="V191:AB191"/>
    <mergeCell ref="AC189:AD189"/>
    <mergeCell ref="AE189:AK189"/>
    <mergeCell ref="A190:E190"/>
    <mergeCell ref="F190:H190"/>
    <mergeCell ref="J190:K190"/>
    <mergeCell ref="L190:R190"/>
    <mergeCell ref="T190:X190"/>
    <mergeCell ref="Y190:AA190"/>
    <mergeCell ref="AC190:AD190"/>
    <mergeCell ref="AE190:AK190"/>
    <mergeCell ref="W188:X188"/>
    <mergeCell ref="Z188:AA188"/>
    <mergeCell ref="AC188:AF188"/>
    <mergeCell ref="AG188:AK188"/>
    <mergeCell ref="A189:B189"/>
    <mergeCell ref="C189:H189"/>
    <mergeCell ref="J189:K189"/>
    <mergeCell ref="L189:R189"/>
    <mergeCell ref="T189:U189"/>
    <mergeCell ref="V189:AA189"/>
    <mergeCell ref="A187:B187"/>
    <mergeCell ref="C187:R187"/>
    <mergeCell ref="T187:U187"/>
    <mergeCell ref="V187:AK187"/>
    <mergeCell ref="A188:B188"/>
    <mergeCell ref="D188:E188"/>
    <mergeCell ref="G188:H188"/>
    <mergeCell ref="J188:M188"/>
    <mergeCell ref="N188:R188"/>
    <mergeCell ref="T188:U188"/>
    <mergeCell ref="A184:B184"/>
    <mergeCell ref="C184:R184"/>
    <mergeCell ref="T184:U184"/>
    <mergeCell ref="V184:AK184"/>
    <mergeCell ref="A185:R185"/>
    <mergeCell ref="T185:AK185"/>
    <mergeCell ref="A182:E182"/>
    <mergeCell ref="F182:R182"/>
    <mergeCell ref="T182:X182"/>
    <mergeCell ref="Y182:AK182"/>
    <mergeCell ref="A183:R183"/>
    <mergeCell ref="T183:AK183"/>
    <mergeCell ref="AC180:AF180"/>
    <mergeCell ref="AG180:AK180"/>
    <mergeCell ref="A181:D181"/>
    <mergeCell ref="E181:R181"/>
    <mergeCell ref="T181:W181"/>
    <mergeCell ref="X181:AK181"/>
    <mergeCell ref="A180:B180"/>
    <mergeCell ref="C180:I180"/>
    <mergeCell ref="J180:M180"/>
    <mergeCell ref="N180:R180"/>
    <mergeCell ref="T180:U180"/>
    <mergeCell ref="V180:AB180"/>
    <mergeCell ref="AC178:AD178"/>
    <mergeCell ref="AE178:AK178"/>
    <mergeCell ref="A179:E179"/>
    <mergeCell ref="F179:H179"/>
    <mergeCell ref="J179:K179"/>
    <mergeCell ref="L179:R179"/>
    <mergeCell ref="T179:X179"/>
    <mergeCell ref="Y179:AA179"/>
    <mergeCell ref="AC179:AD179"/>
    <mergeCell ref="AE179:AK179"/>
    <mergeCell ref="W177:X177"/>
    <mergeCell ref="Z177:AA177"/>
    <mergeCell ref="AC177:AF177"/>
    <mergeCell ref="AG177:AK177"/>
    <mergeCell ref="A178:B178"/>
    <mergeCell ref="C178:H178"/>
    <mergeCell ref="J178:K178"/>
    <mergeCell ref="L178:R178"/>
    <mergeCell ref="T178:U178"/>
    <mergeCell ref="V178:AA178"/>
    <mergeCell ref="A176:B176"/>
    <mergeCell ref="C176:R176"/>
    <mergeCell ref="T176:U176"/>
    <mergeCell ref="V176:AK176"/>
    <mergeCell ref="A177:B177"/>
    <mergeCell ref="D177:E177"/>
    <mergeCell ref="G177:H177"/>
    <mergeCell ref="J177:M177"/>
    <mergeCell ref="N177:R177"/>
    <mergeCell ref="T177:U177"/>
    <mergeCell ref="A173:B173"/>
    <mergeCell ref="C173:R173"/>
    <mergeCell ref="T173:U173"/>
    <mergeCell ref="V173:AK173"/>
    <mergeCell ref="A174:R174"/>
    <mergeCell ref="T174:AK174"/>
    <mergeCell ref="A171:E171"/>
    <mergeCell ref="F171:R171"/>
    <mergeCell ref="T171:X171"/>
    <mergeCell ref="Y171:AK171"/>
    <mergeCell ref="A172:R172"/>
    <mergeCell ref="T172:AK172"/>
    <mergeCell ref="AC169:AF169"/>
    <mergeCell ref="AG169:AK169"/>
    <mergeCell ref="A170:D170"/>
    <mergeCell ref="E170:R170"/>
    <mergeCell ref="T170:W170"/>
    <mergeCell ref="X170:AK170"/>
    <mergeCell ref="A169:B169"/>
    <mergeCell ref="C169:I169"/>
    <mergeCell ref="J169:M169"/>
    <mergeCell ref="N169:R169"/>
    <mergeCell ref="T169:U169"/>
    <mergeCell ref="V169:AB169"/>
    <mergeCell ref="AC167:AD167"/>
    <mergeCell ref="AE167:AK167"/>
    <mergeCell ref="A168:E168"/>
    <mergeCell ref="F168:H168"/>
    <mergeCell ref="J168:K168"/>
    <mergeCell ref="L168:R168"/>
    <mergeCell ref="T168:X168"/>
    <mergeCell ref="Y168:AA168"/>
    <mergeCell ref="AC168:AD168"/>
    <mergeCell ref="AE168:AK168"/>
    <mergeCell ref="W166:X166"/>
    <mergeCell ref="Z166:AA166"/>
    <mergeCell ref="AC166:AF166"/>
    <mergeCell ref="AG166:AK166"/>
    <mergeCell ref="A167:B167"/>
    <mergeCell ref="C167:H167"/>
    <mergeCell ref="J167:K167"/>
    <mergeCell ref="L167:R167"/>
    <mergeCell ref="T167:U167"/>
    <mergeCell ref="V167:AA167"/>
    <mergeCell ref="A165:B165"/>
    <mergeCell ref="C165:R165"/>
    <mergeCell ref="T165:U165"/>
    <mergeCell ref="V165:AK165"/>
    <mergeCell ref="A166:B166"/>
    <mergeCell ref="D166:E166"/>
    <mergeCell ref="G166:H166"/>
    <mergeCell ref="J166:M166"/>
    <mergeCell ref="N166:R166"/>
    <mergeCell ref="T166:U166"/>
    <mergeCell ref="A162:B162"/>
    <mergeCell ref="C162:R162"/>
    <mergeCell ref="T162:U162"/>
    <mergeCell ref="V162:AK162"/>
    <mergeCell ref="A163:R163"/>
    <mergeCell ref="T163:AK163"/>
    <mergeCell ref="A160:E160"/>
    <mergeCell ref="F160:R160"/>
    <mergeCell ref="T160:X160"/>
    <mergeCell ref="Y160:AK160"/>
    <mergeCell ref="A161:R161"/>
    <mergeCell ref="T161:AK161"/>
    <mergeCell ref="AC158:AF158"/>
    <mergeCell ref="AG158:AK158"/>
    <mergeCell ref="A159:D159"/>
    <mergeCell ref="E159:R159"/>
    <mergeCell ref="T159:W159"/>
    <mergeCell ref="X159:AK159"/>
    <mergeCell ref="A158:B158"/>
    <mergeCell ref="C158:I158"/>
    <mergeCell ref="J158:M158"/>
    <mergeCell ref="N158:R158"/>
    <mergeCell ref="T158:U158"/>
    <mergeCell ref="V158:AB158"/>
    <mergeCell ref="AC156:AD156"/>
    <mergeCell ref="AE156:AK156"/>
    <mergeCell ref="A157:E157"/>
    <mergeCell ref="F157:H157"/>
    <mergeCell ref="J157:K157"/>
    <mergeCell ref="L157:R157"/>
    <mergeCell ref="T157:X157"/>
    <mergeCell ref="Y157:AA157"/>
    <mergeCell ref="AC157:AD157"/>
    <mergeCell ref="AE157:AK157"/>
    <mergeCell ref="W155:X155"/>
    <mergeCell ref="Z155:AA155"/>
    <mergeCell ref="AC155:AF155"/>
    <mergeCell ref="AG155:AK155"/>
    <mergeCell ref="A156:B156"/>
    <mergeCell ref="C156:H156"/>
    <mergeCell ref="J156:K156"/>
    <mergeCell ref="L156:R156"/>
    <mergeCell ref="T156:U156"/>
    <mergeCell ref="V156:AA156"/>
    <mergeCell ref="A154:B154"/>
    <mergeCell ref="C154:R154"/>
    <mergeCell ref="T154:U154"/>
    <mergeCell ref="V154:AK154"/>
    <mergeCell ref="A155:B155"/>
    <mergeCell ref="D155:E155"/>
    <mergeCell ref="G155:H155"/>
    <mergeCell ref="J155:M155"/>
    <mergeCell ref="N155:R155"/>
    <mergeCell ref="T155:U155"/>
    <mergeCell ref="S151:V151"/>
    <mergeCell ref="W151:X151"/>
    <mergeCell ref="A152:F152"/>
    <mergeCell ref="G152:R152"/>
    <mergeCell ref="S152:X152"/>
    <mergeCell ref="Y152:AK152"/>
    <mergeCell ref="V148:AA148"/>
    <mergeCell ref="AB148:AC148"/>
    <mergeCell ref="AD148:AI148"/>
    <mergeCell ref="AJ148:AK148"/>
    <mergeCell ref="A149:R151"/>
    <mergeCell ref="S149:V149"/>
    <mergeCell ref="W149:X149"/>
    <mergeCell ref="Y149:AK151"/>
    <mergeCell ref="S150:V150"/>
    <mergeCell ref="W150:X150"/>
    <mergeCell ref="V145:W145"/>
    <mergeCell ref="X145:AA145"/>
    <mergeCell ref="AB145:AE145"/>
    <mergeCell ref="AF145:AI145"/>
    <mergeCell ref="AJ145:AK145"/>
    <mergeCell ref="B146:AK147"/>
    <mergeCell ref="X142:AA142"/>
    <mergeCell ref="AB142:AE142"/>
    <mergeCell ref="AF142:AI142"/>
    <mergeCell ref="AJ142:AK142"/>
    <mergeCell ref="B143:AK144"/>
    <mergeCell ref="A145:G145"/>
    <mergeCell ref="H145:I145"/>
    <mergeCell ref="J145:M145"/>
    <mergeCell ref="N145:Q145"/>
    <mergeCell ref="R145:U145"/>
    <mergeCell ref="A142:G142"/>
    <mergeCell ref="H142:I142"/>
    <mergeCell ref="J142:M142"/>
    <mergeCell ref="N142:Q142"/>
    <mergeCell ref="R142:U142"/>
    <mergeCell ref="V142:W142"/>
    <mergeCell ref="V139:W139"/>
    <mergeCell ref="X139:AA139"/>
    <mergeCell ref="AB139:AE139"/>
    <mergeCell ref="AF139:AI139"/>
    <mergeCell ref="AJ139:AK139"/>
    <mergeCell ref="B140:AK141"/>
    <mergeCell ref="X136:AA136"/>
    <mergeCell ref="AB136:AE136"/>
    <mergeCell ref="AF136:AI136"/>
    <mergeCell ref="AJ136:AK136"/>
    <mergeCell ref="B137:AK138"/>
    <mergeCell ref="A139:G139"/>
    <mergeCell ref="H139:I139"/>
    <mergeCell ref="J139:M139"/>
    <mergeCell ref="N139:Q139"/>
    <mergeCell ref="R139:U139"/>
    <mergeCell ref="A136:G136"/>
    <mergeCell ref="H136:I136"/>
    <mergeCell ref="J136:M136"/>
    <mergeCell ref="N136:Q136"/>
    <mergeCell ref="R136:U136"/>
    <mergeCell ref="V136:W136"/>
    <mergeCell ref="V133:W133"/>
    <mergeCell ref="X133:AA133"/>
    <mergeCell ref="AB133:AE133"/>
    <mergeCell ref="AF133:AI133"/>
    <mergeCell ref="AJ133:AK133"/>
    <mergeCell ref="B134:AK135"/>
    <mergeCell ref="X130:AA130"/>
    <mergeCell ref="AB130:AE130"/>
    <mergeCell ref="AF130:AI130"/>
    <mergeCell ref="AJ130:AK130"/>
    <mergeCell ref="B131:AK132"/>
    <mergeCell ref="A133:G133"/>
    <mergeCell ref="H133:I133"/>
    <mergeCell ref="J133:M133"/>
    <mergeCell ref="N133:Q133"/>
    <mergeCell ref="R133:U133"/>
    <mergeCell ref="A130:G130"/>
    <mergeCell ref="H130:I130"/>
    <mergeCell ref="J130:M130"/>
    <mergeCell ref="N130:Q130"/>
    <mergeCell ref="R130:U130"/>
    <mergeCell ref="V130:W130"/>
    <mergeCell ref="V127:W127"/>
    <mergeCell ref="X127:AA127"/>
    <mergeCell ref="AB127:AE127"/>
    <mergeCell ref="AF127:AI127"/>
    <mergeCell ref="AJ127:AK127"/>
    <mergeCell ref="B128:AK129"/>
    <mergeCell ref="X124:AA124"/>
    <mergeCell ref="AB124:AE124"/>
    <mergeCell ref="AF124:AI124"/>
    <mergeCell ref="AJ124:AK124"/>
    <mergeCell ref="B125:AK126"/>
    <mergeCell ref="A127:G127"/>
    <mergeCell ref="H127:I127"/>
    <mergeCell ref="J127:M127"/>
    <mergeCell ref="N127:Q127"/>
    <mergeCell ref="R127:U127"/>
    <mergeCell ref="A124:G124"/>
    <mergeCell ref="H124:I124"/>
    <mergeCell ref="J124:M124"/>
    <mergeCell ref="N124:Q124"/>
    <mergeCell ref="R124:U124"/>
    <mergeCell ref="V124:W124"/>
    <mergeCell ref="V121:W121"/>
    <mergeCell ref="X121:AA121"/>
    <mergeCell ref="AB121:AE121"/>
    <mergeCell ref="AF121:AI121"/>
    <mergeCell ref="AJ121:AK121"/>
    <mergeCell ref="B122:AK123"/>
    <mergeCell ref="X118:AA118"/>
    <mergeCell ref="AB118:AE118"/>
    <mergeCell ref="AF118:AI118"/>
    <mergeCell ref="AJ118:AK118"/>
    <mergeCell ref="B119:AK120"/>
    <mergeCell ref="A121:G121"/>
    <mergeCell ref="H121:I121"/>
    <mergeCell ref="J121:M121"/>
    <mergeCell ref="N121:Q121"/>
    <mergeCell ref="R121:U121"/>
    <mergeCell ref="A118:G118"/>
    <mergeCell ref="H118:I118"/>
    <mergeCell ref="J118:M118"/>
    <mergeCell ref="N118:Q118"/>
    <mergeCell ref="R118:U118"/>
    <mergeCell ref="V118:W118"/>
    <mergeCell ref="V115:W115"/>
    <mergeCell ref="X115:AA115"/>
    <mergeCell ref="AB115:AE115"/>
    <mergeCell ref="AF115:AI115"/>
    <mergeCell ref="AJ115:AK115"/>
    <mergeCell ref="B116:AK117"/>
    <mergeCell ref="X112:AA112"/>
    <mergeCell ref="AB112:AE112"/>
    <mergeCell ref="AF112:AI112"/>
    <mergeCell ref="AJ112:AK112"/>
    <mergeCell ref="B113:AK114"/>
    <mergeCell ref="A115:G115"/>
    <mergeCell ref="H115:I115"/>
    <mergeCell ref="J115:M115"/>
    <mergeCell ref="N115:Q115"/>
    <mergeCell ref="R115:U115"/>
    <mergeCell ref="A112:G112"/>
    <mergeCell ref="H112:I112"/>
    <mergeCell ref="J112:M112"/>
    <mergeCell ref="N112:Q112"/>
    <mergeCell ref="R112:U112"/>
    <mergeCell ref="V112:W112"/>
    <mergeCell ref="V109:W109"/>
    <mergeCell ref="X109:AA109"/>
    <mergeCell ref="AB109:AE109"/>
    <mergeCell ref="AF109:AI109"/>
    <mergeCell ref="AJ109:AK109"/>
    <mergeCell ref="B110:AK111"/>
    <mergeCell ref="X106:AA106"/>
    <mergeCell ref="AB106:AE106"/>
    <mergeCell ref="AF106:AI106"/>
    <mergeCell ref="AJ106:AK106"/>
    <mergeCell ref="B107:AK108"/>
    <mergeCell ref="A109:G109"/>
    <mergeCell ref="H109:I109"/>
    <mergeCell ref="J109:M109"/>
    <mergeCell ref="N109:Q109"/>
    <mergeCell ref="R109:U109"/>
    <mergeCell ref="A106:G106"/>
    <mergeCell ref="H106:I106"/>
    <mergeCell ref="J106:M106"/>
    <mergeCell ref="N106:Q106"/>
    <mergeCell ref="R106:U106"/>
    <mergeCell ref="V106:W106"/>
    <mergeCell ref="V103:W103"/>
    <mergeCell ref="X103:AA103"/>
    <mergeCell ref="AB103:AE103"/>
    <mergeCell ref="AF103:AI103"/>
    <mergeCell ref="AJ103:AK103"/>
    <mergeCell ref="B104:AK105"/>
    <mergeCell ref="V102:W102"/>
    <mergeCell ref="X102:AA102"/>
    <mergeCell ref="AB102:AE102"/>
    <mergeCell ref="AF102:AI102"/>
    <mergeCell ref="AJ102:AK102"/>
    <mergeCell ref="A103:G103"/>
    <mergeCell ref="H103:I103"/>
    <mergeCell ref="J103:M103"/>
    <mergeCell ref="N103:Q103"/>
    <mergeCell ref="R103:U103"/>
    <mergeCell ref="A100:G101"/>
    <mergeCell ref="A102:G102"/>
    <mergeCell ref="H102:I102"/>
    <mergeCell ref="J102:M102"/>
    <mergeCell ref="N102:Q102"/>
    <mergeCell ref="R102:U102"/>
    <mergeCell ref="AH97:AK97"/>
    <mergeCell ref="AL97:AN97"/>
    <mergeCell ref="A98:C98"/>
    <mergeCell ref="D98:AK98"/>
    <mergeCell ref="AF99:AG99"/>
    <mergeCell ref="AH99:AK99"/>
    <mergeCell ref="AH95:AK95"/>
    <mergeCell ref="AL95:AN95"/>
    <mergeCell ref="A96:C96"/>
    <mergeCell ref="D96:AK96"/>
    <mergeCell ref="A97:I97"/>
    <mergeCell ref="J97:M97"/>
    <mergeCell ref="N97:R97"/>
    <mergeCell ref="S97:W97"/>
    <mergeCell ref="X97:AB97"/>
    <mergeCell ref="AC97:AG97"/>
    <mergeCell ref="AH93:AK93"/>
    <mergeCell ref="AL93:AN93"/>
    <mergeCell ref="A94:C94"/>
    <mergeCell ref="D94:AK94"/>
    <mergeCell ref="A95:I95"/>
    <mergeCell ref="J95:M95"/>
    <mergeCell ref="N95:R95"/>
    <mergeCell ref="S95:W95"/>
    <mergeCell ref="X95:AB95"/>
    <mergeCell ref="AC95:AG95"/>
    <mergeCell ref="AH91:AK91"/>
    <mergeCell ref="AL91:AN91"/>
    <mergeCell ref="A92:C92"/>
    <mergeCell ref="D92:AK92"/>
    <mergeCell ref="A93:I93"/>
    <mergeCell ref="J93:M93"/>
    <mergeCell ref="N93:R93"/>
    <mergeCell ref="S93:W93"/>
    <mergeCell ref="X93:AB93"/>
    <mergeCell ref="AC93:AG93"/>
    <mergeCell ref="AH89:AK89"/>
    <mergeCell ref="AL89:AN89"/>
    <mergeCell ref="A90:C90"/>
    <mergeCell ref="D90:AK90"/>
    <mergeCell ref="A91:I91"/>
    <mergeCell ref="J91:M91"/>
    <mergeCell ref="N91:R91"/>
    <mergeCell ref="S91:W91"/>
    <mergeCell ref="X91:AB91"/>
    <mergeCell ref="AC91:AG91"/>
    <mergeCell ref="A89:I89"/>
    <mergeCell ref="J89:M89"/>
    <mergeCell ref="N89:R89"/>
    <mergeCell ref="S89:W89"/>
    <mergeCell ref="X89:AB89"/>
    <mergeCell ref="AC89:AG89"/>
    <mergeCell ref="AI85:AK85"/>
    <mergeCell ref="A86:G87"/>
    <mergeCell ref="A88:I88"/>
    <mergeCell ref="J88:M88"/>
    <mergeCell ref="N88:R88"/>
    <mergeCell ref="S88:W88"/>
    <mergeCell ref="X88:AB88"/>
    <mergeCell ref="AC88:AG88"/>
    <mergeCell ref="AH88:AK88"/>
    <mergeCell ref="R85:S85"/>
    <mergeCell ref="T85:V85"/>
    <mergeCell ref="W85:Y85"/>
    <mergeCell ref="Z85:AB85"/>
    <mergeCell ref="AC85:AE85"/>
    <mergeCell ref="AF85:AH85"/>
    <mergeCell ref="AC83:AE83"/>
    <mergeCell ref="AF83:AH83"/>
    <mergeCell ref="AI83:AK83"/>
    <mergeCell ref="A84:C84"/>
    <mergeCell ref="D84:AK84"/>
    <mergeCell ref="AL84:AN84"/>
    <mergeCell ref="A83:I83"/>
    <mergeCell ref="J83:O83"/>
    <mergeCell ref="P83:S83"/>
    <mergeCell ref="T83:V83"/>
    <mergeCell ref="W83:Y83"/>
    <mergeCell ref="Z83:AB83"/>
    <mergeCell ref="AC81:AE81"/>
    <mergeCell ref="AF81:AH81"/>
    <mergeCell ref="AI81:AK81"/>
    <mergeCell ref="A82:C82"/>
    <mergeCell ref="D82:AK82"/>
    <mergeCell ref="AL82:AN82"/>
    <mergeCell ref="A81:I81"/>
    <mergeCell ref="J81:O81"/>
    <mergeCell ref="P81:S81"/>
    <mergeCell ref="T81:V81"/>
    <mergeCell ref="W81:Y81"/>
    <mergeCell ref="Z81:AB81"/>
    <mergeCell ref="AC79:AE79"/>
    <mergeCell ref="AF79:AH79"/>
    <mergeCell ref="AI79:AK79"/>
    <mergeCell ref="A80:C80"/>
    <mergeCell ref="D80:AK80"/>
    <mergeCell ref="AL80:AN80"/>
    <mergeCell ref="A79:I79"/>
    <mergeCell ref="J79:O79"/>
    <mergeCell ref="P79:S79"/>
    <mergeCell ref="T79:V79"/>
    <mergeCell ref="W79:Y79"/>
    <mergeCell ref="Z79:AB79"/>
    <mergeCell ref="AC77:AE77"/>
    <mergeCell ref="AF77:AH77"/>
    <mergeCell ref="AI77:AK77"/>
    <mergeCell ref="A78:C78"/>
    <mergeCell ref="D78:AK78"/>
    <mergeCell ref="AL78:AN78"/>
    <mergeCell ref="AI75:AK75"/>
    <mergeCell ref="A76:C76"/>
    <mergeCell ref="D76:AK76"/>
    <mergeCell ref="AL76:AN76"/>
    <mergeCell ref="A77:I77"/>
    <mergeCell ref="J77:O77"/>
    <mergeCell ref="P77:S77"/>
    <mergeCell ref="T77:V77"/>
    <mergeCell ref="W77:Y77"/>
    <mergeCell ref="Z77:AB77"/>
    <mergeCell ref="AF74:AH74"/>
    <mergeCell ref="AI74:AK74"/>
    <mergeCell ref="A75:I75"/>
    <mergeCell ref="J75:O75"/>
    <mergeCell ref="P75:S75"/>
    <mergeCell ref="T75:V75"/>
    <mergeCell ref="W75:Y75"/>
    <mergeCell ref="Z75:AB75"/>
    <mergeCell ref="AC75:AE75"/>
    <mergeCell ref="AF75:AH75"/>
    <mergeCell ref="A72:G73"/>
    <mergeCell ref="T73:AE73"/>
    <mergeCell ref="A74:I74"/>
    <mergeCell ref="J74:O74"/>
    <mergeCell ref="P74:S74"/>
    <mergeCell ref="T74:V74"/>
    <mergeCell ref="W74:Y74"/>
    <mergeCell ref="Z74:AB74"/>
    <mergeCell ref="AC74:AE74"/>
    <mergeCell ref="A70:C70"/>
    <mergeCell ref="D70:AK70"/>
    <mergeCell ref="AL70:AN70"/>
    <mergeCell ref="AF71:AG71"/>
    <mergeCell ref="AH71:AI71"/>
    <mergeCell ref="AJ71:AK71"/>
    <mergeCell ref="X69:Y69"/>
    <mergeCell ref="Z69:AA69"/>
    <mergeCell ref="AB69:AE69"/>
    <mergeCell ref="AF69:AG69"/>
    <mergeCell ref="AH69:AI69"/>
    <mergeCell ref="AJ69:AK69"/>
    <mergeCell ref="AH67:AI67"/>
    <mergeCell ref="AJ67:AK67"/>
    <mergeCell ref="A68:C68"/>
    <mergeCell ref="D68:AK68"/>
    <mergeCell ref="AL68:AN68"/>
    <mergeCell ref="A69:I69"/>
    <mergeCell ref="J69:O69"/>
    <mergeCell ref="P69:S69"/>
    <mergeCell ref="T69:U69"/>
    <mergeCell ref="V69:W69"/>
    <mergeCell ref="AL66:AN66"/>
    <mergeCell ref="A67:I67"/>
    <mergeCell ref="J67:O67"/>
    <mergeCell ref="P67:S67"/>
    <mergeCell ref="T67:U67"/>
    <mergeCell ref="V67:W67"/>
    <mergeCell ref="X67:Y67"/>
    <mergeCell ref="Z67:AA67"/>
    <mergeCell ref="AB67:AE67"/>
    <mergeCell ref="AF67:AG67"/>
    <mergeCell ref="Z65:AA65"/>
    <mergeCell ref="AB65:AE65"/>
    <mergeCell ref="AF65:AG65"/>
    <mergeCell ref="AH65:AI65"/>
    <mergeCell ref="AJ65:AK65"/>
    <mergeCell ref="A66:C66"/>
    <mergeCell ref="D66:AK66"/>
    <mergeCell ref="A65:I65"/>
    <mergeCell ref="J65:O65"/>
    <mergeCell ref="P65:S65"/>
    <mergeCell ref="T65:U65"/>
    <mergeCell ref="V65:W65"/>
    <mergeCell ref="X65:Y65"/>
    <mergeCell ref="X64:Y64"/>
    <mergeCell ref="Z64:AA64"/>
    <mergeCell ref="AB64:AE64"/>
    <mergeCell ref="AF64:AG64"/>
    <mergeCell ref="AH64:AI64"/>
    <mergeCell ref="AJ64:AK64"/>
    <mergeCell ref="A60:C60"/>
    <mergeCell ref="D60:AK60"/>
    <mergeCell ref="AF61:AI61"/>
    <mergeCell ref="AJ61:AK61"/>
    <mergeCell ref="A62:G63"/>
    <mergeCell ref="A64:I64"/>
    <mergeCell ref="J64:O64"/>
    <mergeCell ref="P64:S64"/>
    <mergeCell ref="T64:U64"/>
    <mergeCell ref="V64:W64"/>
    <mergeCell ref="AE58:AF58"/>
    <mergeCell ref="AG58:AH58"/>
    <mergeCell ref="AI58:AK58"/>
    <mergeCell ref="A59:C59"/>
    <mergeCell ref="D59:AK59"/>
    <mergeCell ref="AL59:AN59"/>
    <mergeCell ref="S58:T58"/>
    <mergeCell ref="U58:V58"/>
    <mergeCell ref="W58:X58"/>
    <mergeCell ref="Y58:Z58"/>
    <mergeCell ref="AA58:AB58"/>
    <mergeCell ref="AC58:AD58"/>
    <mergeCell ref="AE57:AF57"/>
    <mergeCell ref="AG57:AH57"/>
    <mergeCell ref="AI57:AK57"/>
    <mergeCell ref="A58:F58"/>
    <mergeCell ref="G58:H58"/>
    <mergeCell ref="I58:J58"/>
    <mergeCell ref="K58:L58"/>
    <mergeCell ref="M58:N58"/>
    <mergeCell ref="O58:P58"/>
    <mergeCell ref="Q58:R58"/>
    <mergeCell ref="S57:T57"/>
    <mergeCell ref="U57:V57"/>
    <mergeCell ref="W57:X57"/>
    <mergeCell ref="Y57:Z57"/>
    <mergeCell ref="AA57:AB57"/>
    <mergeCell ref="AC57:AD57"/>
    <mergeCell ref="AL55:AN55"/>
    <mergeCell ref="A56:C56"/>
    <mergeCell ref="D56:AK56"/>
    <mergeCell ref="A57:F57"/>
    <mergeCell ref="G57:H57"/>
    <mergeCell ref="I57:J57"/>
    <mergeCell ref="K57:L57"/>
    <mergeCell ref="M57:N57"/>
    <mergeCell ref="O57:P57"/>
    <mergeCell ref="Q57:R57"/>
    <mergeCell ref="AA54:AB54"/>
    <mergeCell ref="AC54:AD54"/>
    <mergeCell ref="AE54:AF54"/>
    <mergeCell ref="AG54:AH54"/>
    <mergeCell ref="AI54:AK54"/>
    <mergeCell ref="A55:C55"/>
    <mergeCell ref="D55:AK55"/>
    <mergeCell ref="O54:P54"/>
    <mergeCell ref="Q54:R54"/>
    <mergeCell ref="S54:T54"/>
    <mergeCell ref="U54:V54"/>
    <mergeCell ref="W54:X54"/>
    <mergeCell ref="Y54:Z54"/>
    <mergeCell ref="AA53:AB53"/>
    <mergeCell ref="AC53:AD53"/>
    <mergeCell ref="AE53:AF53"/>
    <mergeCell ref="AG53:AH53"/>
    <mergeCell ref="AI53:AK53"/>
    <mergeCell ref="A54:F54"/>
    <mergeCell ref="G54:H54"/>
    <mergeCell ref="I54:J54"/>
    <mergeCell ref="K54:L54"/>
    <mergeCell ref="M54:N54"/>
    <mergeCell ref="O53:P53"/>
    <mergeCell ref="Q53:R53"/>
    <mergeCell ref="S53:T53"/>
    <mergeCell ref="U53:V53"/>
    <mergeCell ref="W53:X53"/>
    <mergeCell ref="Y53:Z53"/>
    <mergeCell ref="BI52:BJ52"/>
    <mergeCell ref="BK52:BL52"/>
    <mergeCell ref="BM52:BN52"/>
    <mergeCell ref="BO52:BP52"/>
    <mergeCell ref="BQ52:BR52"/>
    <mergeCell ref="A53:F53"/>
    <mergeCell ref="G53:H53"/>
    <mergeCell ref="I53:J53"/>
    <mergeCell ref="K53:L53"/>
    <mergeCell ref="M53:N53"/>
    <mergeCell ref="AW52:AX52"/>
    <mergeCell ref="AY52:AZ52"/>
    <mergeCell ref="BA52:BB52"/>
    <mergeCell ref="BC52:BD52"/>
    <mergeCell ref="BE52:BF52"/>
    <mergeCell ref="BG52:BH52"/>
    <mergeCell ref="K49:AJ49"/>
    <mergeCell ref="K50:AJ50"/>
    <mergeCell ref="A51:G52"/>
    <mergeCell ref="AL51:AM52"/>
    <mergeCell ref="AN51:AP51"/>
    <mergeCell ref="AU51:BD51"/>
    <mergeCell ref="K52:T52"/>
    <mergeCell ref="AN52:AR52"/>
    <mergeCell ref="AS52:AT52"/>
    <mergeCell ref="AU52:AV52"/>
    <mergeCell ref="Y45:AJ45"/>
    <mergeCell ref="A46:D47"/>
    <mergeCell ref="E46:G47"/>
    <mergeCell ref="H46:I46"/>
    <mergeCell ref="H47:I47"/>
    <mergeCell ref="K47:Q48"/>
    <mergeCell ref="A45:D45"/>
    <mergeCell ref="E45:F45"/>
    <mergeCell ref="G45:I45"/>
    <mergeCell ref="K45:M45"/>
    <mergeCell ref="N45:Q45"/>
    <mergeCell ref="R45:X45"/>
    <mergeCell ref="Y43:AJ43"/>
    <mergeCell ref="A44:D44"/>
    <mergeCell ref="E44:F44"/>
    <mergeCell ref="G44:I44"/>
    <mergeCell ref="K44:M44"/>
    <mergeCell ref="N44:Q44"/>
    <mergeCell ref="R44:X44"/>
    <mergeCell ref="Y44:AJ44"/>
    <mergeCell ref="A43:D43"/>
    <mergeCell ref="E43:F43"/>
    <mergeCell ref="G43:I43"/>
    <mergeCell ref="K43:M43"/>
    <mergeCell ref="N43:Q43"/>
    <mergeCell ref="R43:X43"/>
    <mergeCell ref="Y41:AJ41"/>
    <mergeCell ref="A42:D42"/>
    <mergeCell ref="E42:F42"/>
    <mergeCell ref="G42:I42"/>
    <mergeCell ref="K42:M42"/>
    <mergeCell ref="N42:Q42"/>
    <mergeCell ref="R42:X42"/>
    <mergeCell ref="Y42:AJ42"/>
    <mergeCell ref="A41:D41"/>
    <mergeCell ref="E41:F41"/>
    <mergeCell ref="G41:I41"/>
    <mergeCell ref="K41:M41"/>
    <mergeCell ref="N41:Q41"/>
    <mergeCell ref="R41:X41"/>
    <mergeCell ref="Y39:AJ39"/>
    <mergeCell ref="H40:I40"/>
    <mergeCell ref="K40:M40"/>
    <mergeCell ref="N40:Q40"/>
    <mergeCell ref="R40:X40"/>
    <mergeCell ref="Y40:AJ40"/>
    <mergeCell ref="A39:D40"/>
    <mergeCell ref="E39:G40"/>
    <mergeCell ref="H39:I39"/>
    <mergeCell ref="K39:M39"/>
    <mergeCell ref="N39:Q39"/>
    <mergeCell ref="R39:X39"/>
    <mergeCell ref="K37:Q38"/>
    <mergeCell ref="R37:AA37"/>
    <mergeCell ref="AB37:AG37"/>
    <mergeCell ref="AH37:AJ38"/>
    <mergeCell ref="A38:D38"/>
    <mergeCell ref="E38:F38"/>
    <mergeCell ref="G38:I38"/>
    <mergeCell ref="R38:AA38"/>
    <mergeCell ref="AB38:AE38"/>
    <mergeCell ref="AF38:AG38"/>
    <mergeCell ref="A36:D36"/>
    <mergeCell ref="E36:F36"/>
    <mergeCell ref="G36:I36"/>
    <mergeCell ref="A37:D37"/>
    <mergeCell ref="E37:F37"/>
    <mergeCell ref="G37:I37"/>
    <mergeCell ref="G34:I34"/>
    <mergeCell ref="N34:Q35"/>
    <mergeCell ref="R34:AJ34"/>
    <mergeCell ref="A35:D35"/>
    <mergeCell ref="E35:F35"/>
    <mergeCell ref="G35:I35"/>
    <mergeCell ref="R35:AJ35"/>
    <mergeCell ref="A32:D33"/>
    <mergeCell ref="E32:G33"/>
    <mergeCell ref="H32:I32"/>
    <mergeCell ref="K32:L35"/>
    <mergeCell ref="N32:Q33"/>
    <mergeCell ref="R32:AJ32"/>
    <mergeCell ref="H33:I33"/>
    <mergeCell ref="R33:AJ33"/>
    <mergeCell ref="A34:D34"/>
    <mergeCell ref="E34:F34"/>
    <mergeCell ref="A30:D30"/>
    <mergeCell ref="E30:F30"/>
    <mergeCell ref="G30:I30"/>
    <mergeCell ref="N30:Q31"/>
    <mergeCell ref="R30:AJ30"/>
    <mergeCell ref="A31:D31"/>
    <mergeCell ref="E31:F31"/>
    <mergeCell ref="G31:I31"/>
    <mergeCell ref="R31:AJ31"/>
    <mergeCell ref="A28:D28"/>
    <mergeCell ref="E28:F28"/>
    <mergeCell ref="G28:I28"/>
    <mergeCell ref="K28:L31"/>
    <mergeCell ref="N28:Q29"/>
    <mergeCell ref="R28:AJ28"/>
    <mergeCell ref="A29:D29"/>
    <mergeCell ref="E29:F29"/>
    <mergeCell ref="G29:I29"/>
    <mergeCell ref="R29:AJ29"/>
    <mergeCell ref="R25:AJ25"/>
    <mergeCell ref="H26:I26"/>
    <mergeCell ref="N26:Q27"/>
    <mergeCell ref="R26:AJ26"/>
    <mergeCell ref="A27:D27"/>
    <mergeCell ref="E27:F27"/>
    <mergeCell ref="G27:I27"/>
    <mergeCell ref="R27:AJ27"/>
    <mergeCell ref="R23:AJ23"/>
    <mergeCell ref="A24:D24"/>
    <mergeCell ref="E24:F24"/>
    <mergeCell ref="G24:I24"/>
    <mergeCell ref="K24:L27"/>
    <mergeCell ref="N24:Q25"/>
    <mergeCell ref="R24:AJ24"/>
    <mergeCell ref="A25:D26"/>
    <mergeCell ref="E25:G26"/>
    <mergeCell ref="H25:I25"/>
    <mergeCell ref="A22:D22"/>
    <mergeCell ref="E22:F22"/>
    <mergeCell ref="G22:I22"/>
    <mergeCell ref="K22:Q23"/>
    <mergeCell ref="A23:D23"/>
    <mergeCell ref="E23:F23"/>
    <mergeCell ref="G23:I23"/>
    <mergeCell ref="AC20:AF20"/>
    <mergeCell ref="AG20:AJ20"/>
    <mergeCell ref="A21:D21"/>
    <mergeCell ref="E21:F21"/>
    <mergeCell ref="G21:I21"/>
    <mergeCell ref="AC21:AF21"/>
    <mergeCell ref="AG21:AJ21"/>
    <mergeCell ref="H19:I19"/>
    <mergeCell ref="A20:D20"/>
    <mergeCell ref="E20:F20"/>
    <mergeCell ref="G20:I20"/>
    <mergeCell ref="M20:P20"/>
    <mergeCell ref="Q20:T20"/>
    <mergeCell ref="AC17:AJ17"/>
    <mergeCell ref="A18:D19"/>
    <mergeCell ref="E18:G19"/>
    <mergeCell ref="H18:I18"/>
    <mergeCell ref="M18:P19"/>
    <mergeCell ref="Q18:T19"/>
    <mergeCell ref="U18:X19"/>
    <mergeCell ref="Y18:AB19"/>
    <mergeCell ref="AC18:AF19"/>
    <mergeCell ref="AG18:AJ19"/>
    <mergeCell ref="A17:G17"/>
    <mergeCell ref="H17:I17"/>
    <mergeCell ref="K17:L20"/>
    <mergeCell ref="M17:T17"/>
    <mergeCell ref="U17:AB17"/>
    <mergeCell ref="A12:C13"/>
    <mergeCell ref="D12:J13"/>
    <mergeCell ref="K12:Q13"/>
    <mergeCell ref="R12:X13"/>
    <mergeCell ref="Y12:Z12"/>
    <mergeCell ref="Y13:Z13"/>
    <mergeCell ref="A10:C11"/>
    <mergeCell ref="D10:J11"/>
    <mergeCell ref="K10:Q11"/>
    <mergeCell ref="R10:X11"/>
    <mergeCell ref="Y10:Z10"/>
    <mergeCell ref="Y11:Z11"/>
    <mergeCell ref="U20:X20"/>
    <mergeCell ref="Y20:AB20"/>
    <mergeCell ref="Y8:Z8"/>
    <mergeCell ref="A9:C9"/>
    <mergeCell ref="D9:J9"/>
    <mergeCell ref="K9:Q9"/>
    <mergeCell ref="R9:X9"/>
    <mergeCell ref="Y9:Z9"/>
    <mergeCell ref="A4:G6"/>
    <mergeCell ref="H4:X6"/>
    <mergeCell ref="Y4:Z4"/>
    <mergeCell ref="AA4:AK15"/>
    <mergeCell ref="Y5:Z5"/>
    <mergeCell ref="Y6:Z6"/>
    <mergeCell ref="A7:G7"/>
    <mergeCell ref="H7:X7"/>
    <mergeCell ref="Y7:Z7"/>
    <mergeCell ref="A8:G8"/>
    <mergeCell ref="A1:R3"/>
    <mergeCell ref="S1:V1"/>
    <mergeCell ref="W1:X1"/>
    <mergeCell ref="Y1:AK3"/>
    <mergeCell ref="S2:V2"/>
    <mergeCell ref="W2:X2"/>
    <mergeCell ref="S3:V3"/>
    <mergeCell ref="W3:X3"/>
    <mergeCell ref="A14:C15"/>
    <mergeCell ref="D14:Q15"/>
    <mergeCell ref="R14:X15"/>
    <mergeCell ref="Y14:Z14"/>
    <mergeCell ref="Y15:Z15"/>
  </mergeCells>
  <phoneticPr fontId="6"/>
  <pageMargins left="0.25" right="0.25" top="0.75" bottom="0.75" header="0.3" footer="0.3"/>
  <pageSetup paperSize="13" orientation="portrait" r:id="rId1"/>
  <headerFooter>
    <oddFooter>&amp;P ページ</oddFooter>
  </headerFooter>
  <rowBreaks count="1" manualBreakCount="1">
    <brk id="197"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39937" r:id="rId4" name="Check Box 1">
              <controlPr defaultSize="0" autoFill="0" autoLine="0" autoPict="0">
                <anchor moveWithCells="1">
                  <from>
                    <xdr:col>36</xdr:col>
                    <xdr:colOff>161925</xdr:colOff>
                    <xdr:row>63</xdr:row>
                    <xdr:rowOff>142875</xdr:rowOff>
                  </from>
                  <to>
                    <xdr:col>40</xdr:col>
                    <xdr:colOff>95250</xdr:colOff>
                    <xdr:row>65</xdr:row>
                    <xdr:rowOff>38100</xdr:rowOff>
                  </to>
                </anchor>
              </controlPr>
            </control>
          </mc:Choice>
        </mc:AlternateContent>
        <mc:AlternateContent xmlns:mc="http://schemas.openxmlformats.org/markup-compatibility/2006">
          <mc:Choice Requires="x14">
            <control shapeId="39938" r:id="rId5" name="Check Box 2">
              <controlPr defaultSize="0" autoFill="0" autoLine="0" autoPict="0">
                <anchor moveWithCells="1">
                  <from>
                    <xdr:col>36</xdr:col>
                    <xdr:colOff>161925</xdr:colOff>
                    <xdr:row>65</xdr:row>
                    <xdr:rowOff>142875</xdr:rowOff>
                  </from>
                  <to>
                    <xdr:col>40</xdr:col>
                    <xdr:colOff>95250</xdr:colOff>
                    <xdr:row>67</xdr:row>
                    <xdr:rowOff>38100</xdr:rowOff>
                  </to>
                </anchor>
              </controlPr>
            </control>
          </mc:Choice>
        </mc:AlternateContent>
        <mc:AlternateContent xmlns:mc="http://schemas.openxmlformats.org/markup-compatibility/2006">
          <mc:Choice Requires="x14">
            <control shapeId="39939" r:id="rId6" name="Check Box 3">
              <controlPr defaultSize="0" autoFill="0" autoLine="0" autoPict="0">
                <anchor moveWithCells="1">
                  <from>
                    <xdr:col>36</xdr:col>
                    <xdr:colOff>161925</xdr:colOff>
                    <xdr:row>67</xdr:row>
                    <xdr:rowOff>142875</xdr:rowOff>
                  </from>
                  <to>
                    <xdr:col>40</xdr:col>
                    <xdr:colOff>95250</xdr:colOff>
                    <xdr:row>69</xdr:row>
                    <xdr:rowOff>38100</xdr:rowOff>
                  </to>
                </anchor>
              </controlPr>
            </control>
          </mc:Choice>
        </mc:AlternateContent>
        <mc:AlternateContent xmlns:mc="http://schemas.openxmlformats.org/markup-compatibility/2006">
          <mc:Choice Requires="x14">
            <control shapeId="39940" r:id="rId7" name="Check Box 4">
              <controlPr defaultSize="0" autoFill="0" autoLine="0" autoPict="0">
                <anchor moveWithCells="1">
                  <from>
                    <xdr:col>36</xdr:col>
                    <xdr:colOff>161925</xdr:colOff>
                    <xdr:row>73</xdr:row>
                    <xdr:rowOff>133350</xdr:rowOff>
                  </from>
                  <to>
                    <xdr:col>40</xdr:col>
                    <xdr:colOff>142875</xdr:colOff>
                    <xdr:row>75</xdr:row>
                    <xdr:rowOff>19050</xdr:rowOff>
                  </to>
                </anchor>
              </controlPr>
            </control>
          </mc:Choice>
        </mc:AlternateContent>
        <mc:AlternateContent xmlns:mc="http://schemas.openxmlformats.org/markup-compatibility/2006">
          <mc:Choice Requires="x14">
            <control shapeId="39941" r:id="rId8" name="Check Box 5">
              <controlPr defaultSize="0" autoFill="0" autoLine="0" autoPict="0">
                <anchor moveWithCells="1">
                  <from>
                    <xdr:col>36</xdr:col>
                    <xdr:colOff>161925</xdr:colOff>
                    <xdr:row>75</xdr:row>
                    <xdr:rowOff>133350</xdr:rowOff>
                  </from>
                  <to>
                    <xdr:col>40</xdr:col>
                    <xdr:colOff>142875</xdr:colOff>
                    <xdr:row>77</xdr:row>
                    <xdr:rowOff>19050</xdr:rowOff>
                  </to>
                </anchor>
              </controlPr>
            </control>
          </mc:Choice>
        </mc:AlternateContent>
        <mc:AlternateContent xmlns:mc="http://schemas.openxmlformats.org/markup-compatibility/2006">
          <mc:Choice Requires="x14">
            <control shapeId="39942" r:id="rId9" name="Check Box 6">
              <controlPr defaultSize="0" autoFill="0" autoLine="0" autoPict="0">
                <anchor moveWithCells="1">
                  <from>
                    <xdr:col>36</xdr:col>
                    <xdr:colOff>161925</xdr:colOff>
                    <xdr:row>77</xdr:row>
                    <xdr:rowOff>133350</xdr:rowOff>
                  </from>
                  <to>
                    <xdr:col>40</xdr:col>
                    <xdr:colOff>142875</xdr:colOff>
                    <xdr:row>79</xdr:row>
                    <xdr:rowOff>19050</xdr:rowOff>
                  </to>
                </anchor>
              </controlPr>
            </control>
          </mc:Choice>
        </mc:AlternateContent>
        <mc:AlternateContent xmlns:mc="http://schemas.openxmlformats.org/markup-compatibility/2006">
          <mc:Choice Requires="x14">
            <control shapeId="39943" r:id="rId10" name="Check Box 7">
              <controlPr defaultSize="0" autoFill="0" autoLine="0" autoPict="0">
                <anchor moveWithCells="1">
                  <from>
                    <xdr:col>36</xdr:col>
                    <xdr:colOff>161925</xdr:colOff>
                    <xdr:row>79</xdr:row>
                    <xdr:rowOff>133350</xdr:rowOff>
                  </from>
                  <to>
                    <xdr:col>40</xdr:col>
                    <xdr:colOff>142875</xdr:colOff>
                    <xdr:row>81</xdr:row>
                    <xdr:rowOff>19050</xdr:rowOff>
                  </to>
                </anchor>
              </controlPr>
            </control>
          </mc:Choice>
        </mc:AlternateContent>
        <mc:AlternateContent xmlns:mc="http://schemas.openxmlformats.org/markup-compatibility/2006">
          <mc:Choice Requires="x14">
            <control shapeId="39944" r:id="rId11" name="Check Box 8">
              <controlPr defaultSize="0" autoFill="0" autoLine="0" autoPict="0">
                <anchor moveWithCells="1">
                  <from>
                    <xdr:col>36</xdr:col>
                    <xdr:colOff>161925</xdr:colOff>
                    <xdr:row>81</xdr:row>
                    <xdr:rowOff>133350</xdr:rowOff>
                  </from>
                  <to>
                    <xdr:col>40</xdr:col>
                    <xdr:colOff>142875</xdr:colOff>
                    <xdr:row>83</xdr:row>
                    <xdr:rowOff>28575</xdr:rowOff>
                  </to>
                </anchor>
              </controlPr>
            </control>
          </mc:Choice>
        </mc:AlternateContent>
        <mc:AlternateContent xmlns:mc="http://schemas.openxmlformats.org/markup-compatibility/2006">
          <mc:Choice Requires="x14">
            <control shapeId="39945" r:id="rId12" name="Check Box 9">
              <controlPr defaultSize="0" autoFill="0" autoLine="0" autoPict="0">
                <anchor moveWithCells="1">
                  <from>
                    <xdr:col>36</xdr:col>
                    <xdr:colOff>161925</xdr:colOff>
                    <xdr:row>52</xdr:row>
                    <xdr:rowOff>142875</xdr:rowOff>
                  </from>
                  <to>
                    <xdr:col>40</xdr:col>
                    <xdr:colOff>95250</xdr:colOff>
                    <xdr:row>54</xdr:row>
                    <xdr:rowOff>47625</xdr:rowOff>
                  </to>
                </anchor>
              </controlPr>
            </control>
          </mc:Choice>
        </mc:AlternateContent>
        <mc:AlternateContent xmlns:mc="http://schemas.openxmlformats.org/markup-compatibility/2006">
          <mc:Choice Requires="x14">
            <control shapeId="39946" r:id="rId13" name="Check Box 10">
              <controlPr defaultSize="0" autoFill="0" autoLine="0" autoPict="0">
                <anchor moveWithCells="1">
                  <from>
                    <xdr:col>36</xdr:col>
                    <xdr:colOff>161925</xdr:colOff>
                    <xdr:row>56</xdr:row>
                    <xdr:rowOff>142875</xdr:rowOff>
                  </from>
                  <to>
                    <xdr:col>40</xdr:col>
                    <xdr:colOff>95250</xdr:colOff>
                    <xdr:row>58</xdr:row>
                    <xdr:rowOff>47625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AV52"/>
  <sheetViews>
    <sheetView view="pageBreakPreview" zoomScaleNormal="100" zoomScaleSheetLayoutView="100" workbookViewId="0"/>
  </sheetViews>
  <sheetFormatPr defaultColWidth="2.25" defaultRowHeight="13.5" x14ac:dyDescent="0.15"/>
  <cols>
    <col min="1" max="16384" width="2.25" style="108"/>
  </cols>
  <sheetData>
    <row r="1" spans="1:40" ht="14.25" thickBot="1" x14ac:dyDescent="0.2">
      <c r="A1" s="109"/>
    </row>
    <row r="2" spans="1:40" ht="14.25" thickBot="1" x14ac:dyDescent="0.2">
      <c r="B2" s="933"/>
      <c r="C2" s="934"/>
      <c r="D2" s="934"/>
      <c r="E2" s="934"/>
      <c r="F2" s="934"/>
      <c r="G2" s="934"/>
      <c r="H2" s="934"/>
      <c r="I2" s="934"/>
      <c r="J2" s="934"/>
      <c r="K2" s="934"/>
      <c r="L2" s="934"/>
      <c r="M2" s="934"/>
      <c r="N2" s="934"/>
      <c r="O2" s="934"/>
      <c r="P2" s="934"/>
      <c r="Q2" s="935"/>
      <c r="S2" s="831" t="s">
        <v>833</v>
      </c>
      <c r="T2" s="928"/>
      <c r="U2" s="928"/>
      <c r="V2" s="928"/>
      <c r="W2" s="928"/>
      <c r="X2" s="832"/>
      <c r="Y2" s="965"/>
      <c r="Z2" s="966"/>
      <c r="AA2" s="966"/>
      <c r="AB2" s="966"/>
      <c r="AC2" s="966"/>
      <c r="AD2" s="966"/>
      <c r="AE2" s="966"/>
      <c r="AF2" s="966"/>
      <c r="AG2" s="966"/>
      <c r="AH2" s="967"/>
    </row>
    <row r="3" spans="1:40" ht="14.25" thickBot="1" x14ac:dyDescent="0.2">
      <c r="B3" s="936"/>
      <c r="C3" s="937"/>
      <c r="D3" s="937"/>
      <c r="E3" s="937"/>
      <c r="F3" s="937"/>
      <c r="G3" s="937"/>
      <c r="H3" s="937"/>
      <c r="I3" s="937"/>
      <c r="J3" s="937"/>
      <c r="K3" s="937"/>
      <c r="L3" s="937"/>
      <c r="M3" s="937"/>
      <c r="N3" s="937"/>
      <c r="O3" s="937"/>
      <c r="P3" s="937"/>
      <c r="Q3" s="938"/>
      <c r="S3" s="831" t="s">
        <v>832</v>
      </c>
      <c r="T3" s="928"/>
      <c r="U3" s="928"/>
      <c r="V3" s="928"/>
      <c r="W3" s="928"/>
      <c r="X3" s="832"/>
      <c r="Y3" s="897"/>
      <c r="Z3" s="839"/>
      <c r="AA3" s="839"/>
      <c r="AB3" s="839"/>
      <c r="AC3" s="839"/>
      <c r="AD3" s="839"/>
      <c r="AE3" s="839"/>
      <c r="AF3" s="839"/>
      <c r="AG3" s="839"/>
      <c r="AH3" s="840"/>
    </row>
    <row r="4" spans="1:40" ht="14.25" thickBot="1" x14ac:dyDescent="0.2">
      <c r="B4" s="939" t="s">
        <v>831</v>
      </c>
      <c r="C4" s="940"/>
      <c r="D4" s="940"/>
      <c r="E4" s="940"/>
      <c r="F4" s="940"/>
      <c r="G4" s="940"/>
      <c r="H4" s="940"/>
      <c r="I4" s="940"/>
      <c r="J4" s="940"/>
      <c r="K4" s="940"/>
      <c r="L4" s="940"/>
      <c r="M4" s="940"/>
      <c r="N4" s="940"/>
      <c r="O4" s="940"/>
      <c r="P4" s="940"/>
      <c r="Q4" s="941"/>
      <c r="S4" s="831" t="s">
        <v>830</v>
      </c>
      <c r="T4" s="928"/>
      <c r="U4" s="928"/>
      <c r="V4" s="928"/>
      <c r="W4" s="928"/>
      <c r="X4" s="832"/>
      <c r="Y4" s="897"/>
      <c r="Z4" s="839"/>
      <c r="AA4" s="839"/>
      <c r="AB4" s="840"/>
      <c r="AC4" s="929" t="s">
        <v>829</v>
      </c>
      <c r="AD4" s="900"/>
      <c r="AE4" s="901"/>
      <c r="AF4" s="897"/>
      <c r="AG4" s="839"/>
      <c r="AH4" s="840"/>
      <c r="AK4" s="109"/>
      <c r="AL4" s="109"/>
      <c r="AM4" s="109"/>
      <c r="AN4" s="109"/>
    </row>
    <row r="5" spans="1:40" ht="14.25" thickBot="1" x14ac:dyDescent="0.2">
      <c r="B5" s="942"/>
      <c r="C5" s="943"/>
      <c r="D5" s="943"/>
      <c r="E5" s="943"/>
      <c r="F5" s="943"/>
      <c r="G5" s="943"/>
      <c r="H5" s="943"/>
      <c r="I5" s="943"/>
      <c r="J5" s="943"/>
      <c r="K5" s="943"/>
      <c r="L5" s="943"/>
      <c r="M5" s="943"/>
      <c r="N5" s="943"/>
      <c r="O5" s="943"/>
      <c r="P5" s="943"/>
      <c r="Q5" s="944"/>
      <c r="S5" s="825" t="s">
        <v>828</v>
      </c>
      <c r="T5" s="867"/>
      <c r="U5" s="867"/>
      <c r="V5" s="867"/>
      <c r="W5" s="868"/>
      <c r="X5" s="882"/>
      <c r="Y5" s="855"/>
      <c r="Z5" s="855"/>
      <c r="AA5" s="855"/>
      <c r="AB5" s="855"/>
      <c r="AC5" s="855"/>
      <c r="AD5" s="855"/>
      <c r="AE5" s="855"/>
      <c r="AF5" s="855"/>
      <c r="AG5" s="855"/>
      <c r="AH5" s="885"/>
      <c r="AK5" s="109"/>
      <c r="AL5" s="109"/>
      <c r="AM5" s="109"/>
      <c r="AN5" s="109"/>
    </row>
    <row r="6" spans="1:40" ht="14.25" thickBot="1" x14ac:dyDescent="0.2">
      <c r="T6" s="129"/>
      <c r="U6" s="129"/>
      <c r="V6" s="129"/>
      <c r="AK6" s="109"/>
      <c r="AL6" s="109"/>
      <c r="AM6" s="109"/>
      <c r="AN6" s="109"/>
    </row>
    <row r="7" spans="1:40" ht="13.5" customHeight="1" thickBot="1" x14ac:dyDescent="0.2">
      <c r="B7" s="945" t="s">
        <v>834</v>
      </c>
      <c r="C7" s="946"/>
      <c r="D7" s="946"/>
      <c r="E7" s="946"/>
      <c r="F7" s="946"/>
      <c r="G7" s="947"/>
      <c r="H7" s="930" t="s">
        <v>835</v>
      </c>
      <c r="I7" s="931"/>
      <c r="J7" s="931"/>
      <c r="K7" s="931"/>
      <c r="L7" s="931"/>
      <c r="M7" s="931"/>
      <c r="N7" s="932"/>
      <c r="O7" s="954" t="s">
        <v>822</v>
      </c>
      <c r="P7" s="894"/>
      <c r="Q7" s="930" t="s">
        <v>837</v>
      </c>
      <c r="R7" s="931"/>
      <c r="S7" s="931"/>
      <c r="T7" s="931"/>
      <c r="U7" s="931"/>
      <c r="V7" s="931"/>
      <c r="W7" s="932"/>
      <c r="X7" s="892" t="s">
        <v>822</v>
      </c>
      <c r="Y7" s="894"/>
      <c r="Z7" s="854" t="s">
        <v>838</v>
      </c>
      <c r="AA7" s="865"/>
      <c r="AB7" s="865"/>
      <c r="AC7" s="865"/>
      <c r="AD7" s="865"/>
      <c r="AE7" s="865"/>
      <c r="AF7" s="869"/>
      <c r="AG7" s="892" t="s">
        <v>822</v>
      </c>
      <c r="AH7" s="894"/>
      <c r="AK7" s="109"/>
      <c r="AL7" s="109"/>
      <c r="AM7" s="109"/>
      <c r="AN7" s="109"/>
    </row>
    <row r="8" spans="1:40" ht="13.5" customHeight="1" x14ac:dyDescent="0.15">
      <c r="B8" s="948"/>
      <c r="C8" s="949"/>
      <c r="D8" s="949"/>
      <c r="E8" s="949"/>
      <c r="F8" s="949"/>
      <c r="G8" s="950"/>
      <c r="H8" s="955"/>
      <c r="I8" s="956"/>
      <c r="J8" s="956"/>
      <c r="K8" s="956"/>
      <c r="L8" s="956"/>
      <c r="M8" s="956"/>
      <c r="N8" s="957"/>
      <c r="O8" s="895"/>
      <c r="P8" s="896"/>
      <c r="Q8" s="960"/>
      <c r="R8" s="873"/>
      <c r="S8" s="873"/>
      <c r="T8" s="873"/>
      <c r="U8" s="873"/>
      <c r="V8" s="873"/>
      <c r="W8" s="961"/>
      <c r="X8" s="895"/>
      <c r="Y8" s="896"/>
      <c r="Z8" s="880"/>
      <c r="AA8" s="962"/>
      <c r="AB8" s="962"/>
      <c r="AC8" s="962"/>
      <c r="AD8" s="962"/>
      <c r="AE8" s="962"/>
      <c r="AF8" s="963"/>
      <c r="AG8" s="895"/>
      <c r="AH8" s="896"/>
      <c r="AK8" s="109"/>
      <c r="AL8" s="109"/>
      <c r="AM8" s="109"/>
      <c r="AN8" s="109"/>
    </row>
    <row r="9" spans="1:40" ht="14.25" thickBot="1" x14ac:dyDescent="0.2">
      <c r="B9" s="951"/>
      <c r="C9" s="952"/>
      <c r="D9" s="952"/>
      <c r="E9" s="952"/>
      <c r="F9" s="952"/>
      <c r="G9" s="953"/>
      <c r="H9" s="882"/>
      <c r="I9" s="958"/>
      <c r="J9" s="958"/>
      <c r="K9" s="958"/>
      <c r="L9" s="958"/>
      <c r="M9" s="958"/>
      <c r="N9" s="959"/>
      <c r="O9" s="867"/>
      <c r="P9" s="868"/>
      <c r="Q9" s="882"/>
      <c r="R9" s="958"/>
      <c r="S9" s="958"/>
      <c r="T9" s="958"/>
      <c r="U9" s="958"/>
      <c r="V9" s="958"/>
      <c r="W9" s="959"/>
      <c r="X9" s="867"/>
      <c r="Y9" s="868"/>
      <c r="Z9" s="882"/>
      <c r="AA9" s="958"/>
      <c r="AB9" s="958"/>
      <c r="AC9" s="958"/>
      <c r="AD9" s="958"/>
      <c r="AE9" s="958"/>
      <c r="AF9" s="964"/>
      <c r="AG9" s="867"/>
      <c r="AH9" s="868"/>
      <c r="AK9" s="109"/>
      <c r="AL9" s="109"/>
      <c r="AM9" s="109"/>
      <c r="AN9" s="109"/>
    </row>
    <row r="10" spans="1:40" ht="14.25" thickBot="1" x14ac:dyDescent="0.2"/>
    <row r="11" spans="1:40" ht="14.25" thickBot="1" x14ac:dyDescent="0.2">
      <c r="B11" s="939" t="s">
        <v>827</v>
      </c>
      <c r="C11" s="940"/>
      <c r="D11" s="940"/>
      <c r="E11" s="940"/>
      <c r="F11" s="941"/>
      <c r="H11" s="930" t="s">
        <v>826</v>
      </c>
      <c r="I11" s="931"/>
      <c r="J11" s="931"/>
      <c r="K11" s="931"/>
      <c r="L11" s="932"/>
      <c r="M11" s="892" t="s">
        <v>823</v>
      </c>
      <c r="N11" s="893"/>
      <c r="O11" s="892" t="s">
        <v>822</v>
      </c>
      <c r="P11" s="894"/>
      <c r="Q11" s="930" t="s">
        <v>825</v>
      </c>
      <c r="R11" s="931"/>
      <c r="S11" s="931"/>
      <c r="T11" s="931"/>
      <c r="U11" s="932"/>
      <c r="V11" s="892" t="s">
        <v>823</v>
      </c>
      <c r="W11" s="893"/>
      <c r="X11" s="892" t="s">
        <v>822</v>
      </c>
      <c r="Y11" s="894"/>
      <c r="Z11" s="930" t="s">
        <v>824</v>
      </c>
      <c r="AA11" s="931"/>
      <c r="AB11" s="931"/>
      <c r="AC11" s="931"/>
      <c r="AD11" s="932"/>
      <c r="AE11" s="892" t="s">
        <v>823</v>
      </c>
      <c r="AF11" s="893"/>
      <c r="AG11" s="892" t="s">
        <v>822</v>
      </c>
      <c r="AH11" s="894"/>
    </row>
    <row r="12" spans="1:40" ht="14.25" thickBot="1" x14ac:dyDescent="0.2">
      <c r="B12" s="1002"/>
      <c r="C12" s="1003"/>
      <c r="D12" s="1003"/>
      <c r="E12" s="1003"/>
      <c r="F12" s="1004"/>
      <c r="G12" s="128" t="s">
        <v>821</v>
      </c>
      <c r="H12" s="897"/>
      <c r="I12" s="839"/>
      <c r="J12" s="839"/>
      <c r="K12" s="839"/>
      <c r="L12" s="898"/>
      <c r="M12" s="993"/>
      <c r="N12" s="994"/>
      <c r="O12" s="895"/>
      <c r="P12" s="896"/>
      <c r="Q12" s="897"/>
      <c r="R12" s="839"/>
      <c r="S12" s="839"/>
      <c r="T12" s="839"/>
      <c r="U12" s="898"/>
      <c r="V12" s="993"/>
      <c r="W12" s="994"/>
      <c r="X12" s="895"/>
      <c r="Y12" s="896"/>
      <c r="Z12" s="897"/>
      <c r="AA12" s="839"/>
      <c r="AB12" s="839"/>
      <c r="AC12" s="839"/>
      <c r="AD12" s="898"/>
      <c r="AE12" s="993"/>
      <c r="AF12" s="994"/>
      <c r="AG12" s="895"/>
      <c r="AH12" s="896"/>
    </row>
    <row r="13" spans="1:40" ht="14.25" thickBot="1" x14ac:dyDescent="0.2">
      <c r="B13" s="942"/>
      <c r="C13" s="1003"/>
      <c r="D13" s="1003"/>
      <c r="E13" s="1003"/>
      <c r="F13" s="1004"/>
      <c r="G13" s="108" t="s">
        <v>820</v>
      </c>
      <c r="H13" s="882"/>
      <c r="I13" s="958"/>
      <c r="J13" s="958"/>
      <c r="K13" s="958"/>
      <c r="L13" s="959"/>
      <c r="M13" s="995"/>
      <c r="N13" s="996"/>
      <c r="O13" s="867"/>
      <c r="P13" s="868"/>
      <c r="Q13" s="882"/>
      <c r="R13" s="958"/>
      <c r="S13" s="958"/>
      <c r="T13" s="958"/>
      <c r="U13" s="959"/>
      <c r="V13" s="995"/>
      <c r="W13" s="996"/>
      <c r="X13" s="867"/>
      <c r="Y13" s="868"/>
      <c r="Z13" s="882"/>
      <c r="AA13" s="958"/>
      <c r="AB13" s="958"/>
      <c r="AC13" s="958"/>
      <c r="AD13" s="959"/>
      <c r="AE13" s="995"/>
      <c r="AF13" s="996"/>
      <c r="AG13" s="867"/>
      <c r="AH13" s="868"/>
    </row>
    <row r="14" spans="1:40" ht="14.25" thickBot="1" x14ac:dyDescent="0.2">
      <c r="C14" s="831" t="s">
        <v>819</v>
      </c>
      <c r="D14" s="928"/>
      <c r="E14" s="928"/>
      <c r="F14" s="928"/>
      <c r="G14" s="928"/>
      <c r="H14" s="868"/>
      <c r="I14" s="997" t="s">
        <v>836</v>
      </c>
      <c r="J14" s="998"/>
      <c r="K14" s="998"/>
      <c r="L14" s="998"/>
      <c r="M14" s="998"/>
      <c r="N14" s="998"/>
      <c r="O14" s="998"/>
      <c r="P14" s="998"/>
      <c r="Q14" s="998"/>
      <c r="R14" s="998"/>
      <c r="S14" s="998"/>
      <c r="T14" s="998"/>
      <c r="U14" s="998"/>
      <c r="V14" s="998"/>
      <c r="W14" s="998"/>
      <c r="X14" s="998"/>
      <c r="Y14" s="998"/>
      <c r="Z14" s="998"/>
      <c r="AA14" s="998"/>
      <c r="AB14" s="998"/>
      <c r="AC14" s="998"/>
      <c r="AD14" s="998"/>
      <c r="AE14" s="998"/>
      <c r="AF14" s="998"/>
      <c r="AG14" s="998"/>
      <c r="AH14" s="999"/>
      <c r="AI14" s="127"/>
    </row>
    <row r="15" spans="1:40" ht="14.25" thickBot="1" x14ac:dyDescent="0.2">
      <c r="F15" s="109"/>
      <c r="G15" s="109"/>
      <c r="I15" s="126"/>
      <c r="J15" s="126"/>
      <c r="K15" s="126"/>
      <c r="L15" s="126"/>
      <c r="M15" s="126"/>
      <c r="N15" s="126"/>
      <c r="O15" s="126"/>
      <c r="P15" s="126"/>
      <c r="Q15" s="126"/>
    </row>
    <row r="16" spans="1:40" x14ac:dyDescent="0.15">
      <c r="B16" s="987" t="s">
        <v>818</v>
      </c>
      <c r="C16" s="988"/>
      <c r="D16" s="988"/>
      <c r="E16" s="989"/>
      <c r="F16" s="880"/>
      <c r="G16" s="962"/>
      <c r="H16" s="963"/>
      <c r="I16" s="930"/>
      <c r="J16" s="931"/>
      <c r="K16" s="931"/>
      <c r="L16" s="931"/>
      <c r="M16" s="931"/>
      <c r="N16" s="931"/>
      <c r="O16" s="931"/>
      <c r="P16" s="931"/>
      <c r="Q16" s="1000"/>
      <c r="S16" s="987" t="s">
        <v>817</v>
      </c>
      <c r="T16" s="988"/>
      <c r="U16" s="988"/>
      <c r="V16" s="989"/>
      <c r="W16" s="880"/>
      <c r="X16" s="962"/>
      <c r="Y16" s="963"/>
      <c r="Z16" s="865"/>
      <c r="AA16" s="865"/>
      <c r="AB16" s="865"/>
      <c r="AC16" s="865"/>
      <c r="AD16" s="865"/>
      <c r="AE16" s="865"/>
      <c r="AF16" s="865"/>
      <c r="AG16" s="865"/>
      <c r="AH16" s="866"/>
    </row>
    <row r="17" spans="2:34" ht="14.25" thickBot="1" x14ac:dyDescent="0.2">
      <c r="B17" s="990"/>
      <c r="C17" s="991"/>
      <c r="D17" s="991"/>
      <c r="E17" s="992"/>
      <c r="F17" s="882"/>
      <c r="G17" s="958"/>
      <c r="H17" s="964"/>
      <c r="I17" s="1001"/>
      <c r="J17" s="875"/>
      <c r="K17" s="875"/>
      <c r="L17" s="875"/>
      <c r="M17" s="875"/>
      <c r="N17" s="875"/>
      <c r="O17" s="875"/>
      <c r="P17" s="875"/>
      <c r="Q17" s="876"/>
      <c r="S17" s="990"/>
      <c r="T17" s="991"/>
      <c r="U17" s="991"/>
      <c r="V17" s="992"/>
      <c r="W17" s="882"/>
      <c r="X17" s="958"/>
      <c r="Y17" s="964"/>
      <c r="Z17" s="1001"/>
      <c r="AA17" s="875"/>
      <c r="AB17" s="875"/>
      <c r="AC17" s="875"/>
      <c r="AD17" s="875"/>
      <c r="AE17" s="875"/>
      <c r="AF17" s="875"/>
      <c r="AG17" s="875"/>
      <c r="AH17" s="876"/>
    </row>
    <row r="18" spans="2:34" ht="14.25" thickBot="1" x14ac:dyDescent="0.2">
      <c r="C18" s="831" t="s">
        <v>559</v>
      </c>
      <c r="D18" s="928"/>
      <c r="E18" s="832"/>
      <c r="F18" s="825"/>
      <c r="G18" s="867"/>
      <c r="H18" s="867"/>
      <c r="I18" s="867"/>
      <c r="J18" s="867"/>
      <c r="K18" s="867"/>
      <c r="L18" s="867"/>
      <c r="M18" s="867"/>
      <c r="N18" s="867"/>
      <c r="O18" s="867"/>
      <c r="P18" s="867"/>
      <c r="Q18" s="868"/>
      <c r="T18" s="831" t="s">
        <v>560</v>
      </c>
      <c r="U18" s="928"/>
      <c r="V18" s="832"/>
      <c r="W18" s="825"/>
      <c r="X18" s="867"/>
      <c r="Y18" s="867"/>
      <c r="Z18" s="867"/>
      <c r="AA18" s="867"/>
      <c r="AB18" s="867"/>
      <c r="AC18" s="867"/>
      <c r="AD18" s="867"/>
      <c r="AE18" s="867"/>
      <c r="AF18" s="867"/>
      <c r="AG18" s="867"/>
      <c r="AH18" s="868"/>
    </row>
    <row r="19" spans="2:34" ht="14.25" thickBot="1" x14ac:dyDescent="0.2"/>
    <row r="20" spans="2:34" ht="14.25" thickBot="1" x14ac:dyDescent="0.2">
      <c r="B20" s="970" t="s">
        <v>816</v>
      </c>
      <c r="C20" s="971"/>
      <c r="D20" s="971"/>
      <c r="E20" s="972"/>
      <c r="F20" s="854" t="s">
        <v>815</v>
      </c>
      <c r="G20" s="865"/>
      <c r="H20" s="866"/>
    </row>
    <row r="21" spans="2:34" ht="14.25" thickBot="1" x14ac:dyDescent="0.2">
      <c r="B21" s="973"/>
      <c r="C21" s="974"/>
      <c r="D21" s="974"/>
      <c r="E21" s="974"/>
      <c r="F21" s="831" t="s">
        <v>814</v>
      </c>
      <c r="G21" s="928"/>
      <c r="H21" s="975" t="s">
        <v>813</v>
      </c>
      <c r="I21" s="976"/>
      <c r="J21" s="976"/>
      <c r="K21" s="976"/>
      <c r="L21" s="976"/>
      <c r="M21" s="976"/>
      <c r="N21" s="976"/>
      <c r="O21" s="976"/>
      <c r="P21" s="977"/>
      <c r="Q21" s="976" t="s">
        <v>568</v>
      </c>
      <c r="R21" s="976"/>
      <c r="S21" s="976"/>
      <c r="T21" s="976"/>
      <c r="U21" s="976"/>
      <c r="V21" s="976"/>
      <c r="W21" s="976"/>
      <c r="X21" s="976"/>
      <c r="Y21" s="976"/>
      <c r="Z21" s="976"/>
      <c r="AA21" s="976"/>
      <c r="AB21" s="976"/>
      <c r="AC21" s="976"/>
      <c r="AD21" s="976"/>
      <c r="AE21" s="976"/>
      <c r="AF21" s="976"/>
      <c r="AG21" s="976"/>
      <c r="AH21" s="978"/>
    </row>
    <row r="22" spans="2:34" x14ac:dyDescent="0.15">
      <c r="B22" s="848"/>
      <c r="C22" s="854"/>
      <c r="D22" s="865"/>
      <c r="E22" s="865"/>
      <c r="F22" s="865"/>
      <c r="G22" s="869"/>
      <c r="H22" s="865"/>
      <c r="I22" s="865"/>
      <c r="J22" s="865"/>
      <c r="K22" s="865"/>
      <c r="L22" s="865"/>
      <c r="M22" s="865"/>
      <c r="N22" s="865"/>
      <c r="O22" s="865"/>
      <c r="P22" s="869"/>
      <c r="Q22" s="865"/>
      <c r="R22" s="865"/>
      <c r="S22" s="865"/>
      <c r="T22" s="865"/>
      <c r="U22" s="865"/>
      <c r="V22" s="865"/>
      <c r="W22" s="865"/>
      <c r="X22" s="865"/>
      <c r="Y22" s="865"/>
      <c r="Z22" s="865"/>
      <c r="AA22" s="865"/>
      <c r="AB22" s="865"/>
      <c r="AC22" s="865"/>
      <c r="AD22" s="865"/>
      <c r="AE22" s="865"/>
      <c r="AF22" s="865"/>
      <c r="AG22" s="865"/>
      <c r="AH22" s="866"/>
    </row>
    <row r="23" spans="2:34" x14ac:dyDescent="0.15">
      <c r="B23" s="849"/>
      <c r="C23" s="979"/>
      <c r="D23" s="903"/>
      <c r="E23" s="903"/>
      <c r="F23" s="903"/>
      <c r="G23" s="969"/>
      <c r="H23" s="903"/>
      <c r="I23" s="903"/>
      <c r="J23" s="903"/>
      <c r="K23" s="903"/>
      <c r="L23" s="903"/>
      <c r="M23" s="903"/>
      <c r="N23" s="903"/>
      <c r="O23" s="903"/>
      <c r="P23" s="969"/>
      <c r="Q23" s="903"/>
      <c r="R23" s="903"/>
      <c r="S23" s="903"/>
      <c r="T23" s="903"/>
      <c r="U23" s="903"/>
      <c r="V23" s="903"/>
      <c r="W23" s="903"/>
      <c r="X23" s="903"/>
      <c r="Y23" s="903"/>
      <c r="Z23" s="903"/>
      <c r="AA23" s="903"/>
      <c r="AB23" s="903"/>
      <c r="AC23" s="903"/>
      <c r="AD23" s="903"/>
      <c r="AE23" s="903"/>
      <c r="AF23" s="903"/>
      <c r="AG23" s="903"/>
      <c r="AH23" s="904"/>
    </row>
    <row r="24" spans="2:34" x14ac:dyDescent="0.15">
      <c r="B24" s="849"/>
      <c r="C24" s="960"/>
      <c r="D24" s="873"/>
      <c r="E24" s="873"/>
      <c r="F24" s="873"/>
      <c r="G24" s="980"/>
      <c r="H24" s="873"/>
      <c r="I24" s="873"/>
      <c r="J24" s="873"/>
      <c r="K24" s="873"/>
      <c r="L24" s="873"/>
      <c r="M24" s="873"/>
      <c r="N24" s="873"/>
      <c r="O24" s="873"/>
      <c r="P24" s="980"/>
      <c r="Q24" s="873"/>
      <c r="R24" s="873"/>
      <c r="S24" s="873"/>
      <c r="T24" s="873"/>
      <c r="U24" s="873"/>
      <c r="V24" s="873"/>
      <c r="W24" s="873"/>
      <c r="X24" s="873"/>
      <c r="Y24" s="873"/>
      <c r="Z24" s="873"/>
      <c r="AA24" s="873"/>
      <c r="AB24" s="873"/>
      <c r="AC24" s="873"/>
      <c r="AD24" s="873"/>
      <c r="AE24" s="873"/>
      <c r="AF24" s="873"/>
      <c r="AG24" s="873"/>
      <c r="AH24" s="874"/>
    </row>
    <row r="25" spans="2:34" x14ac:dyDescent="0.15">
      <c r="B25" s="849"/>
      <c r="C25" s="981"/>
      <c r="D25" s="982"/>
      <c r="E25" s="982"/>
      <c r="F25" s="982"/>
      <c r="G25" s="983"/>
      <c r="H25" s="982"/>
      <c r="I25" s="982"/>
      <c r="J25" s="982"/>
      <c r="K25" s="982"/>
      <c r="L25" s="982"/>
      <c r="M25" s="982"/>
      <c r="N25" s="982"/>
      <c r="O25" s="982"/>
      <c r="P25" s="983"/>
      <c r="Q25" s="982"/>
      <c r="R25" s="982"/>
      <c r="S25" s="982"/>
      <c r="T25" s="982"/>
      <c r="U25" s="982"/>
      <c r="V25" s="982"/>
      <c r="W25" s="982"/>
      <c r="X25" s="982"/>
      <c r="Y25" s="982"/>
      <c r="Z25" s="982"/>
      <c r="AA25" s="982"/>
      <c r="AB25" s="982"/>
      <c r="AC25" s="982"/>
      <c r="AD25" s="982"/>
      <c r="AE25" s="982"/>
      <c r="AF25" s="982"/>
      <c r="AG25" s="982"/>
      <c r="AH25" s="984"/>
    </row>
    <row r="26" spans="2:34" x14ac:dyDescent="0.15">
      <c r="B26" s="849"/>
      <c r="C26" s="929"/>
      <c r="D26" s="900"/>
      <c r="E26" s="900"/>
      <c r="F26" s="900"/>
      <c r="G26" s="968"/>
      <c r="H26" s="900"/>
      <c r="I26" s="900"/>
      <c r="J26" s="900"/>
      <c r="K26" s="900"/>
      <c r="L26" s="900"/>
      <c r="M26" s="900"/>
      <c r="N26" s="900"/>
      <c r="O26" s="900"/>
      <c r="P26" s="968"/>
      <c r="Q26" s="900"/>
      <c r="R26" s="900"/>
      <c r="S26" s="900"/>
      <c r="T26" s="900"/>
      <c r="U26" s="900"/>
      <c r="V26" s="900"/>
      <c r="W26" s="900"/>
      <c r="X26" s="900"/>
      <c r="Y26" s="900"/>
      <c r="Z26" s="900"/>
      <c r="AA26" s="900"/>
      <c r="AB26" s="900"/>
      <c r="AC26" s="900"/>
      <c r="AD26" s="900"/>
      <c r="AE26" s="900"/>
      <c r="AF26" s="900"/>
      <c r="AG26" s="900"/>
      <c r="AH26" s="901"/>
    </row>
    <row r="27" spans="2:34" x14ac:dyDescent="0.15">
      <c r="B27" s="849"/>
      <c r="C27" s="979"/>
      <c r="D27" s="903"/>
      <c r="E27" s="903"/>
      <c r="F27" s="903"/>
      <c r="G27" s="969"/>
      <c r="H27" s="903"/>
      <c r="I27" s="903"/>
      <c r="J27" s="903"/>
      <c r="K27" s="903"/>
      <c r="L27" s="903"/>
      <c r="M27" s="903"/>
      <c r="N27" s="903"/>
      <c r="O27" s="903"/>
      <c r="P27" s="969"/>
      <c r="Q27" s="903"/>
      <c r="R27" s="903"/>
      <c r="S27" s="903"/>
      <c r="T27" s="903"/>
      <c r="U27" s="903"/>
      <c r="V27" s="903"/>
      <c r="W27" s="903"/>
      <c r="X27" s="903"/>
      <c r="Y27" s="903"/>
      <c r="Z27" s="903"/>
      <c r="AA27" s="903"/>
      <c r="AB27" s="903"/>
      <c r="AC27" s="903"/>
      <c r="AD27" s="903"/>
      <c r="AE27" s="903"/>
      <c r="AF27" s="903"/>
      <c r="AG27" s="903"/>
      <c r="AH27" s="904"/>
    </row>
    <row r="28" spans="2:34" x14ac:dyDescent="0.15">
      <c r="B28" s="849"/>
      <c r="C28" s="960"/>
      <c r="D28" s="873"/>
      <c r="E28" s="873"/>
      <c r="F28" s="873"/>
      <c r="G28" s="980"/>
      <c r="H28" s="873"/>
      <c r="I28" s="873"/>
      <c r="J28" s="873"/>
      <c r="K28" s="873"/>
      <c r="L28" s="873"/>
      <c r="M28" s="873"/>
      <c r="N28" s="873"/>
      <c r="O28" s="873"/>
      <c r="P28" s="980"/>
      <c r="Q28" s="956"/>
      <c r="R28" s="956"/>
      <c r="S28" s="956"/>
      <c r="T28" s="956"/>
      <c r="U28" s="956"/>
      <c r="V28" s="956"/>
      <c r="W28" s="956"/>
      <c r="X28" s="956"/>
      <c r="Y28" s="956"/>
      <c r="Z28" s="956"/>
      <c r="AA28" s="956"/>
      <c r="AB28" s="956"/>
      <c r="AC28" s="956"/>
      <c r="AD28" s="956"/>
      <c r="AE28" s="956"/>
      <c r="AF28" s="956"/>
      <c r="AG28" s="956"/>
      <c r="AH28" s="986"/>
    </row>
    <row r="29" spans="2:34" x14ac:dyDescent="0.15">
      <c r="B29" s="849"/>
      <c r="C29" s="981"/>
      <c r="D29" s="982"/>
      <c r="E29" s="982"/>
      <c r="F29" s="982"/>
      <c r="G29" s="983"/>
      <c r="H29" s="982"/>
      <c r="I29" s="982"/>
      <c r="J29" s="982"/>
      <c r="K29" s="982"/>
      <c r="L29" s="982"/>
      <c r="M29" s="982"/>
      <c r="N29" s="982"/>
      <c r="O29" s="982"/>
      <c r="P29" s="983"/>
      <c r="Q29" s="956"/>
      <c r="R29" s="956"/>
      <c r="S29" s="956"/>
      <c r="T29" s="956"/>
      <c r="U29" s="956"/>
      <c r="V29" s="956"/>
      <c r="W29" s="956"/>
      <c r="X29" s="956"/>
      <c r="Y29" s="956"/>
      <c r="Z29" s="956"/>
      <c r="AA29" s="956"/>
      <c r="AB29" s="956"/>
      <c r="AC29" s="956"/>
      <c r="AD29" s="956"/>
      <c r="AE29" s="956"/>
      <c r="AF29" s="956"/>
      <c r="AG29" s="956"/>
      <c r="AH29" s="986"/>
    </row>
    <row r="30" spans="2:34" x14ac:dyDescent="0.15">
      <c r="B30" s="849"/>
      <c r="C30" s="823"/>
      <c r="D30" s="895"/>
      <c r="E30" s="895"/>
      <c r="F30" s="895"/>
      <c r="G30" s="824"/>
      <c r="H30" s="895"/>
      <c r="I30" s="895"/>
      <c r="J30" s="895"/>
      <c r="K30" s="895"/>
      <c r="L30" s="895"/>
      <c r="M30" s="895"/>
      <c r="N30" s="895"/>
      <c r="O30" s="895"/>
      <c r="P30" s="824"/>
      <c r="Q30" s="899"/>
      <c r="R30" s="900"/>
      <c r="S30" s="900"/>
      <c r="T30" s="900"/>
      <c r="U30" s="900"/>
      <c r="V30" s="900"/>
      <c r="W30" s="900"/>
      <c r="X30" s="900"/>
      <c r="Y30" s="900"/>
      <c r="Z30" s="900"/>
      <c r="AA30" s="900"/>
      <c r="AB30" s="900"/>
      <c r="AC30" s="900"/>
      <c r="AD30" s="900"/>
      <c r="AE30" s="900"/>
      <c r="AF30" s="900"/>
      <c r="AG30" s="900"/>
      <c r="AH30" s="901"/>
    </row>
    <row r="31" spans="2:34" x14ac:dyDescent="0.15">
      <c r="B31" s="849"/>
      <c r="C31" s="979"/>
      <c r="D31" s="903"/>
      <c r="E31" s="903"/>
      <c r="F31" s="903"/>
      <c r="G31" s="969"/>
      <c r="H31" s="903"/>
      <c r="I31" s="903"/>
      <c r="J31" s="903"/>
      <c r="K31" s="903"/>
      <c r="L31" s="903"/>
      <c r="M31" s="903"/>
      <c r="N31" s="903"/>
      <c r="O31" s="903"/>
      <c r="P31" s="969"/>
      <c r="Q31" s="902"/>
      <c r="R31" s="903"/>
      <c r="S31" s="903"/>
      <c r="T31" s="903"/>
      <c r="U31" s="903"/>
      <c r="V31" s="903"/>
      <c r="W31" s="903"/>
      <c r="X31" s="903"/>
      <c r="Y31" s="903"/>
      <c r="Z31" s="903"/>
      <c r="AA31" s="903"/>
      <c r="AB31" s="903"/>
      <c r="AC31" s="903"/>
      <c r="AD31" s="903"/>
      <c r="AE31" s="903"/>
      <c r="AF31" s="903"/>
      <c r="AG31" s="903"/>
      <c r="AH31" s="904"/>
    </row>
    <row r="32" spans="2:34" x14ac:dyDescent="0.15">
      <c r="B32" s="849"/>
      <c r="C32" s="955"/>
      <c r="D32" s="956"/>
      <c r="E32" s="956"/>
      <c r="F32" s="956"/>
      <c r="G32" s="985"/>
      <c r="H32" s="956"/>
      <c r="I32" s="956"/>
      <c r="J32" s="956"/>
      <c r="K32" s="956"/>
      <c r="L32" s="956"/>
      <c r="M32" s="956"/>
      <c r="N32" s="956"/>
      <c r="O32" s="956"/>
      <c r="P32" s="985"/>
      <c r="Q32" s="956"/>
      <c r="R32" s="956"/>
      <c r="S32" s="956"/>
      <c r="T32" s="956"/>
      <c r="U32" s="956"/>
      <c r="V32" s="956"/>
      <c r="W32" s="956"/>
      <c r="X32" s="956"/>
      <c r="Y32" s="956"/>
      <c r="Z32" s="956"/>
      <c r="AA32" s="956"/>
      <c r="AB32" s="956"/>
      <c r="AC32" s="956"/>
      <c r="AD32" s="956"/>
      <c r="AE32" s="956"/>
      <c r="AF32" s="956"/>
      <c r="AG32" s="956"/>
      <c r="AH32" s="986"/>
    </row>
    <row r="33" spans="2:48" ht="14.25" thickBot="1" x14ac:dyDescent="0.2">
      <c r="B33" s="850"/>
      <c r="C33" s="882"/>
      <c r="D33" s="958"/>
      <c r="E33" s="958"/>
      <c r="F33" s="958"/>
      <c r="G33" s="883"/>
      <c r="H33" s="958"/>
      <c r="I33" s="958"/>
      <c r="J33" s="958"/>
      <c r="K33" s="958"/>
      <c r="L33" s="958"/>
      <c r="M33" s="958"/>
      <c r="N33" s="958"/>
      <c r="O33" s="958"/>
      <c r="P33" s="883"/>
      <c r="Q33" s="958"/>
      <c r="R33" s="958"/>
      <c r="S33" s="958"/>
      <c r="T33" s="958"/>
      <c r="U33" s="958"/>
      <c r="V33" s="958"/>
      <c r="W33" s="958"/>
      <c r="X33" s="958"/>
      <c r="Y33" s="958"/>
      <c r="Z33" s="958"/>
      <c r="AA33" s="958"/>
      <c r="AB33" s="958"/>
      <c r="AC33" s="958"/>
      <c r="AD33" s="958"/>
      <c r="AE33" s="958"/>
      <c r="AF33" s="958"/>
      <c r="AG33" s="958"/>
      <c r="AH33" s="964"/>
    </row>
    <row r="34" spans="2:48" ht="14.25" thickBot="1" x14ac:dyDescent="0.2"/>
    <row r="35" spans="2:48" ht="14.25" customHeight="1" thickBot="1" x14ac:dyDescent="0.2">
      <c r="B35" s="831" t="s">
        <v>812</v>
      </c>
      <c r="C35" s="865"/>
      <c r="D35" s="866"/>
      <c r="M35" s="831" t="s">
        <v>811</v>
      </c>
      <c r="N35" s="865"/>
      <c r="O35" s="866"/>
      <c r="T35" s="124"/>
      <c r="U35" s="915" t="s">
        <v>810</v>
      </c>
      <c r="V35" s="916"/>
      <c r="W35" s="916"/>
      <c r="X35" s="916"/>
      <c r="Y35" s="917"/>
      <c r="Z35" s="125"/>
      <c r="AA35" s="125"/>
      <c r="AB35" s="125"/>
      <c r="AR35" s="109"/>
      <c r="AS35" s="109"/>
      <c r="AT35" s="109"/>
      <c r="AU35" s="109"/>
      <c r="AV35" s="109"/>
    </row>
    <row r="36" spans="2:48" ht="14.25" customHeight="1" thickBot="1" x14ac:dyDescent="0.2">
      <c r="B36" s="848"/>
      <c r="C36" s="865"/>
      <c r="D36" s="865"/>
      <c r="E36" s="865"/>
      <c r="F36" s="865"/>
      <c r="G36" s="865"/>
      <c r="H36" s="865"/>
      <c r="I36" s="865"/>
      <c r="J36" s="865"/>
      <c r="K36" s="866"/>
      <c r="L36" s="121"/>
      <c r="M36" s="854"/>
      <c r="N36" s="880" t="s">
        <v>809</v>
      </c>
      <c r="O36" s="881"/>
      <c r="P36" s="925" t="s">
        <v>808</v>
      </c>
      <c r="Q36" s="925"/>
      <c r="R36" s="925"/>
      <c r="S36" s="926"/>
      <c r="T36" s="124"/>
      <c r="U36" s="870" t="s">
        <v>807</v>
      </c>
      <c r="V36" s="871"/>
      <c r="W36" s="871"/>
      <c r="X36" s="871"/>
      <c r="Y36" s="871"/>
      <c r="Z36" s="871"/>
      <c r="AA36" s="871"/>
      <c r="AB36" s="871"/>
      <c r="AC36" s="871"/>
      <c r="AD36" s="871"/>
      <c r="AE36" s="871"/>
      <c r="AF36" s="871"/>
      <c r="AG36" s="871"/>
      <c r="AH36" s="872"/>
      <c r="AR36" s="109"/>
      <c r="AS36" s="109"/>
      <c r="AT36" s="109"/>
      <c r="AU36" s="109"/>
      <c r="AV36" s="109"/>
    </row>
    <row r="37" spans="2:48" ht="13.5" customHeight="1" thickBot="1" x14ac:dyDescent="0.2">
      <c r="B37" s="849"/>
      <c r="C37" s="873"/>
      <c r="D37" s="873"/>
      <c r="E37" s="873"/>
      <c r="F37" s="873"/>
      <c r="G37" s="873"/>
      <c r="H37" s="873"/>
      <c r="I37" s="873"/>
      <c r="J37" s="873"/>
      <c r="K37" s="874"/>
      <c r="L37" s="121"/>
      <c r="M37" s="823"/>
      <c r="N37" s="882"/>
      <c r="O37" s="883"/>
      <c r="P37" s="818"/>
      <c r="Q37" s="818"/>
      <c r="R37" s="818"/>
      <c r="S37" s="819"/>
      <c r="U37" s="848"/>
      <c r="V37" s="907" t="s">
        <v>806</v>
      </c>
      <c r="W37" s="908"/>
      <c r="X37" s="908"/>
      <c r="Y37" s="908"/>
      <c r="Z37" s="908"/>
      <c r="AA37" s="908"/>
      <c r="AB37" s="908"/>
      <c r="AC37" s="908"/>
      <c r="AD37" s="908"/>
      <c r="AE37" s="909"/>
      <c r="AF37" s="123"/>
      <c r="AG37" s="910" t="s">
        <v>786</v>
      </c>
      <c r="AH37" s="911"/>
      <c r="AR37" s="109"/>
      <c r="AS37" s="109"/>
      <c r="AT37" s="109"/>
      <c r="AU37" s="109"/>
      <c r="AV37" s="109"/>
    </row>
    <row r="38" spans="2:48" x14ac:dyDescent="0.15">
      <c r="B38" s="849"/>
      <c r="C38" s="875"/>
      <c r="D38" s="875"/>
      <c r="E38" s="875"/>
      <c r="F38" s="875"/>
      <c r="G38" s="875"/>
      <c r="H38" s="875"/>
      <c r="I38" s="875"/>
      <c r="J38" s="875"/>
      <c r="K38" s="876"/>
      <c r="L38" s="121"/>
      <c r="M38" s="823"/>
      <c r="N38" s="827" t="s">
        <v>805</v>
      </c>
      <c r="O38" s="828"/>
      <c r="P38" s="858" t="s">
        <v>804</v>
      </c>
      <c r="Q38" s="858"/>
      <c r="R38" s="858"/>
      <c r="S38" s="859"/>
      <c r="T38" s="118"/>
      <c r="U38" s="849"/>
      <c r="V38" s="877" t="s">
        <v>803</v>
      </c>
      <c r="W38" s="878"/>
      <c r="X38" s="878"/>
      <c r="Y38" s="878"/>
      <c r="Z38" s="878"/>
      <c r="AA38" s="927"/>
      <c r="AB38" s="838"/>
      <c r="AC38" s="839"/>
      <c r="AD38" s="839"/>
      <c r="AE38" s="839"/>
      <c r="AF38" s="839"/>
      <c r="AG38" s="839"/>
      <c r="AH38" s="840"/>
      <c r="AR38" s="109"/>
      <c r="AS38" s="109"/>
      <c r="AT38" s="109"/>
      <c r="AU38" s="109"/>
      <c r="AV38" s="109"/>
    </row>
    <row r="39" spans="2:48" ht="14.25" thickBot="1" x14ac:dyDescent="0.2">
      <c r="B39" s="849"/>
      <c r="C39" s="839"/>
      <c r="D39" s="839"/>
      <c r="E39" s="839"/>
      <c r="F39" s="839"/>
      <c r="G39" s="839"/>
      <c r="H39" s="839"/>
      <c r="I39" s="839"/>
      <c r="J39" s="839"/>
      <c r="K39" s="840"/>
      <c r="L39" s="121"/>
      <c r="M39" s="823"/>
      <c r="N39" s="829"/>
      <c r="O39" s="830"/>
      <c r="P39" s="860"/>
      <c r="Q39" s="860"/>
      <c r="R39" s="860"/>
      <c r="S39" s="861"/>
      <c r="T39" s="118"/>
      <c r="U39" s="849"/>
      <c r="V39" s="815" t="s">
        <v>802</v>
      </c>
      <c r="W39" s="816"/>
      <c r="X39" s="816"/>
      <c r="Y39" s="816"/>
      <c r="Z39" s="816"/>
      <c r="AA39" s="817"/>
      <c r="AB39" s="835"/>
      <c r="AC39" s="836"/>
      <c r="AD39" s="836"/>
      <c r="AE39" s="122" t="s">
        <v>801</v>
      </c>
      <c r="AF39" s="836"/>
      <c r="AG39" s="836"/>
      <c r="AH39" s="837"/>
      <c r="AR39" s="109"/>
      <c r="AS39" s="109"/>
      <c r="AT39" s="109"/>
      <c r="AU39" s="109"/>
      <c r="AV39" s="109"/>
    </row>
    <row r="40" spans="2:48" ht="14.25" thickBot="1" x14ac:dyDescent="0.2">
      <c r="B40" s="849"/>
      <c r="C40" s="900"/>
      <c r="D40" s="900"/>
      <c r="E40" s="900"/>
      <c r="F40" s="900"/>
      <c r="G40" s="900"/>
      <c r="H40" s="900"/>
      <c r="I40" s="900"/>
      <c r="J40" s="900"/>
      <c r="K40" s="901"/>
      <c r="L40" s="121"/>
      <c r="M40" s="823"/>
      <c r="N40" s="823" t="s">
        <v>800</v>
      </c>
      <c r="O40" s="824"/>
      <c r="P40" s="856" t="s">
        <v>799</v>
      </c>
      <c r="Q40" s="856"/>
      <c r="R40" s="856"/>
      <c r="S40" s="856"/>
      <c r="T40" s="118"/>
      <c r="U40" s="850"/>
      <c r="V40" s="912" t="s">
        <v>798</v>
      </c>
      <c r="W40" s="913"/>
      <c r="X40" s="913"/>
      <c r="Y40" s="913"/>
      <c r="Z40" s="913"/>
      <c r="AA40" s="914"/>
      <c r="AB40" s="120" t="s">
        <v>797</v>
      </c>
      <c r="AC40" s="855"/>
      <c r="AD40" s="855"/>
      <c r="AE40" s="855"/>
      <c r="AF40" s="855"/>
      <c r="AG40" s="855"/>
      <c r="AH40" s="119" t="s">
        <v>796</v>
      </c>
    </row>
    <row r="41" spans="2:48" ht="14.25" thickBot="1" x14ac:dyDescent="0.2">
      <c r="B41" s="850"/>
      <c r="C41" s="884"/>
      <c r="D41" s="855"/>
      <c r="E41" s="855"/>
      <c r="F41" s="855"/>
      <c r="G41" s="855"/>
      <c r="H41" s="855"/>
      <c r="I41" s="855"/>
      <c r="J41" s="855"/>
      <c r="K41" s="885"/>
      <c r="L41" s="118"/>
      <c r="M41" s="825"/>
      <c r="N41" s="825"/>
      <c r="O41" s="826"/>
      <c r="P41" s="857"/>
      <c r="Q41" s="857"/>
      <c r="R41" s="857"/>
      <c r="S41" s="857"/>
      <c r="T41" s="118"/>
      <c r="U41" s="870" t="s">
        <v>795</v>
      </c>
      <c r="V41" s="871"/>
      <c r="W41" s="871"/>
      <c r="X41" s="871"/>
      <c r="Y41" s="871"/>
      <c r="Z41" s="871"/>
      <c r="AA41" s="871"/>
      <c r="AB41" s="871"/>
      <c r="AC41" s="871"/>
      <c r="AD41" s="871"/>
      <c r="AE41" s="871"/>
      <c r="AF41" s="871"/>
      <c r="AG41" s="871"/>
      <c r="AH41" s="872"/>
    </row>
    <row r="42" spans="2:48" ht="14.25" thickBot="1" x14ac:dyDescent="0.2">
      <c r="M42" s="109"/>
      <c r="N42" s="109"/>
      <c r="O42" s="109"/>
      <c r="P42" s="109"/>
      <c r="Q42" s="109"/>
      <c r="U42" s="848"/>
      <c r="V42" s="922" t="s">
        <v>794</v>
      </c>
      <c r="W42" s="923"/>
      <c r="X42" s="923"/>
      <c r="Y42" s="923"/>
      <c r="Z42" s="923"/>
      <c r="AA42" s="923"/>
      <c r="AB42" s="923"/>
      <c r="AC42" s="923"/>
      <c r="AD42" s="923"/>
      <c r="AE42" s="924"/>
      <c r="AF42" s="117"/>
      <c r="AG42" s="844" t="s">
        <v>783</v>
      </c>
      <c r="AH42" s="845"/>
    </row>
    <row r="43" spans="2:48" ht="14.25" thickBot="1" x14ac:dyDescent="0.2">
      <c r="B43" s="831" t="s">
        <v>793</v>
      </c>
      <c r="C43" s="832"/>
      <c r="M43" s="109"/>
      <c r="N43" s="109"/>
      <c r="O43" s="109"/>
      <c r="P43" s="109"/>
      <c r="Q43" s="109"/>
      <c r="U43" s="849"/>
      <c r="V43" s="919" t="s">
        <v>910</v>
      </c>
      <c r="W43" s="920"/>
      <c r="X43" s="920"/>
      <c r="Y43" s="920"/>
      <c r="Z43" s="920"/>
      <c r="AA43" s="920"/>
      <c r="AB43" s="920"/>
      <c r="AC43" s="920"/>
      <c r="AD43" s="920"/>
      <c r="AE43" s="921"/>
      <c r="AF43" s="116"/>
      <c r="AG43" s="905" t="s">
        <v>792</v>
      </c>
      <c r="AH43" s="906"/>
    </row>
    <row r="44" spans="2:48" x14ac:dyDescent="0.15">
      <c r="B44" s="833"/>
      <c r="C44" s="834"/>
      <c r="D44" s="834"/>
      <c r="E44" s="834"/>
      <c r="F44" s="834"/>
      <c r="G44" s="834"/>
      <c r="H44" s="834"/>
      <c r="I44" s="834"/>
      <c r="J44" s="834"/>
      <c r="K44" s="834"/>
      <c r="L44" s="834"/>
      <c r="M44" s="834"/>
      <c r="N44" s="834"/>
      <c r="O44" s="834"/>
      <c r="P44" s="834"/>
      <c r="Q44" s="834"/>
      <c r="R44" s="834"/>
      <c r="S44" s="918"/>
      <c r="U44" s="849"/>
      <c r="V44" s="877" t="s">
        <v>791</v>
      </c>
      <c r="W44" s="878"/>
      <c r="X44" s="878"/>
      <c r="Y44" s="878"/>
      <c r="Z44" s="878"/>
      <c r="AA44" s="878"/>
      <c r="AB44" s="878"/>
      <c r="AC44" s="878"/>
      <c r="AD44" s="878"/>
      <c r="AE44" s="879"/>
      <c r="AF44" s="113"/>
      <c r="AG44" s="844" t="s">
        <v>792</v>
      </c>
      <c r="AH44" s="845"/>
    </row>
    <row r="45" spans="2:48" x14ac:dyDescent="0.15">
      <c r="B45" s="841"/>
      <c r="C45" s="842"/>
      <c r="D45" s="842"/>
      <c r="E45" s="842"/>
      <c r="F45" s="842"/>
      <c r="G45" s="842"/>
      <c r="H45" s="842"/>
      <c r="I45" s="842"/>
      <c r="J45" s="842"/>
      <c r="K45" s="842"/>
      <c r="L45" s="842"/>
      <c r="M45" s="842"/>
      <c r="N45" s="842"/>
      <c r="O45" s="842"/>
      <c r="P45" s="842"/>
      <c r="Q45" s="842"/>
      <c r="R45" s="842"/>
      <c r="S45" s="843"/>
      <c r="T45" s="114"/>
      <c r="U45" s="849"/>
      <c r="V45" s="889" t="s">
        <v>790</v>
      </c>
      <c r="W45" s="890"/>
      <c r="X45" s="890"/>
      <c r="Y45" s="890"/>
      <c r="Z45" s="890"/>
      <c r="AA45" s="890"/>
      <c r="AB45" s="890"/>
      <c r="AC45" s="890"/>
      <c r="AD45" s="890"/>
      <c r="AE45" s="891"/>
      <c r="AF45" s="112"/>
      <c r="AG45" s="846" t="s">
        <v>792</v>
      </c>
      <c r="AH45" s="847"/>
      <c r="AO45" s="115"/>
    </row>
    <row r="46" spans="2:48" x14ac:dyDescent="0.15">
      <c r="B46" s="820"/>
      <c r="C46" s="821"/>
      <c r="D46" s="821"/>
      <c r="E46" s="821"/>
      <c r="F46" s="821"/>
      <c r="G46" s="821"/>
      <c r="H46" s="821"/>
      <c r="I46" s="821"/>
      <c r="J46" s="821"/>
      <c r="K46" s="821"/>
      <c r="L46" s="821"/>
      <c r="M46" s="821"/>
      <c r="N46" s="821"/>
      <c r="O46" s="821"/>
      <c r="P46" s="821"/>
      <c r="Q46" s="821"/>
      <c r="R46" s="821"/>
      <c r="S46" s="822"/>
      <c r="T46" s="114"/>
      <c r="U46" s="849"/>
      <c r="V46" s="877" t="s">
        <v>789</v>
      </c>
      <c r="W46" s="878"/>
      <c r="X46" s="878"/>
      <c r="Y46" s="878"/>
      <c r="Z46" s="878"/>
      <c r="AA46" s="878"/>
      <c r="AB46" s="878"/>
      <c r="AC46" s="878"/>
      <c r="AD46" s="878"/>
      <c r="AE46" s="879"/>
      <c r="AF46" s="113"/>
      <c r="AG46" s="844" t="s">
        <v>786</v>
      </c>
      <c r="AH46" s="845"/>
    </row>
    <row r="47" spans="2:48" ht="13.5" customHeight="1" x14ac:dyDescent="0.15">
      <c r="B47" s="841"/>
      <c r="C47" s="842"/>
      <c r="D47" s="842"/>
      <c r="E47" s="842"/>
      <c r="F47" s="842"/>
      <c r="G47" s="842"/>
      <c r="H47" s="842"/>
      <c r="I47" s="842"/>
      <c r="J47" s="842"/>
      <c r="K47" s="842"/>
      <c r="L47" s="842"/>
      <c r="M47" s="842"/>
      <c r="N47" s="842"/>
      <c r="O47" s="842"/>
      <c r="P47" s="842"/>
      <c r="Q47" s="842"/>
      <c r="R47" s="842"/>
      <c r="S47" s="843"/>
      <c r="T47" s="111"/>
      <c r="U47" s="849"/>
      <c r="V47" s="889" t="s">
        <v>788</v>
      </c>
      <c r="W47" s="890"/>
      <c r="X47" s="890"/>
      <c r="Y47" s="890"/>
      <c r="Z47" s="890"/>
      <c r="AA47" s="890"/>
      <c r="AB47" s="890"/>
      <c r="AC47" s="890"/>
      <c r="AD47" s="890"/>
      <c r="AE47" s="891"/>
      <c r="AF47" s="112"/>
      <c r="AG47" s="846" t="s">
        <v>786</v>
      </c>
      <c r="AH47" s="847"/>
    </row>
    <row r="48" spans="2:48" ht="14.25" customHeight="1" thickBot="1" x14ac:dyDescent="0.2">
      <c r="B48" s="820"/>
      <c r="C48" s="821"/>
      <c r="D48" s="821"/>
      <c r="E48" s="821"/>
      <c r="F48" s="821"/>
      <c r="G48" s="821"/>
      <c r="H48" s="821"/>
      <c r="I48" s="821"/>
      <c r="J48" s="821"/>
      <c r="K48" s="821"/>
      <c r="L48" s="821"/>
      <c r="M48" s="821"/>
      <c r="N48" s="821"/>
      <c r="O48" s="821"/>
      <c r="P48" s="821"/>
      <c r="Q48" s="821"/>
      <c r="R48" s="821"/>
      <c r="S48" s="822"/>
      <c r="T48" s="111"/>
      <c r="U48" s="850"/>
      <c r="V48" s="886" t="s">
        <v>787</v>
      </c>
      <c r="W48" s="887"/>
      <c r="X48" s="887"/>
      <c r="Y48" s="887"/>
      <c r="Z48" s="887"/>
      <c r="AA48" s="887"/>
      <c r="AB48" s="887"/>
      <c r="AC48" s="887"/>
      <c r="AD48" s="887"/>
      <c r="AE48" s="888"/>
      <c r="AF48" s="110"/>
      <c r="AG48" s="818" t="s">
        <v>786</v>
      </c>
      <c r="AH48" s="819"/>
    </row>
    <row r="49" spans="2:35" x14ac:dyDescent="0.15">
      <c r="B49" s="841"/>
      <c r="C49" s="842"/>
      <c r="D49" s="842"/>
      <c r="E49" s="842"/>
      <c r="F49" s="842"/>
      <c r="G49" s="842"/>
      <c r="H49" s="842"/>
      <c r="I49" s="842"/>
      <c r="J49" s="842"/>
      <c r="K49" s="842"/>
      <c r="L49" s="842"/>
      <c r="M49" s="842"/>
      <c r="N49" s="842"/>
      <c r="O49" s="842"/>
      <c r="P49" s="842"/>
      <c r="Q49" s="842"/>
      <c r="R49" s="842"/>
      <c r="S49" s="843"/>
      <c r="U49" s="854" t="s">
        <v>785</v>
      </c>
      <c r="V49" s="865"/>
      <c r="W49" s="865"/>
      <c r="X49" s="869"/>
      <c r="Y49" s="865"/>
      <c r="Z49" s="865"/>
      <c r="AA49" s="865"/>
      <c r="AB49" s="865"/>
      <c r="AC49" s="866"/>
      <c r="AD49" s="854" t="s">
        <v>784</v>
      </c>
      <c r="AE49" s="869"/>
      <c r="AF49" s="862" t="s">
        <v>783</v>
      </c>
      <c r="AG49" s="862"/>
      <c r="AH49" s="863"/>
    </row>
    <row r="50" spans="2:35" ht="14.25" thickBot="1" x14ac:dyDescent="0.2">
      <c r="B50" s="851"/>
      <c r="C50" s="852"/>
      <c r="D50" s="852"/>
      <c r="E50" s="852"/>
      <c r="F50" s="852"/>
      <c r="G50" s="852"/>
      <c r="H50" s="852"/>
      <c r="I50" s="852"/>
      <c r="J50" s="852"/>
      <c r="K50" s="852"/>
      <c r="L50" s="852"/>
      <c r="M50" s="852"/>
      <c r="N50" s="852"/>
      <c r="O50" s="852"/>
      <c r="P50" s="852"/>
      <c r="Q50" s="852"/>
      <c r="R50" s="852"/>
      <c r="S50" s="853"/>
      <c r="T50" s="109"/>
      <c r="U50" s="825" t="s">
        <v>782</v>
      </c>
      <c r="V50" s="867"/>
      <c r="W50" s="867"/>
      <c r="X50" s="826"/>
      <c r="Y50" s="867"/>
      <c r="Z50" s="867"/>
      <c r="AA50" s="867"/>
      <c r="AB50" s="867"/>
      <c r="AC50" s="868"/>
      <c r="AD50" s="825"/>
      <c r="AE50" s="826"/>
      <c r="AF50" s="857"/>
      <c r="AG50" s="857"/>
      <c r="AH50" s="864"/>
    </row>
    <row r="51" spans="2:35" x14ac:dyDescent="0.15">
      <c r="B51" s="109"/>
      <c r="C51" s="109"/>
      <c r="D51" s="109"/>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row>
    <row r="52" spans="2:35" x14ac:dyDescent="0.15">
      <c r="B52" s="109"/>
      <c r="C52" s="109"/>
      <c r="D52" s="109"/>
      <c r="E52" s="109"/>
      <c r="F52" s="109"/>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row>
  </sheetData>
  <mergeCells count="149">
    <mergeCell ref="AG11:AH11"/>
    <mergeCell ref="AE11:AF11"/>
    <mergeCell ref="Z11:AD11"/>
    <mergeCell ref="M12:N13"/>
    <mergeCell ref="O12:P13"/>
    <mergeCell ref="W18:AH18"/>
    <mergeCell ref="H11:L11"/>
    <mergeCell ref="C14:H14"/>
    <mergeCell ref="B11:F13"/>
    <mergeCell ref="Z12:AD12"/>
    <mergeCell ref="Z16:AH16"/>
    <mergeCell ref="Z17:AH17"/>
    <mergeCell ref="Z13:AD13"/>
    <mergeCell ref="M11:N11"/>
    <mergeCell ref="O11:P11"/>
    <mergeCell ref="Q11:U11"/>
    <mergeCell ref="C30:G31"/>
    <mergeCell ref="B16:E17"/>
    <mergeCell ref="X12:Y13"/>
    <mergeCell ref="V12:W13"/>
    <mergeCell ref="W16:Y17"/>
    <mergeCell ref="I14:AH14"/>
    <mergeCell ref="AE12:AF13"/>
    <mergeCell ref="AG12:AH13"/>
    <mergeCell ref="H12:L12"/>
    <mergeCell ref="H13:L13"/>
    <mergeCell ref="C18:E18"/>
    <mergeCell ref="F16:H17"/>
    <mergeCell ref="I16:Q16"/>
    <mergeCell ref="I17:Q17"/>
    <mergeCell ref="F18:Q18"/>
    <mergeCell ref="T18:V18"/>
    <mergeCell ref="Q13:U13"/>
    <mergeCell ref="S16:V17"/>
    <mergeCell ref="B35:D35"/>
    <mergeCell ref="M35:O35"/>
    <mergeCell ref="H26:P27"/>
    <mergeCell ref="Q26:AH27"/>
    <mergeCell ref="B20:E21"/>
    <mergeCell ref="F21:G21"/>
    <mergeCell ref="H21:P21"/>
    <mergeCell ref="Q21:AH21"/>
    <mergeCell ref="C22:G23"/>
    <mergeCell ref="C24:G25"/>
    <mergeCell ref="H24:P25"/>
    <mergeCell ref="Q24:AH25"/>
    <mergeCell ref="F20:H20"/>
    <mergeCell ref="H30:P31"/>
    <mergeCell ref="C26:G27"/>
    <mergeCell ref="H22:P23"/>
    <mergeCell ref="Q22:AH23"/>
    <mergeCell ref="B22:B33"/>
    <mergeCell ref="C32:G33"/>
    <mergeCell ref="H32:P33"/>
    <mergeCell ref="Q32:AH33"/>
    <mergeCell ref="C28:G29"/>
    <mergeCell ref="H28:P29"/>
    <mergeCell ref="Q28:AH29"/>
    <mergeCell ref="S4:X4"/>
    <mergeCell ref="AC4:AE4"/>
    <mergeCell ref="AF4:AH4"/>
    <mergeCell ref="Y4:AB4"/>
    <mergeCell ref="S5:W5"/>
    <mergeCell ref="AG7:AH7"/>
    <mergeCell ref="Q7:W7"/>
    <mergeCell ref="X7:Y7"/>
    <mergeCell ref="B2:Q3"/>
    <mergeCell ref="B4:Q5"/>
    <mergeCell ref="B7:G9"/>
    <mergeCell ref="Z7:AF7"/>
    <mergeCell ref="O7:P7"/>
    <mergeCell ref="H8:N9"/>
    <mergeCell ref="O8:P9"/>
    <mergeCell ref="Q8:W9"/>
    <mergeCell ref="Z8:AF9"/>
    <mergeCell ref="S2:X2"/>
    <mergeCell ref="Y2:AH2"/>
    <mergeCell ref="S3:X3"/>
    <mergeCell ref="Y3:AH3"/>
    <mergeCell ref="H7:N7"/>
    <mergeCell ref="X8:Y9"/>
    <mergeCell ref="AD49:AE50"/>
    <mergeCell ref="U41:AH41"/>
    <mergeCell ref="X5:AH5"/>
    <mergeCell ref="V11:W11"/>
    <mergeCell ref="X11:Y11"/>
    <mergeCell ref="AG8:AH9"/>
    <mergeCell ref="Q12:U12"/>
    <mergeCell ref="Q30:AH31"/>
    <mergeCell ref="AG45:AH45"/>
    <mergeCell ref="AG43:AH43"/>
    <mergeCell ref="V37:AE37"/>
    <mergeCell ref="AG37:AH37"/>
    <mergeCell ref="V40:AA40"/>
    <mergeCell ref="V45:AE45"/>
    <mergeCell ref="U35:Y35"/>
    <mergeCell ref="K44:S44"/>
    <mergeCell ref="C39:K39"/>
    <mergeCell ref="C40:K40"/>
    <mergeCell ref="V43:AE43"/>
    <mergeCell ref="V42:AE42"/>
    <mergeCell ref="P36:S37"/>
    <mergeCell ref="B45:J45"/>
    <mergeCell ref="K45:S45"/>
    <mergeCell ref="V38:AA38"/>
    <mergeCell ref="K49:S49"/>
    <mergeCell ref="B50:J50"/>
    <mergeCell ref="K50:S50"/>
    <mergeCell ref="M36:M41"/>
    <mergeCell ref="AC40:AG40"/>
    <mergeCell ref="B36:B41"/>
    <mergeCell ref="P40:S41"/>
    <mergeCell ref="P38:S39"/>
    <mergeCell ref="B49:J49"/>
    <mergeCell ref="AF49:AH50"/>
    <mergeCell ref="Y49:AC50"/>
    <mergeCell ref="U49:X49"/>
    <mergeCell ref="U50:X50"/>
    <mergeCell ref="U36:AH36"/>
    <mergeCell ref="C36:K36"/>
    <mergeCell ref="C37:K37"/>
    <mergeCell ref="C38:K38"/>
    <mergeCell ref="V44:AE44"/>
    <mergeCell ref="N36:O37"/>
    <mergeCell ref="C41:K41"/>
    <mergeCell ref="V48:AE48"/>
    <mergeCell ref="V47:AE47"/>
    <mergeCell ref="U42:U48"/>
    <mergeCell ref="V46:AE46"/>
    <mergeCell ref="V39:AA39"/>
    <mergeCell ref="AG48:AH48"/>
    <mergeCell ref="B48:J48"/>
    <mergeCell ref="K48:S48"/>
    <mergeCell ref="N40:O41"/>
    <mergeCell ref="N38:O39"/>
    <mergeCell ref="B43:C43"/>
    <mergeCell ref="B44:J44"/>
    <mergeCell ref="AB39:AD39"/>
    <mergeCell ref="AF39:AH39"/>
    <mergeCell ref="AB38:AH38"/>
    <mergeCell ref="B46:J46"/>
    <mergeCell ref="K46:S46"/>
    <mergeCell ref="B47:J47"/>
    <mergeCell ref="K47:S47"/>
    <mergeCell ref="AG46:AH46"/>
    <mergeCell ref="AG47:AH47"/>
    <mergeCell ref="AG42:AH42"/>
    <mergeCell ref="AG44:AH44"/>
    <mergeCell ref="U37:U40"/>
  </mergeCells>
  <phoneticPr fontId="6"/>
  <pageMargins left="0.7" right="0.7" top="0.75" bottom="0.75" header="0.3" footer="0.3"/>
  <pageSetup paperSize="13"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34998626667073579"/>
  </sheetPr>
  <dimension ref="A1:X62"/>
  <sheetViews>
    <sheetView view="pageBreakPreview" zoomScaleNormal="100" zoomScaleSheetLayoutView="100" workbookViewId="0">
      <selection sqref="A1:C1"/>
    </sheetView>
  </sheetViews>
  <sheetFormatPr defaultColWidth="2.25" defaultRowHeight="13.5" x14ac:dyDescent="0.15"/>
  <cols>
    <col min="1" max="1" width="3.75" customWidth="1"/>
    <col min="2" max="2" width="9.5" customWidth="1"/>
    <col min="3" max="3" width="10.25" customWidth="1"/>
    <col min="4" max="4" width="6.375" customWidth="1"/>
    <col min="5" max="5" width="6.5" customWidth="1"/>
    <col min="6" max="7" width="6.375" customWidth="1"/>
    <col min="8" max="8" width="6.25" customWidth="1"/>
    <col min="9" max="9" width="12.75" customWidth="1"/>
    <col min="10" max="10" width="19.375" customWidth="1"/>
    <col min="11" max="11" width="26" customWidth="1"/>
    <col min="13" max="13" width="11.375" style="94" bestFit="1" customWidth="1"/>
    <col min="14" max="14" width="58" customWidth="1"/>
    <col min="15" max="18" width="3.5" bestFit="1" customWidth="1"/>
  </cols>
  <sheetData>
    <row r="1" spans="1:24" ht="21" x14ac:dyDescent="0.15">
      <c r="A1" s="1005" t="s">
        <v>0</v>
      </c>
      <c r="B1" s="1005"/>
      <c r="C1" s="1005"/>
    </row>
    <row r="2" spans="1:24" ht="14.25" thickBot="1" x14ac:dyDescent="0.2">
      <c r="A2" s="1006" t="s">
        <v>537</v>
      </c>
      <c r="B2" s="1006"/>
      <c r="C2" s="1006"/>
      <c r="D2" s="1006"/>
      <c r="E2" s="1006"/>
      <c r="F2" s="1006"/>
      <c r="G2" s="1006"/>
      <c r="H2" s="1006"/>
      <c r="I2" s="1006"/>
      <c r="J2" s="1006"/>
    </row>
    <row r="3" spans="1:24" ht="14.25" thickBot="1" x14ac:dyDescent="0.2">
      <c r="A3" s="97" t="s">
        <v>1</v>
      </c>
      <c r="B3" s="98" t="s">
        <v>161</v>
      </c>
      <c r="C3" s="98" t="s">
        <v>2</v>
      </c>
      <c r="D3" s="99" t="s">
        <v>3</v>
      </c>
      <c r="E3" s="99" t="s">
        <v>49</v>
      </c>
      <c r="F3" s="99" t="s">
        <v>4</v>
      </c>
      <c r="G3" s="99" t="s">
        <v>5</v>
      </c>
      <c r="H3" s="99" t="s">
        <v>6</v>
      </c>
      <c r="I3" s="98" t="s">
        <v>7</v>
      </c>
      <c r="J3" s="98" t="s">
        <v>8</v>
      </c>
      <c r="K3" s="98" t="s">
        <v>2439</v>
      </c>
      <c r="L3" s="8" t="s">
        <v>50</v>
      </c>
      <c r="M3" s="95"/>
      <c r="N3" t="s">
        <v>57</v>
      </c>
      <c r="O3" s="8"/>
      <c r="P3" s="8"/>
      <c r="Q3" s="8"/>
      <c r="R3" s="8"/>
      <c r="V3" s="11"/>
      <c r="W3" s="8"/>
      <c r="X3" s="8"/>
    </row>
    <row r="4" spans="1:24" x14ac:dyDescent="0.15">
      <c r="A4" s="3">
        <v>4</v>
      </c>
      <c r="B4" s="40" t="s">
        <v>643</v>
      </c>
      <c r="C4" s="3" t="s">
        <v>9</v>
      </c>
      <c r="D4" s="2">
        <v>20</v>
      </c>
      <c r="E4" s="2">
        <v>15</v>
      </c>
      <c r="F4" s="2">
        <v>15</v>
      </c>
      <c r="G4" s="2">
        <v>10</v>
      </c>
      <c r="H4" s="2">
        <v>20</v>
      </c>
      <c r="I4" s="3" t="s">
        <v>151</v>
      </c>
      <c r="J4" s="3" t="s">
        <v>439</v>
      </c>
      <c r="K4" s="3" t="s">
        <v>2429</v>
      </c>
      <c r="L4" s="8" t="s">
        <v>689</v>
      </c>
      <c r="M4" s="11" t="s">
        <v>9</v>
      </c>
      <c r="N4" s="8" t="s">
        <v>58</v>
      </c>
      <c r="O4" s="5"/>
      <c r="P4" s="5"/>
      <c r="Q4" s="5"/>
      <c r="R4" s="5"/>
      <c r="T4" s="8"/>
      <c r="V4" s="11"/>
      <c r="W4" s="8"/>
      <c r="X4" s="8"/>
    </row>
    <row r="5" spans="1:24" x14ac:dyDescent="0.15">
      <c r="A5" s="100">
        <v>3</v>
      </c>
      <c r="B5" s="71" t="s">
        <v>644</v>
      </c>
      <c r="C5" s="100" t="s">
        <v>10</v>
      </c>
      <c r="D5" s="72">
        <v>10</v>
      </c>
      <c r="E5" s="72">
        <v>20</v>
      </c>
      <c r="F5" s="72">
        <v>20</v>
      </c>
      <c r="G5" s="72">
        <v>10</v>
      </c>
      <c r="H5" s="72">
        <v>20</v>
      </c>
      <c r="I5" s="100" t="s">
        <v>152</v>
      </c>
      <c r="J5" s="100" t="s">
        <v>153</v>
      </c>
      <c r="K5" s="100" t="s">
        <v>3181</v>
      </c>
      <c r="L5" s="8" t="s">
        <v>690</v>
      </c>
      <c r="M5" s="11" t="s">
        <v>45</v>
      </c>
      <c r="N5" s="8" t="s">
        <v>59</v>
      </c>
      <c r="O5" s="5"/>
      <c r="P5" s="5"/>
      <c r="Q5" s="5"/>
      <c r="R5" s="5"/>
      <c r="T5" s="8"/>
      <c r="V5" s="11"/>
      <c r="W5" s="8"/>
      <c r="X5" s="8"/>
    </row>
    <row r="6" spans="1:24" x14ac:dyDescent="0.15">
      <c r="A6" s="3">
        <v>9</v>
      </c>
      <c r="B6" s="96" t="s">
        <v>645</v>
      </c>
      <c r="C6" s="3" t="s">
        <v>11</v>
      </c>
      <c r="D6" s="2">
        <v>10</v>
      </c>
      <c r="E6" s="2">
        <v>20</v>
      </c>
      <c r="F6" s="2">
        <v>10</v>
      </c>
      <c r="G6" s="2">
        <v>20</v>
      </c>
      <c r="H6" s="2">
        <v>20</v>
      </c>
      <c r="I6" s="3" t="s">
        <v>12</v>
      </c>
      <c r="J6" s="3" t="s">
        <v>538</v>
      </c>
      <c r="K6" s="3" t="s">
        <v>2430</v>
      </c>
      <c r="L6" s="8"/>
      <c r="M6" s="11" t="s">
        <v>40</v>
      </c>
      <c r="N6" s="5" t="s">
        <v>458</v>
      </c>
      <c r="O6" s="5"/>
      <c r="P6" s="5"/>
      <c r="Q6" s="5"/>
      <c r="R6" s="5"/>
      <c r="T6" s="8"/>
      <c r="V6" s="11"/>
      <c r="W6" s="8"/>
      <c r="X6" s="8"/>
    </row>
    <row r="7" spans="1:24" x14ac:dyDescent="0.15">
      <c r="A7" s="100">
        <v>20</v>
      </c>
      <c r="B7" s="71" t="s">
        <v>646</v>
      </c>
      <c r="C7" s="100" t="s">
        <v>128</v>
      </c>
      <c r="D7" s="72">
        <v>15</v>
      </c>
      <c r="E7" s="72">
        <v>5</v>
      </c>
      <c r="F7" s="72">
        <v>15</v>
      </c>
      <c r="G7" s="72">
        <v>20</v>
      </c>
      <c r="H7" s="72">
        <v>25</v>
      </c>
      <c r="I7" s="100" t="s">
        <v>154</v>
      </c>
      <c r="J7" s="100" t="s">
        <v>539</v>
      </c>
      <c r="K7" s="100" t="s">
        <v>2431</v>
      </c>
      <c r="M7" s="11"/>
      <c r="N7" s="5" t="s">
        <v>60</v>
      </c>
      <c r="O7" s="8"/>
      <c r="P7" s="8"/>
      <c r="Q7" s="8"/>
      <c r="R7" s="5"/>
      <c r="T7" s="8"/>
      <c r="V7" s="11"/>
      <c r="W7" s="8"/>
      <c r="X7" s="8"/>
    </row>
    <row r="8" spans="1:24" x14ac:dyDescent="0.15">
      <c r="A8" s="3">
        <v>21</v>
      </c>
      <c r="B8" s="96" t="s">
        <v>647</v>
      </c>
      <c r="C8" s="3" t="s">
        <v>540</v>
      </c>
      <c r="D8" s="2">
        <v>20</v>
      </c>
      <c r="E8" s="2">
        <v>15</v>
      </c>
      <c r="F8" s="2">
        <v>5</v>
      </c>
      <c r="G8" s="2">
        <v>20</v>
      </c>
      <c r="H8" s="2">
        <v>20</v>
      </c>
      <c r="I8" s="3" t="s">
        <v>15</v>
      </c>
      <c r="J8" s="3" t="s">
        <v>541</v>
      </c>
      <c r="K8" s="3" t="s">
        <v>2442</v>
      </c>
      <c r="M8" s="95"/>
      <c r="N8" s="5"/>
      <c r="O8" s="8"/>
      <c r="P8" s="8"/>
      <c r="Q8" s="8"/>
      <c r="R8" s="8"/>
      <c r="T8" s="8"/>
      <c r="V8" s="11"/>
      <c r="W8" s="8"/>
      <c r="X8" s="8"/>
    </row>
    <row r="9" spans="1:24" x14ac:dyDescent="0.15">
      <c r="A9" s="100">
        <v>10</v>
      </c>
      <c r="B9" s="71" t="s">
        <v>648</v>
      </c>
      <c r="C9" s="100" t="s">
        <v>542</v>
      </c>
      <c r="D9" s="72">
        <v>15</v>
      </c>
      <c r="E9" s="72">
        <v>10</v>
      </c>
      <c r="F9" s="72">
        <v>20</v>
      </c>
      <c r="G9" s="72">
        <v>15</v>
      </c>
      <c r="H9" s="72">
        <v>20</v>
      </c>
      <c r="I9" s="100" t="s">
        <v>641</v>
      </c>
      <c r="J9" s="100" t="s">
        <v>638</v>
      </c>
      <c r="K9" s="100" t="s">
        <v>2432</v>
      </c>
      <c r="L9" t="s">
        <v>53</v>
      </c>
      <c r="M9" s="95"/>
      <c r="N9" s="5" t="s">
        <v>61</v>
      </c>
      <c r="O9" s="8"/>
      <c r="P9" s="8"/>
      <c r="Q9" s="8"/>
      <c r="R9" s="8"/>
      <c r="T9" s="8"/>
      <c r="V9" s="11"/>
      <c r="W9" s="8"/>
      <c r="X9" s="8"/>
    </row>
    <row r="10" spans="1:24" x14ac:dyDescent="0.15">
      <c r="A10" s="3">
        <v>15</v>
      </c>
      <c r="B10" s="96" t="s">
        <v>650</v>
      </c>
      <c r="C10" s="3" t="s">
        <v>543</v>
      </c>
      <c r="D10" s="2">
        <v>25</v>
      </c>
      <c r="E10" s="2">
        <v>20</v>
      </c>
      <c r="F10" s="2">
        <v>15</v>
      </c>
      <c r="G10" s="2">
        <v>5</v>
      </c>
      <c r="H10" s="2">
        <v>15</v>
      </c>
      <c r="I10" s="3" t="s">
        <v>18</v>
      </c>
      <c r="J10" s="3" t="s">
        <v>544</v>
      </c>
      <c r="K10" s="3" t="s">
        <v>2440</v>
      </c>
      <c r="L10" s="8" t="s">
        <v>689</v>
      </c>
      <c r="M10" s="11" t="s">
        <v>10</v>
      </c>
      <c r="N10" s="5" t="s">
        <v>62</v>
      </c>
      <c r="O10" s="5"/>
      <c r="P10" s="5"/>
      <c r="Q10" s="5"/>
      <c r="R10" s="5"/>
      <c r="T10" s="8"/>
      <c r="V10" s="11"/>
      <c r="W10" s="8"/>
      <c r="X10" s="8"/>
    </row>
    <row r="11" spans="1:24" x14ac:dyDescent="0.15">
      <c r="A11" s="197" t="s">
        <v>649</v>
      </c>
      <c r="B11" s="197" t="s">
        <v>650</v>
      </c>
      <c r="C11" s="197" t="s">
        <v>545</v>
      </c>
      <c r="D11" s="198">
        <v>5</v>
      </c>
      <c r="E11" s="198">
        <v>15</v>
      </c>
      <c r="F11" s="198">
        <v>25</v>
      </c>
      <c r="G11" s="198">
        <v>20</v>
      </c>
      <c r="H11" s="198">
        <v>15</v>
      </c>
      <c r="I11" s="197" t="s">
        <v>546</v>
      </c>
      <c r="J11" s="197" t="s">
        <v>547</v>
      </c>
      <c r="K11" s="197" t="s">
        <v>2441</v>
      </c>
      <c r="L11" s="8" t="s">
        <v>690</v>
      </c>
      <c r="M11" s="11" t="s">
        <v>35</v>
      </c>
      <c r="N11" s="5" t="s">
        <v>63</v>
      </c>
      <c r="O11" s="5"/>
      <c r="P11" s="5"/>
      <c r="Q11" s="5"/>
      <c r="R11" s="5"/>
      <c r="T11" s="8"/>
      <c r="V11" s="11"/>
      <c r="W11" s="8"/>
      <c r="X11" s="8"/>
    </row>
    <row r="12" spans="1:24" s="133" customFormat="1" ht="14.25" thickBot="1" x14ac:dyDescent="0.2">
      <c r="A12" s="199" t="s">
        <v>3182</v>
      </c>
      <c r="B12" s="199" t="s">
        <v>640</v>
      </c>
      <c r="C12" s="199" t="s">
        <v>2315</v>
      </c>
      <c r="D12" s="200">
        <v>20</v>
      </c>
      <c r="E12" s="200">
        <v>10</v>
      </c>
      <c r="F12" s="200">
        <v>20</v>
      </c>
      <c r="G12" s="200">
        <v>15</v>
      </c>
      <c r="H12" s="200">
        <v>15</v>
      </c>
      <c r="I12" s="199" t="s">
        <v>2322</v>
      </c>
      <c r="J12" s="199" t="s">
        <v>2415</v>
      </c>
      <c r="K12" s="199" t="s">
        <v>2433</v>
      </c>
      <c r="L12"/>
      <c r="M12" s="11" t="s">
        <v>44</v>
      </c>
      <c r="N12" s="5" t="s">
        <v>68</v>
      </c>
      <c r="O12" s="5"/>
      <c r="P12" s="5"/>
      <c r="Q12" s="5"/>
      <c r="R12" s="5"/>
      <c r="T12" s="8"/>
      <c r="V12" s="11"/>
      <c r="W12" s="8"/>
      <c r="X12" s="8"/>
    </row>
    <row r="13" spans="1:24" x14ac:dyDescent="0.15">
      <c r="A13" s="101" t="s">
        <v>652</v>
      </c>
      <c r="B13" s="101" t="s">
        <v>651</v>
      </c>
      <c r="C13" s="101" t="s">
        <v>147</v>
      </c>
      <c r="D13" s="102">
        <v>15</v>
      </c>
      <c r="E13" s="102">
        <v>15</v>
      </c>
      <c r="F13" s="102">
        <v>20</v>
      </c>
      <c r="G13" s="102">
        <v>10</v>
      </c>
      <c r="H13" s="102">
        <v>20</v>
      </c>
      <c r="I13" s="101" t="s">
        <v>160</v>
      </c>
      <c r="J13" s="101" t="s">
        <v>548</v>
      </c>
      <c r="K13" s="101" t="s">
        <v>2494</v>
      </c>
      <c r="M13" s="11"/>
      <c r="N13" s="5" t="s">
        <v>69</v>
      </c>
      <c r="O13" s="5"/>
      <c r="P13" s="5"/>
      <c r="Q13" s="5"/>
      <c r="R13" s="5"/>
      <c r="T13" s="8"/>
      <c r="V13" s="11"/>
      <c r="W13" s="8"/>
      <c r="X13" s="8"/>
    </row>
    <row r="14" spans="1:24" x14ac:dyDescent="0.15">
      <c r="A14" s="3">
        <v>1</v>
      </c>
      <c r="B14" s="85" t="s">
        <v>653</v>
      </c>
      <c r="C14" s="3" t="s">
        <v>549</v>
      </c>
      <c r="D14" s="2">
        <v>10</v>
      </c>
      <c r="E14" s="2">
        <v>10</v>
      </c>
      <c r="F14" s="2">
        <v>25</v>
      </c>
      <c r="G14" s="2">
        <v>15</v>
      </c>
      <c r="H14" s="2">
        <v>20</v>
      </c>
      <c r="I14" s="3" t="s">
        <v>550</v>
      </c>
      <c r="J14" s="3" t="s">
        <v>551</v>
      </c>
      <c r="K14" s="3" t="s">
        <v>2495</v>
      </c>
      <c r="M14" s="95"/>
      <c r="N14" s="8"/>
      <c r="O14" s="8"/>
      <c r="P14" s="8"/>
      <c r="Q14" s="8"/>
      <c r="R14" s="5"/>
      <c r="T14" s="8"/>
      <c r="V14" s="11"/>
      <c r="W14" s="8"/>
      <c r="X14" s="8"/>
    </row>
    <row r="15" spans="1:24" x14ac:dyDescent="0.15">
      <c r="A15" s="101">
        <v>2</v>
      </c>
      <c r="B15" s="101" t="s">
        <v>655</v>
      </c>
      <c r="C15" s="101" t="s">
        <v>165</v>
      </c>
      <c r="D15" s="102">
        <v>10</v>
      </c>
      <c r="E15" s="102">
        <v>10</v>
      </c>
      <c r="F15" s="102">
        <v>15</v>
      </c>
      <c r="G15" s="102">
        <v>25</v>
      </c>
      <c r="H15" s="102">
        <v>20</v>
      </c>
      <c r="I15" s="101" t="s">
        <v>665</v>
      </c>
      <c r="J15" s="101" t="s">
        <v>666</v>
      </c>
      <c r="K15" s="101" t="s">
        <v>2434</v>
      </c>
      <c r="L15" t="s">
        <v>51</v>
      </c>
      <c r="M15" s="95"/>
      <c r="N15" s="5" t="s">
        <v>64</v>
      </c>
      <c r="O15" s="8"/>
      <c r="P15" s="8"/>
      <c r="Q15" s="8"/>
      <c r="R15" s="8"/>
      <c r="T15" s="8"/>
      <c r="V15" s="11"/>
      <c r="W15" s="8"/>
      <c r="X15" s="8"/>
    </row>
    <row r="16" spans="1:24" x14ac:dyDescent="0.15">
      <c r="A16" s="3">
        <v>5</v>
      </c>
      <c r="B16" s="85" t="s">
        <v>654</v>
      </c>
      <c r="C16" s="3" t="s">
        <v>164</v>
      </c>
      <c r="D16" s="2">
        <v>20</v>
      </c>
      <c r="E16" s="2">
        <v>20</v>
      </c>
      <c r="F16" s="2">
        <v>5</v>
      </c>
      <c r="G16" s="2">
        <v>15</v>
      </c>
      <c r="H16" s="2">
        <v>20</v>
      </c>
      <c r="I16" s="3" t="s">
        <v>667</v>
      </c>
      <c r="J16" s="3" t="s">
        <v>668</v>
      </c>
      <c r="K16" s="3" t="s">
        <v>2496</v>
      </c>
      <c r="L16" s="8" t="s">
        <v>689</v>
      </c>
      <c r="M16" s="11" t="s">
        <v>11</v>
      </c>
      <c r="N16" s="5" t="s">
        <v>65</v>
      </c>
      <c r="O16" s="8"/>
      <c r="P16" s="8"/>
      <c r="Q16" s="8"/>
      <c r="R16" s="8"/>
      <c r="T16" s="8"/>
      <c r="V16" s="11"/>
      <c r="W16" s="8"/>
      <c r="X16" s="8"/>
    </row>
    <row r="17" spans="1:24" x14ac:dyDescent="0.15">
      <c r="A17" s="101">
        <v>6</v>
      </c>
      <c r="B17" s="101" t="s">
        <v>657</v>
      </c>
      <c r="C17" s="101" t="s">
        <v>168</v>
      </c>
      <c r="D17" s="102">
        <v>15</v>
      </c>
      <c r="E17" s="102">
        <v>15</v>
      </c>
      <c r="F17" s="102">
        <v>20</v>
      </c>
      <c r="G17" s="102">
        <v>10</v>
      </c>
      <c r="H17" s="102">
        <v>20</v>
      </c>
      <c r="I17" s="101" t="s">
        <v>669</v>
      </c>
      <c r="J17" s="101" t="s">
        <v>670</v>
      </c>
      <c r="K17" s="101" t="s">
        <v>3526</v>
      </c>
      <c r="L17" s="8" t="s">
        <v>690</v>
      </c>
      <c r="M17" s="11" t="s">
        <v>41</v>
      </c>
      <c r="N17" s="5" t="s">
        <v>506</v>
      </c>
      <c r="O17" s="5"/>
      <c r="P17" s="5"/>
      <c r="Q17" s="5"/>
      <c r="R17" s="5"/>
      <c r="T17" s="8"/>
      <c r="V17" s="11"/>
      <c r="W17" s="8"/>
      <c r="X17" s="8"/>
    </row>
    <row r="18" spans="1:24" x14ac:dyDescent="0.15">
      <c r="A18" s="3">
        <v>7</v>
      </c>
      <c r="B18" s="85" t="s">
        <v>658</v>
      </c>
      <c r="C18" s="3" t="s">
        <v>170</v>
      </c>
      <c r="D18" s="2">
        <v>20</v>
      </c>
      <c r="E18" s="2">
        <v>10</v>
      </c>
      <c r="F18" s="2">
        <v>15</v>
      </c>
      <c r="G18" s="2">
        <v>15</v>
      </c>
      <c r="H18" s="2">
        <v>20</v>
      </c>
      <c r="I18" s="3" t="s">
        <v>671</v>
      </c>
      <c r="J18" s="3" t="s">
        <v>672</v>
      </c>
      <c r="K18" s="3" t="s">
        <v>2435</v>
      </c>
      <c r="M18" s="11" t="s">
        <v>37</v>
      </c>
      <c r="N18" s="5" t="s">
        <v>66</v>
      </c>
      <c r="O18" s="5"/>
      <c r="P18" s="5"/>
      <c r="Q18" s="5"/>
      <c r="R18" s="5"/>
      <c r="T18" s="8"/>
      <c r="V18" s="8"/>
      <c r="W18" s="8"/>
      <c r="X18" s="8"/>
    </row>
    <row r="19" spans="1:24" x14ac:dyDescent="0.15">
      <c r="A19" s="101">
        <v>8</v>
      </c>
      <c r="B19" s="101" t="s">
        <v>656</v>
      </c>
      <c r="C19" s="101" t="s">
        <v>179</v>
      </c>
      <c r="D19" s="102">
        <v>20</v>
      </c>
      <c r="E19" s="102">
        <v>15</v>
      </c>
      <c r="F19" s="102">
        <v>15</v>
      </c>
      <c r="G19" s="102">
        <v>10</v>
      </c>
      <c r="H19" s="102">
        <v>20</v>
      </c>
      <c r="I19" s="101" t="s">
        <v>155</v>
      </c>
      <c r="J19" s="101" t="s">
        <v>553</v>
      </c>
      <c r="K19" s="101" t="s">
        <v>2497</v>
      </c>
      <c r="M19" s="95"/>
      <c r="N19" s="5" t="s">
        <v>67</v>
      </c>
      <c r="O19" s="5"/>
      <c r="P19" s="5"/>
      <c r="Q19" s="5"/>
      <c r="R19" s="5"/>
      <c r="T19" s="8"/>
      <c r="V19" s="8"/>
      <c r="W19" s="8"/>
      <c r="X19" s="8"/>
    </row>
    <row r="20" spans="1:24" x14ac:dyDescent="0.15">
      <c r="A20" s="3">
        <v>11</v>
      </c>
      <c r="B20" s="85" t="s">
        <v>660</v>
      </c>
      <c r="C20" s="3" t="s">
        <v>174</v>
      </c>
      <c r="D20" s="2">
        <v>10</v>
      </c>
      <c r="E20" s="2">
        <v>15</v>
      </c>
      <c r="F20" s="2">
        <v>10</v>
      </c>
      <c r="G20" s="2">
        <v>25</v>
      </c>
      <c r="H20" s="2">
        <v>20</v>
      </c>
      <c r="I20" s="3" t="s">
        <v>673</v>
      </c>
      <c r="J20" s="3" t="s">
        <v>674</v>
      </c>
      <c r="K20" s="3" t="s">
        <v>2501</v>
      </c>
      <c r="M20" s="95"/>
      <c r="N20" s="8"/>
      <c r="O20" s="8"/>
      <c r="P20" s="8"/>
      <c r="Q20" s="8"/>
      <c r="R20" s="5"/>
      <c r="T20" s="8"/>
    </row>
    <row r="21" spans="1:24" x14ac:dyDescent="0.15">
      <c r="A21" s="101">
        <v>12</v>
      </c>
      <c r="B21" s="101" t="s">
        <v>661</v>
      </c>
      <c r="C21" s="101" t="s">
        <v>463</v>
      </c>
      <c r="D21" s="102">
        <v>20</v>
      </c>
      <c r="E21" s="102">
        <v>20</v>
      </c>
      <c r="F21" s="102">
        <v>15</v>
      </c>
      <c r="G21" s="102">
        <v>5</v>
      </c>
      <c r="H21" s="102">
        <v>20</v>
      </c>
      <c r="I21" s="101" t="s">
        <v>675</v>
      </c>
      <c r="J21" s="101" t="s">
        <v>677</v>
      </c>
      <c r="K21" s="101" t="s">
        <v>2498</v>
      </c>
      <c r="L21" t="s">
        <v>1776</v>
      </c>
      <c r="M21" s="95"/>
      <c r="N21" s="5" t="s">
        <v>71</v>
      </c>
      <c r="O21" s="8"/>
      <c r="P21" s="8"/>
      <c r="Q21" s="8"/>
      <c r="R21" s="8"/>
      <c r="T21" s="8"/>
    </row>
    <row r="22" spans="1:24" x14ac:dyDescent="0.15">
      <c r="A22" s="3">
        <v>13</v>
      </c>
      <c r="B22" s="85" t="s">
        <v>659</v>
      </c>
      <c r="C22" s="3" t="s">
        <v>171</v>
      </c>
      <c r="D22" s="2">
        <v>25</v>
      </c>
      <c r="E22" s="2">
        <v>15</v>
      </c>
      <c r="F22" s="2">
        <v>10</v>
      </c>
      <c r="G22" s="2">
        <v>10</v>
      </c>
      <c r="H22" s="2">
        <v>20</v>
      </c>
      <c r="I22" s="3" t="s">
        <v>2352</v>
      </c>
      <c r="J22" s="3" t="s">
        <v>554</v>
      </c>
      <c r="K22" s="3" t="s">
        <v>2436</v>
      </c>
      <c r="L22" s="8" t="s">
        <v>689</v>
      </c>
      <c r="M22" s="11" t="s">
        <v>13</v>
      </c>
      <c r="N22" s="5" t="s">
        <v>70</v>
      </c>
      <c r="O22" s="8"/>
      <c r="P22" s="8"/>
      <c r="Q22" s="8"/>
      <c r="R22" s="8"/>
      <c r="T22" s="8"/>
    </row>
    <row r="23" spans="1:24" x14ac:dyDescent="0.15">
      <c r="A23" s="101">
        <v>14</v>
      </c>
      <c r="B23" s="101" t="s">
        <v>662</v>
      </c>
      <c r="C23" s="101" t="s">
        <v>175</v>
      </c>
      <c r="D23" s="102">
        <v>15</v>
      </c>
      <c r="E23" s="102">
        <v>5</v>
      </c>
      <c r="F23" s="102">
        <v>20</v>
      </c>
      <c r="G23" s="102">
        <v>15</v>
      </c>
      <c r="H23" s="102">
        <v>25</v>
      </c>
      <c r="I23" s="101" t="s">
        <v>639</v>
      </c>
      <c r="J23" s="101" t="s">
        <v>676</v>
      </c>
      <c r="K23" s="101" t="s">
        <v>2437</v>
      </c>
      <c r="L23" s="8" t="s">
        <v>690</v>
      </c>
      <c r="M23" s="11" t="s">
        <v>38</v>
      </c>
      <c r="N23" s="5" t="s">
        <v>72</v>
      </c>
      <c r="O23" s="5"/>
      <c r="P23" s="5"/>
      <c r="Q23" s="5"/>
      <c r="R23" s="5"/>
      <c r="T23" s="8"/>
    </row>
    <row r="24" spans="1:24" x14ac:dyDescent="0.15">
      <c r="A24" s="3">
        <v>16</v>
      </c>
      <c r="B24" s="85" t="s">
        <v>640</v>
      </c>
      <c r="C24" s="3" t="s">
        <v>181</v>
      </c>
      <c r="D24" s="2">
        <v>15</v>
      </c>
      <c r="E24" s="2">
        <v>10</v>
      </c>
      <c r="F24" s="2">
        <v>20</v>
      </c>
      <c r="G24" s="2">
        <v>20</v>
      </c>
      <c r="H24" s="2">
        <v>15</v>
      </c>
      <c r="I24" s="3" t="s">
        <v>552</v>
      </c>
      <c r="J24" s="3" t="s">
        <v>678</v>
      </c>
      <c r="K24" s="3" t="s">
        <v>2499</v>
      </c>
      <c r="M24" s="11" t="s">
        <v>39</v>
      </c>
      <c r="N24" s="5" t="s">
        <v>73</v>
      </c>
      <c r="O24" s="5"/>
      <c r="P24" s="5"/>
      <c r="Q24" s="5"/>
      <c r="R24" s="5"/>
      <c r="T24" s="8"/>
    </row>
    <row r="25" spans="1:24" x14ac:dyDescent="0.15">
      <c r="A25" s="101">
        <v>17</v>
      </c>
      <c r="B25" s="101" t="s">
        <v>642</v>
      </c>
      <c r="C25" s="101" t="s">
        <v>679</v>
      </c>
      <c r="D25" s="102">
        <v>5</v>
      </c>
      <c r="E25" s="102">
        <v>25</v>
      </c>
      <c r="F25" s="102">
        <v>10</v>
      </c>
      <c r="G25" s="102">
        <v>20</v>
      </c>
      <c r="H25" s="102">
        <v>20</v>
      </c>
      <c r="I25" s="101" t="s">
        <v>696</v>
      </c>
      <c r="J25" s="101" t="s">
        <v>697</v>
      </c>
      <c r="K25" s="101" t="s">
        <v>2502</v>
      </c>
      <c r="M25" s="95"/>
      <c r="N25" s="5" t="s">
        <v>74</v>
      </c>
      <c r="O25" s="5"/>
      <c r="P25" s="5"/>
      <c r="Q25" s="5"/>
      <c r="R25" s="5"/>
      <c r="T25" s="8"/>
    </row>
    <row r="26" spans="1:24" x14ac:dyDescent="0.15">
      <c r="A26" s="3">
        <v>18</v>
      </c>
      <c r="B26" s="85" t="s">
        <v>663</v>
      </c>
      <c r="C26" s="3" t="s">
        <v>680</v>
      </c>
      <c r="D26" s="2">
        <v>15</v>
      </c>
      <c r="E26" s="2">
        <v>20</v>
      </c>
      <c r="F26" s="2">
        <v>5</v>
      </c>
      <c r="G26" s="2">
        <v>20</v>
      </c>
      <c r="H26" s="2">
        <v>20</v>
      </c>
      <c r="I26" s="3" t="s">
        <v>876</v>
      </c>
      <c r="J26" s="3" t="s">
        <v>3525</v>
      </c>
      <c r="K26" s="3" t="s">
        <v>2500</v>
      </c>
      <c r="M26" s="95"/>
      <c r="N26" s="8"/>
      <c r="O26" s="8"/>
      <c r="P26" s="8"/>
      <c r="Q26" s="8"/>
      <c r="R26" s="5"/>
      <c r="T26" s="8"/>
    </row>
    <row r="27" spans="1:24" x14ac:dyDescent="0.15">
      <c r="A27" s="101">
        <v>19</v>
      </c>
      <c r="B27" s="101" t="s">
        <v>664</v>
      </c>
      <c r="C27" s="101" t="s">
        <v>183</v>
      </c>
      <c r="D27" s="102">
        <v>10</v>
      </c>
      <c r="E27" s="102">
        <v>25</v>
      </c>
      <c r="F27" s="102">
        <v>10</v>
      </c>
      <c r="G27" s="102">
        <v>15</v>
      </c>
      <c r="H27" s="102">
        <v>20</v>
      </c>
      <c r="I27" s="101" t="s">
        <v>877</v>
      </c>
      <c r="J27" s="101" t="s">
        <v>681</v>
      </c>
      <c r="K27" s="101" t="s">
        <v>2438</v>
      </c>
      <c r="L27" t="s">
        <v>52</v>
      </c>
      <c r="M27" s="95"/>
      <c r="N27" s="5" t="s">
        <v>75</v>
      </c>
      <c r="O27" s="8"/>
      <c r="P27" s="8"/>
      <c r="Q27" s="8"/>
      <c r="R27" s="8"/>
      <c r="T27" s="8"/>
    </row>
    <row r="28" spans="1:24" x14ac:dyDescent="0.15">
      <c r="A28" s="9"/>
      <c r="B28" t="s">
        <v>633</v>
      </c>
      <c r="C28" s="10" t="s">
        <v>47</v>
      </c>
      <c r="D28" s="9">
        <f>COUNTIF(D4:D11,20)+COUNTIF(D4:D11,25)</f>
        <v>3</v>
      </c>
      <c r="E28" s="9">
        <f t="shared" ref="E28:H28" si="0">COUNTIF(E4:E11,20)+COUNTIF(E4:E11,25)</f>
        <v>3</v>
      </c>
      <c r="F28" s="9">
        <f t="shared" si="0"/>
        <v>3</v>
      </c>
      <c r="G28" s="9">
        <f t="shared" si="0"/>
        <v>4</v>
      </c>
      <c r="H28" s="9">
        <f t="shared" si="0"/>
        <v>6</v>
      </c>
      <c r="I28" s="10"/>
      <c r="L28" s="8" t="s">
        <v>689</v>
      </c>
      <c r="M28" s="11" t="s">
        <v>14</v>
      </c>
      <c r="N28" s="5" t="s">
        <v>76</v>
      </c>
      <c r="O28" s="8"/>
      <c r="P28" s="8"/>
      <c r="Q28" s="8"/>
      <c r="R28" s="8"/>
      <c r="T28" s="8"/>
    </row>
    <row r="29" spans="1:24" x14ac:dyDescent="0.15">
      <c r="A29" s="5"/>
      <c r="C29" s="11" t="s">
        <v>48</v>
      </c>
      <c r="D29" s="5">
        <f>COUNTIF(D4:D11,10)+COUNTIF(D4:D11,5)</f>
        <v>3</v>
      </c>
      <c r="E29" s="5">
        <f t="shared" ref="E29:H29" si="1">COUNTIF(E4:E11,10)+COUNTIF(E4:E11,5)</f>
        <v>2</v>
      </c>
      <c r="F29" s="5">
        <f t="shared" si="1"/>
        <v>2</v>
      </c>
      <c r="G29" s="5">
        <f t="shared" si="1"/>
        <v>3</v>
      </c>
      <c r="H29" s="5">
        <f t="shared" si="1"/>
        <v>0</v>
      </c>
      <c r="I29" s="11"/>
      <c r="L29" s="8" t="s">
        <v>690</v>
      </c>
      <c r="M29" s="11" t="s">
        <v>40</v>
      </c>
      <c r="N29" s="5" t="s">
        <v>77</v>
      </c>
      <c r="O29" s="5"/>
      <c r="P29" s="5"/>
      <c r="Q29" s="5"/>
      <c r="R29" s="5"/>
      <c r="T29" s="8"/>
    </row>
    <row r="30" spans="1:24" x14ac:dyDescent="0.15">
      <c r="A30" s="5"/>
      <c r="B30" t="s">
        <v>634</v>
      </c>
      <c r="C30" s="10" t="s">
        <v>47</v>
      </c>
      <c r="D30" s="9">
        <f>COUNTIF(D13:D27,20)+COUNTIF(D13:D27,25)</f>
        <v>5</v>
      </c>
      <c r="E30" s="9">
        <f t="shared" ref="E30:H30" si="2">COUNTIF(E13:E27,20)+COUNTIF(E13:E27,25)</f>
        <v>5</v>
      </c>
      <c r="F30" s="9">
        <f>COUNTIF(F13:F27,20)+COUNTIF(F13:F27,25)</f>
        <v>5</v>
      </c>
      <c r="G30" s="9">
        <f t="shared" si="2"/>
        <v>5</v>
      </c>
      <c r="H30" s="9">
        <f t="shared" si="2"/>
        <v>14</v>
      </c>
      <c r="I30" s="11"/>
      <c r="M30" s="11" t="s">
        <v>457</v>
      </c>
      <c r="N30" s="5" t="s">
        <v>78</v>
      </c>
      <c r="O30" s="5"/>
      <c r="P30" s="5"/>
      <c r="Q30" s="5"/>
      <c r="R30" s="5"/>
      <c r="T30" s="8"/>
    </row>
    <row r="31" spans="1:24" x14ac:dyDescent="0.15">
      <c r="C31" s="103" t="s">
        <v>48</v>
      </c>
      <c r="D31" s="104">
        <f>COUNTIF(D13:D27,10)+COUNTIF(D13:D27,5)</f>
        <v>5</v>
      </c>
      <c r="E31" s="104">
        <f t="shared" ref="E31:H31" si="3">COUNTIF(E13:E27,10)+COUNTIF(E13:E27,5)</f>
        <v>5</v>
      </c>
      <c r="F31" s="104">
        <f t="shared" si="3"/>
        <v>6</v>
      </c>
      <c r="G31" s="104">
        <f t="shared" si="3"/>
        <v>5</v>
      </c>
      <c r="H31" s="104">
        <f t="shared" si="3"/>
        <v>0</v>
      </c>
      <c r="M31" s="95"/>
      <c r="N31" s="5" t="s">
        <v>79</v>
      </c>
      <c r="O31" s="5"/>
      <c r="P31" s="5"/>
      <c r="Q31" s="5"/>
      <c r="R31" s="5"/>
      <c r="T31" s="8"/>
    </row>
    <row r="32" spans="1:24" x14ac:dyDescent="0.15">
      <c r="B32" s="11"/>
      <c r="C32" s="11" t="s">
        <v>695</v>
      </c>
      <c r="D32">
        <f>SUM(D4:D27)</f>
        <v>365</v>
      </c>
      <c r="E32">
        <f t="shared" ref="E32:H32" si="4">SUM(E4:E27)</f>
        <v>360</v>
      </c>
      <c r="F32">
        <f t="shared" si="4"/>
        <v>360</v>
      </c>
      <c r="G32">
        <f t="shared" si="4"/>
        <v>365</v>
      </c>
      <c r="H32">
        <f t="shared" si="4"/>
        <v>470</v>
      </c>
      <c r="M32" s="95"/>
      <c r="N32" s="8"/>
      <c r="O32" s="8"/>
      <c r="P32" s="8"/>
      <c r="Q32" s="8"/>
      <c r="R32" s="5"/>
      <c r="T32" s="8"/>
    </row>
    <row r="33" spans="1:20" ht="17.25" x14ac:dyDescent="0.15">
      <c r="A33" s="4" t="s">
        <v>20</v>
      </c>
      <c r="C33" s="5"/>
      <c r="D33" s="5"/>
      <c r="E33" s="5"/>
      <c r="F33" s="5"/>
      <c r="G33" s="5"/>
      <c r="H33" s="6"/>
      <c r="L33" t="s">
        <v>54</v>
      </c>
      <c r="N33" s="5" t="s">
        <v>80</v>
      </c>
      <c r="O33" s="8"/>
      <c r="P33" s="8"/>
      <c r="Q33" s="8"/>
      <c r="R33" s="8"/>
      <c r="T33" s="8"/>
    </row>
    <row r="34" spans="1:20" x14ac:dyDescent="0.15">
      <c r="B34" s="7" t="s">
        <v>21</v>
      </c>
      <c r="C34" t="s">
        <v>22</v>
      </c>
      <c r="D34" s="5"/>
      <c r="E34" s="5"/>
      <c r="F34" s="5"/>
      <c r="G34" s="5"/>
      <c r="H34" s="6"/>
      <c r="L34" s="8" t="s">
        <v>689</v>
      </c>
      <c r="M34" s="11" t="s">
        <v>16</v>
      </c>
      <c r="N34" s="5" t="s">
        <v>81</v>
      </c>
    </row>
    <row r="35" spans="1:20" x14ac:dyDescent="0.15">
      <c r="B35" s="7" t="s">
        <v>23</v>
      </c>
      <c r="C35" t="s">
        <v>24</v>
      </c>
      <c r="D35" s="5"/>
      <c r="E35" s="5"/>
      <c r="F35" s="5"/>
      <c r="G35" s="5"/>
      <c r="H35" s="6"/>
      <c r="L35" s="8" t="s">
        <v>690</v>
      </c>
      <c r="M35" s="11" t="s">
        <v>682</v>
      </c>
      <c r="N35" s="5" t="s">
        <v>83</v>
      </c>
      <c r="O35" s="5"/>
      <c r="P35" s="5"/>
      <c r="Q35" s="5"/>
      <c r="R35" s="5"/>
    </row>
    <row r="36" spans="1:20" x14ac:dyDescent="0.15">
      <c r="B36" s="7" t="s">
        <v>25</v>
      </c>
      <c r="C36" t="s">
        <v>26</v>
      </c>
      <c r="D36" s="5"/>
      <c r="E36" s="5"/>
      <c r="F36" s="5"/>
      <c r="G36" s="5"/>
      <c r="H36" s="6"/>
      <c r="M36" s="11" t="s">
        <v>46</v>
      </c>
      <c r="N36" s="5" t="s">
        <v>84</v>
      </c>
      <c r="O36" s="5"/>
      <c r="P36" s="5"/>
      <c r="Q36" s="5"/>
      <c r="R36" s="5"/>
    </row>
    <row r="37" spans="1:20" x14ac:dyDescent="0.15">
      <c r="B37" s="7" t="s">
        <v>27</v>
      </c>
      <c r="C37" t="s">
        <v>28</v>
      </c>
      <c r="D37" s="8"/>
      <c r="E37" s="8"/>
      <c r="F37" s="8"/>
      <c r="G37" s="8"/>
      <c r="M37" s="95"/>
      <c r="N37" s="5" t="s">
        <v>82</v>
      </c>
      <c r="O37" s="5"/>
      <c r="P37" s="5"/>
      <c r="Q37" s="5"/>
      <c r="R37" s="5"/>
    </row>
    <row r="38" spans="1:20" x14ac:dyDescent="0.15">
      <c r="B38" s="7" t="s">
        <v>31</v>
      </c>
      <c r="C38" t="s">
        <v>32</v>
      </c>
      <c r="D38" s="8"/>
      <c r="E38" s="8"/>
      <c r="F38" s="8"/>
      <c r="G38" s="8"/>
      <c r="M38" s="95"/>
      <c r="O38" s="8"/>
      <c r="P38" s="8"/>
      <c r="Q38" s="8"/>
      <c r="R38" s="5"/>
    </row>
    <row r="39" spans="1:20" x14ac:dyDescent="0.15">
      <c r="B39" s="7" t="s">
        <v>29</v>
      </c>
      <c r="C39" t="s">
        <v>30</v>
      </c>
      <c r="L39" t="s">
        <v>55</v>
      </c>
      <c r="M39" s="95"/>
      <c r="N39" t="s">
        <v>85</v>
      </c>
      <c r="O39" s="8"/>
      <c r="P39" s="8"/>
      <c r="Q39" s="8"/>
      <c r="R39" s="8"/>
    </row>
    <row r="40" spans="1:20" x14ac:dyDescent="0.15">
      <c r="B40" s="7" t="s">
        <v>17</v>
      </c>
      <c r="C40" t="s">
        <v>33</v>
      </c>
      <c r="L40" s="8" t="s">
        <v>689</v>
      </c>
      <c r="M40" s="11" t="s">
        <v>17</v>
      </c>
      <c r="N40" t="s">
        <v>86</v>
      </c>
      <c r="O40" s="8"/>
      <c r="P40" s="8"/>
      <c r="Q40" s="8"/>
      <c r="R40" s="8"/>
    </row>
    <row r="41" spans="1:20" x14ac:dyDescent="0.15">
      <c r="B41" s="7" t="s">
        <v>19</v>
      </c>
      <c r="C41" t="s">
        <v>34</v>
      </c>
      <c r="L41" s="8" t="s">
        <v>690</v>
      </c>
      <c r="M41" s="11" t="s">
        <v>457</v>
      </c>
      <c r="N41" t="s">
        <v>459</v>
      </c>
      <c r="O41" s="5"/>
      <c r="P41" s="5"/>
      <c r="Q41" s="5"/>
      <c r="R41" s="5"/>
    </row>
    <row r="42" spans="1:20" x14ac:dyDescent="0.15">
      <c r="B42" s="7"/>
      <c r="M42" s="11" t="s">
        <v>45</v>
      </c>
      <c r="N42" t="s">
        <v>507</v>
      </c>
      <c r="O42" s="5"/>
      <c r="P42" s="5"/>
      <c r="Q42" s="5"/>
      <c r="R42" s="5"/>
    </row>
    <row r="43" spans="1:20" x14ac:dyDescent="0.15">
      <c r="B43" s="12" t="s">
        <v>35</v>
      </c>
      <c r="C43" s="8" t="s">
        <v>454</v>
      </c>
      <c r="M43" s="95"/>
      <c r="N43" t="s">
        <v>87</v>
      </c>
      <c r="O43" s="5"/>
      <c r="P43" s="5"/>
      <c r="Q43" s="5"/>
      <c r="R43" s="5"/>
    </row>
    <row r="44" spans="1:20" x14ac:dyDescent="0.15">
      <c r="A44" s="8"/>
      <c r="B44" s="12" t="s">
        <v>36</v>
      </c>
      <c r="C44" s="5" t="s">
        <v>442</v>
      </c>
      <c r="M44" s="95"/>
      <c r="O44" s="8"/>
      <c r="P44" s="8"/>
      <c r="Q44" s="8"/>
      <c r="R44" s="5"/>
    </row>
    <row r="45" spans="1:20" x14ac:dyDescent="0.15">
      <c r="A45" s="8"/>
      <c r="B45" s="12" t="s">
        <v>37</v>
      </c>
      <c r="C45" s="5" t="s">
        <v>455</v>
      </c>
      <c r="L45" t="s">
        <v>56</v>
      </c>
      <c r="M45" s="95"/>
      <c r="N45" t="s">
        <v>88</v>
      </c>
      <c r="O45" s="8"/>
      <c r="P45" s="8"/>
      <c r="Q45" s="8"/>
      <c r="R45" s="8"/>
    </row>
    <row r="46" spans="1:20" x14ac:dyDescent="0.15">
      <c r="A46" s="8"/>
      <c r="B46" s="12" t="s">
        <v>38</v>
      </c>
      <c r="C46" s="5" t="s">
        <v>443</v>
      </c>
      <c r="L46" s="8" t="s">
        <v>689</v>
      </c>
      <c r="M46" s="11" t="s">
        <v>19</v>
      </c>
      <c r="N46" t="s">
        <v>89</v>
      </c>
      <c r="O46" s="8"/>
      <c r="P46" s="8"/>
      <c r="Q46" s="8"/>
      <c r="R46" s="8"/>
    </row>
    <row r="47" spans="1:20" x14ac:dyDescent="0.15">
      <c r="A47" s="8"/>
      <c r="B47" s="12" t="s">
        <v>39</v>
      </c>
      <c r="C47" s="5" t="s">
        <v>453</v>
      </c>
      <c r="L47" s="8" t="s">
        <v>690</v>
      </c>
      <c r="M47" s="11" t="s">
        <v>36</v>
      </c>
      <c r="N47" t="s">
        <v>90</v>
      </c>
      <c r="O47" s="5"/>
      <c r="P47" s="5"/>
      <c r="Q47" s="5"/>
      <c r="R47" s="5"/>
    </row>
    <row r="48" spans="1:20" x14ac:dyDescent="0.15">
      <c r="A48" s="8"/>
      <c r="B48" s="12" t="s">
        <v>46</v>
      </c>
      <c r="C48" s="5" t="s">
        <v>444</v>
      </c>
      <c r="M48" s="11" t="s">
        <v>43</v>
      </c>
      <c r="N48" t="s">
        <v>91</v>
      </c>
      <c r="O48" s="5"/>
      <c r="P48" s="5"/>
      <c r="Q48" s="5"/>
      <c r="R48" s="5"/>
    </row>
    <row r="49" spans="1:18" x14ac:dyDescent="0.15">
      <c r="A49" s="8"/>
      <c r="B49" s="12" t="s">
        <v>45</v>
      </c>
      <c r="C49" s="5" t="s">
        <v>445</v>
      </c>
      <c r="M49" s="95"/>
      <c r="N49" t="s">
        <v>508</v>
      </c>
      <c r="O49" s="5"/>
      <c r="P49" s="5"/>
      <c r="Q49" s="5"/>
      <c r="R49" s="5"/>
    </row>
    <row r="50" spans="1:18" x14ac:dyDescent="0.15">
      <c r="A50" s="8"/>
      <c r="B50" s="12" t="s">
        <v>40</v>
      </c>
      <c r="C50" s="5" t="s">
        <v>446</v>
      </c>
      <c r="M50" s="95"/>
      <c r="O50" s="8"/>
      <c r="P50" s="8"/>
      <c r="Q50" s="8"/>
      <c r="R50" s="5"/>
    </row>
    <row r="51" spans="1:18" x14ac:dyDescent="0.15">
      <c r="A51" s="8"/>
      <c r="B51" s="12" t="s">
        <v>41</v>
      </c>
      <c r="C51" s="5" t="s">
        <v>447</v>
      </c>
      <c r="L51" t="s">
        <v>686</v>
      </c>
      <c r="M51" s="95"/>
      <c r="N51" t="s">
        <v>687</v>
      </c>
      <c r="O51" s="8"/>
      <c r="P51" s="8"/>
      <c r="Q51" s="8"/>
      <c r="R51" s="8"/>
    </row>
    <row r="52" spans="1:18" x14ac:dyDescent="0.15">
      <c r="A52" s="8"/>
      <c r="B52" s="12" t="s">
        <v>456</v>
      </c>
      <c r="C52" s="5" t="s">
        <v>448</v>
      </c>
      <c r="L52" s="8" t="s">
        <v>689</v>
      </c>
      <c r="M52" s="11" t="s">
        <v>685</v>
      </c>
      <c r="N52" t="s">
        <v>688</v>
      </c>
      <c r="O52" s="8"/>
      <c r="P52" s="8"/>
      <c r="Q52" s="8"/>
      <c r="R52" s="8"/>
    </row>
    <row r="53" spans="1:18" x14ac:dyDescent="0.15">
      <c r="A53" s="8"/>
      <c r="B53" s="12" t="s">
        <v>43</v>
      </c>
      <c r="C53" s="5" t="s">
        <v>449</v>
      </c>
      <c r="L53" s="8" t="s">
        <v>690</v>
      </c>
      <c r="M53" s="11" t="s">
        <v>683</v>
      </c>
      <c r="N53" t="s">
        <v>691</v>
      </c>
      <c r="O53" s="5"/>
      <c r="P53" s="5"/>
      <c r="Q53" s="5"/>
      <c r="R53" s="5"/>
    </row>
    <row r="54" spans="1:18" x14ac:dyDescent="0.15">
      <c r="A54" s="8"/>
      <c r="B54" s="12" t="s">
        <v>42</v>
      </c>
      <c r="C54" s="5" t="s">
        <v>450</v>
      </c>
      <c r="M54" s="11" t="s">
        <v>684</v>
      </c>
      <c r="N54" t="s">
        <v>692</v>
      </c>
      <c r="O54" s="5"/>
      <c r="P54" s="5"/>
      <c r="Q54" s="5"/>
      <c r="R54" s="5"/>
    </row>
    <row r="55" spans="1:18" x14ac:dyDescent="0.15">
      <c r="A55" s="8"/>
      <c r="B55" s="12" t="s">
        <v>1737</v>
      </c>
      <c r="C55" s="5" t="s">
        <v>1738</v>
      </c>
      <c r="N55" t="s">
        <v>693</v>
      </c>
      <c r="O55" s="5"/>
      <c r="P55" s="5"/>
      <c r="Q55" s="5"/>
      <c r="R55" s="5"/>
    </row>
    <row r="56" spans="1:18" x14ac:dyDescent="0.15">
      <c r="A56" s="8"/>
      <c r="B56" s="12" t="s">
        <v>694</v>
      </c>
      <c r="C56" s="5" t="s">
        <v>451</v>
      </c>
    </row>
    <row r="57" spans="1:18" x14ac:dyDescent="0.15">
      <c r="A57" s="8"/>
      <c r="B57" s="12" t="s">
        <v>44</v>
      </c>
      <c r="C57" s="5" t="s">
        <v>452</v>
      </c>
      <c r="L57" t="s">
        <v>509</v>
      </c>
      <c r="N57" t="s">
        <v>512</v>
      </c>
    </row>
    <row r="58" spans="1:18" x14ac:dyDescent="0.15">
      <c r="B58" s="7"/>
      <c r="L58" s="8" t="s">
        <v>689</v>
      </c>
      <c r="M58" s="94" t="s">
        <v>510</v>
      </c>
      <c r="N58" t="s">
        <v>513</v>
      </c>
    </row>
    <row r="59" spans="1:18" x14ac:dyDescent="0.15">
      <c r="B59" s="7"/>
      <c r="L59" s="8" t="s">
        <v>690</v>
      </c>
      <c r="M59" s="94" t="s">
        <v>694</v>
      </c>
      <c r="N59" t="s">
        <v>514</v>
      </c>
    </row>
    <row r="60" spans="1:18" x14ac:dyDescent="0.15">
      <c r="M60" s="94" t="s">
        <v>511</v>
      </c>
      <c r="N60" t="s">
        <v>515</v>
      </c>
      <c r="O60" s="5"/>
      <c r="P60" s="5"/>
      <c r="Q60" s="5"/>
      <c r="R60" s="5"/>
    </row>
    <row r="61" spans="1:18" x14ac:dyDescent="0.15">
      <c r="N61" t="s">
        <v>516</v>
      </c>
      <c r="O61" s="5"/>
      <c r="P61" s="5"/>
      <c r="Q61" s="5"/>
      <c r="R61" s="5"/>
    </row>
    <row r="62" spans="1:18" x14ac:dyDescent="0.15">
      <c r="O62" s="5"/>
      <c r="P62" s="5"/>
      <c r="Q62" s="5"/>
      <c r="R62" s="5"/>
    </row>
  </sheetData>
  <sortState xmlns:xlrd2="http://schemas.microsoft.com/office/spreadsheetml/2017/richdata2" ref="A5:J13">
    <sortCondition ref="A4"/>
  </sortState>
  <mergeCells count="2">
    <mergeCell ref="A1:C1"/>
    <mergeCell ref="A2:J2"/>
  </mergeCells>
  <phoneticPr fontId="7"/>
  <pageMargins left="0.7" right="0.7" top="0.75" bottom="0.75" header="0.3" footer="0.3"/>
  <pageSetup paperSize="9" scale="78" orientation="portrait" r:id="rId1"/>
  <colBreaks count="1" manualBreakCount="1">
    <brk id="1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34998626667073579"/>
  </sheetPr>
  <dimension ref="A1:G96"/>
  <sheetViews>
    <sheetView view="pageBreakPreview" zoomScaleNormal="100" zoomScaleSheetLayoutView="100" workbookViewId="0">
      <selection sqref="A1:C1"/>
    </sheetView>
  </sheetViews>
  <sheetFormatPr defaultColWidth="2.25" defaultRowHeight="13.5" x14ac:dyDescent="0.15"/>
  <cols>
    <col min="1" max="1" width="4" style="14" bestFit="1" customWidth="1"/>
    <col min="2" max="2" width="14" style="13" customWidth="1"/>
    <col min="3" max="3" width="25.5" style="13" customWidth="1"/>
    <col min="4" max="4" width="15" style="13" customWidth="1"/>
    <col min="5" max="5" width="18.375" style="13" customWidth="1"/>
    <col min="6" max="6" width="9.75" style="13" customWidth="1"/>
    <col min="7" max="7" width="14.375" style="13" customWidth="1"/>
    <col min="8" max="16384" width="2.25" style="13"/>
  </cols>
  <sheetData>
    <row r="1" spans="1:7" ht="24.75" thickBot="1" x14ac:dyDescent="0.2">
      <c r="A1" s="1068" t="s">
        <v>146</v>
      </c>
      <c r="B1" s="1068"/>
      <c r="C1" s="1068"/>
    </row>
    <row r="2" spans="1:7" ht="14.25" thickBot="1" x14ac:dyDescent="0.2">
      <c r="A2" s="26" t="s">
        <v>145</v>
      </c>
      <c r="B2" s="25" t="s">
        <v>144</v>
      </c>
      <c r="C2" s="25" t="s">
        <v>113</v>
      </c>
      <c r="D2" s="25" t="s">
        <v>112</v>
      </c>
      <c r="E2" s="25" t="s">
        <v>143</v>
      </c>
      <c r="F2" s="25" t="s">
        <v>111</v>
      </c>
      <c r="G2" s="24" t="s">
        <v>110</v>
      </c>
    </row>
    <row r="3" spans="1:7" x14ac:dyDescent="0.15">
      <c r="A3" s="1064">
        <v>4</v>
      </c>
      <c r="B3" s="23" t="s">
        <v>135</v>
      </c>
      <c r="C3" s="22" t="s">
        <v>467</v>
      </c>
      <c r="D3" s="22" t="s">
        <v>95</v>
      </c>
      <c r="E3" s="22" t="s">
        <v>1374</v>
      </c>
      <c r="F3" s="22" t="s">
        <v>105</v>
      </c>
      <c r="G3" s="21" t="s">
        <v>100</v>
      </c>
    </row>
    <row r="4" spans="1:7" ht="23.25" customHeight="1" x14ac:dyDescent="0.15">
      <c r="A4" s="1036"/>
      <c r="B4" s="1034" t="s">
        <v>2330</v>
      </c>
      <c r="C4" s="1034"/>
      <c r="D4" s="1034"/>
      <c r="E4" s="1034"/>
      <c r="F4" s="1034"/>
      <c r="G4" s="1035"/>
    </row>
    <row r="5" spans="1:7" x14ac:dyDescent="0.15">
      <c r="A5" s="1055" t="s">
        <v>148</v>
      </c>
      <c r="B5" s="20" t="s">
        <v>135</v>
      </c>
      <c r="C5" s="19" t="s">
        <v>467</v>
      </c>
      <c r="D5" s="19" t="s">
        <v>95</v>
      </c>
      <c r="E5" s="19" t="s">
        <v>1374</v>
      </c>
      <c r="F5" s="19" t="s">
        <v>105</v>
      </c>
      <c r="G5" s="18" t="s">
        <v>2331</v>
      </c>
    </row>
    <row r="6" spans="1:7" ht="41.25" customHeight="1" thickBot="1" x14ac:dyDescent="0.2">
      <c r="A6" s="1064"/>
      <c r="B6" s="1072" t="s">
        <v>2332</v>
      </c>
      <c r="C6" s="1072"/>
      <c r="D6" s="1072"/>
      <c r="E6" s="1072"/>
      <c r="F6" s="1072"/>
      <c r="G6" s="1073"/>
    </row>
    <row r="7" spans="1:7" x14ac:dyDescent="0.15">
      <c r="A7" s="1032">
        <v>3</v>
      </c>
      <c r="B7" s="35" t="s">
        <v>150</v>
      </c>
      <c r="C7" s="34" t="s">
        <v>468</v>
      </c>
      <c r="D7" s="34" t="s">
        <v>95</v>
      </c>
      <c r="E7" s="34" t="s">
        <v>102</v>
      </c>
      <c r="F7" s="34" t="s">
        <v>105</v>
      </c>
      <c r="G7" s="33" t="s">
        <v>100</v>
      </c>
    </row>
    <row r="8" spans="1:7" ht="45.75" customHeight="1" x14ac:dyDescent="0.15">
      <c r="A8" s="1054"/>
      <c r="B8" s="1024" t="s">
        <v>2329</v>
      </c>
      <c r="C8" s="1024"/>
      <c r="D8" s="1024"/>
      <c r="E8" s="1024"/>
      <c r="F8" s="1024"/>
      <c r="G8" s="1025"/>
    </row>
    <row r="9" spans="1:7" x14ac:dyDescent="0.15">
      <c r="A9" s="1047" t="s">
        <v>871</v>
      </c>
      <c r="B9" s="17" t="s">
        <v>150</v>
      </c>
      <c r="C9" s="16" t="s">
        <v>468</v>
      </c>
      <c r="D9" s="16" t="s">
        <v>123</v>
      </c>
      <c r="E9" s="16" t="s">
        <v>102</v>
      </c>
      <c r="F9" s="16" t="s">
        <v>105</v>
      </c>
      <c r="G9" s="15" t="s">
        <v>106</v>
      </c>
    </row>
    <row r="10" spans="1:7" ht="39" customHeight="1" thickBot="1" x14ac:dyDescent="0.2">
      <c r="A10" s="1060"/>
      <c r="B10" s="1026" t="s">
        <v>2328</v>
      </c>
      <c r="C10" s="1026"/>
      <c r="D10" s="1026"/>
      <c r="E10" s="1026"/>
      <c r="F10" s="1026"/>
      <c r="G10" s="1027"/>
    </row>
    <row r="11" spans="1:7" x14ac:dyDescent="0.15">
      <c r="A11" s="1064">
        <v>9</v>
      </c>
      <c r="B11" s="38" t="s">
        <v>134</v>
      </c>
      <c r="C11" s="37" t="s">
        <v>469</v>
      </c>
      <c r="D11" s="37" t="s">
        <v>95</v>
      </c>
      <c r="E11" s="37" t="s">
        <v>133</v>
      </c>
      <c r="F11" s="37" t="s">
        <v>132</v>
      </c>
      <c r="G11" s="36" t="s">
        <v>118</v>
      </c>
    </row>
    <row r="12" spans="1:7" ht="62.25" customHeight="1" x14ac:dyDescent="0.15">
      <c r="A12" s="1036"/>
      <c r="B12" s="1034" t="s">
        <v>2327</v>
      </c>
      <c r="C12" s="1034"/>
      <c r="D12" s="1034"/>
      <c r="E12" s="1034"/>
      <c r="F12" s="1034"/>
      <c r="G12" s="1035"/>
    </row>
    <row r="13" spans="1:7" x14ac:dyDescent="0.15">
      <c r="A13" s="1055" t="s">
        <v>156</v>
      </c>
      <c r="B13" s="20" t="s">
        <v>131</v>
      </c>
      <c r="C13" s="19" t="s">
        <v>469</v>
      </c>
      <c r="D13" s="19" t="s">
        <v>116</v>
      </c>
      <c r="E13" s="19" t="s">
        <v>102</v>
      </c>
      <c r="F13" s="19" t="s">
        <v>108</v>
      </c>
      <c r="G13" s="18" t="s">
        <v>130</v>
      </c>
    </row>
    <row r="14" spans="1:7" ht="42.75" customHeight="1" thickBot="1" x14ac:dyDescent="0.2">
      <c r="A14" s="1064"/>
      <c r="B14" s="1065" t="s">
        <v>2333</v>
      </c>
      <c r="C14" s="1066"/>
      <c r="D14" s="1066"/>
      <c r="E14" s="1066"/>
      <c r="F14" s="1066"/>
      <c r="G14" s="1067"/>
    </row>
    <row r="15" spans="1:7" x14ac:dyDescent="0.15">
      <c r="A15" s="1032">
        <v>20</v>
      </c>
      <c r="B15" s="35" t="s">
        <v>129</v>
      </c>
      <c r="C15" s="34" t="s">
        <v>470</v>
      </c>
      <c r="D15" s="34" t="s">
        <v>95</v>
      </c>
      <c r="E15" s="34" t="s">
        <v>2360</v>
      </c>
      <c r="F15" s="34" t="s">
        <v>108</v>
      </c>
      <c r="G15" s="33" t="s">
        <v>116</v>
      </c>
    </row>
    <row r="16" spans="1:7" ht="24.75" customHeight="1" x14ac:dyDescent="0.15">
      <c r="A16" s="1054"/>
      <c r="B16" s="1007" t="s">
        <v>1798</v>
      </c>
      <c r="C16" s="1008"/>
      <c r="D16" s="1008"/>
      <c r="E16" s="1008"/>
      <c r="F16" s="1008"/>
      <c r="G16" s="1009"/>
    </row>
    <row r="17" spans="1:7" x14ac:dyDescent="0.15">
      <c r="A17" s="1047" t="s">
        <v>157</v>
      </c>
      <c r="B17" s="17" t="s">
        <v>128</v>
      </c>
      <c r="C17" s="16" t="s">
        <v>470</v>
      </c>
      <c r="D17" s="16" t="s">
        <v>95</v>
      </c>
      <c r="E17" s="16" t="s">
        <v>2360</v>
      </c>
      <c r="F17" s="16" t="s">
        <v>108</v>
      </c>
      <c r="G17" s="15" t="s">
        <v>92</v>
      </c>
    </row>
    <row r="18" spans="1:7" ht="26.25" customHeight="1" thickBot="1" x14ac:dyDescent="0.2">
      <c r="A18" s="1060"/>
      <c r="B18" s="1012" t="s">
        <v>462</v>
      </c>
      <c r="C18" s="1013"/>
      <c r="D18" s="1013"/>
      <c r="E18" s="1013"/>
      <c r="F18" s="1013"/>
      <c r="G18" s="1014"/>
    </row>
    <row r="19" spans="1:7" x14ac:dyDescent="0.15">
      <c r="A19" s="1064">
        <v>21</v>
      </c>
      <c r="B19" s="38" t="s">
        <v>124</v>
      </c>
      <c r="C19" s="37" t="s">
        <v>471</v>
      </c>
      <c r="D19" s="37" t="s">
        <v>123</v>
      </c>
      <c r="E19" s="37" t="s">
        <v>127</v>
      </c>
      <c r="F19" s="37" t="s">
        <v>119</v>
      </c>
      <c r="G19" s="36" t="s">
        <v>126</v>
      </c>
    </row>
    <row r="20" spans="1:7" ht="32.25" customHeight="1" x14ac:dyDescent="0.15">
      <c r="A20" s="1036"/>
      <c r="B20" s="1041" t="s">
        <v>2326</v>
      </c>
      <c r="C20" s="1042"/>
      <c r="D20" s="1042"/>
      <c r="E20" s="1042"/>
      <c r="F20" s="1042"/>
      <c r="G20" s="1043"/>
    </row>
    <row r="21" spans="1:7" x14ac:dyDescent="0.15">
      <c r="A21" s="1055" t="s">
        <v>158</v>
      </c>
      <c r="B21" s="20" t="s">
        <v>124</v>
      </c>
      <c r="C21" s="19" t="s">
        <v>471</v>
      </c>
      <c r="D21" s="19" t="s">
        <v>138</v>
      </c>
      <c r="E21" s="19" t="s">
        <v>102</v>
      </c>
      <c r="F21" s="19" t="s">
        <v>105</v>
      </c>
      <c r="G21" s="18" t="s">
        <v>466</v>
      </c>
    </row>
    <row r="22" spans="1:7" ht="26.25" customHeight="1" thickBot="1" x14ac:dyDescent="0.2">
      <c r="A22" s="1064"/>
      <c r="B22" s="1057" t="s">
        <v>2325</v>
      </c>
      <c r="C22" s="1058"/>
      <c r="D22" s="1058"/>
      <c r="E22" s="1058"/>
      <c r="F22" s="1058"/>
      <c r="G22" s="1059"/>
    </row>
    <row r="23" spans="1:7" x14ac:dyDescent="0.15">
      <c r="A23" s="1032">
        <v>10</v>
      </c>
      <c r="B23" s="35" t="s">
        <v>16</v>
      </c>
      <c r="C23" s="34" t="s">
        <v>872</v>
      </c>
      <c r="D23" s="34" t="s">
        <v>95</v>
      </c>
      <c r="E23" s="34" t="s">
        <v>94</v>
      </c>
      <c r="F23" s="34" t="s">
        <v>105</v>
      </c>
      <c r="G23" s="33" t="s">
        <v>1797</v>
      </c>
    </row>
    <row r="24" spans="1:7" ht="27.75" customHeight="1" x14ac:dyDescent="0.15">
      <c r="A24" s="1054"/>
      <c r="B24" s="1007" t="s">
        <v>2358</v>
      </c>
      <c r="C24" s="1030"/>
      <c r="D24" s="1008"/>
      <c r="E24" s="1008"/>
      <c r="F24" s="1008"/>
      <c r="G24" s="1009"/>
    </row>
    <row r="25" spans="1:7" x14ac:dyDescent="0.15">
      <c r="A25" s="1047" t="s">
        <v>149</v>
      </c>
      <c r="B25" s="17" t="s">
        <v>16</v>
      </c>
      <c r="C25" s="16" t="s">
        <v>872</v>
      </c>
      <c r="D25" s="16" t="s">
        <v>95</v>
      </c>
      <c r="E25" s="16" t="s">
        <v>94</v>
      </c>
      <c r="F25" s="16" t="s">
        <v>105</v>
      </c>
      <c r="G25" s="15" t="s">
        <v>103</v>
      </c>
    </row>
    <row r="26" spans="1:7" ht="51.75" customHeight="1" thickBot="1" x14ac:dyDescent="0.2">
      <c r="A26" s="1060"/>
      <c r="B26" s="1012" t="s">
        <v>2359</v>
      </c>
      <c r="C26" s="1013"/>
      <c r="D26" s="1013"/>
      <c r="E26" s="1013"/>
      <c r="F26" s="1013"/>
      <c r="G26" s="1014"/>
    </row>
    <row r="27" spans="1:7" x14ac:dyDescent="0.15">
      <c r="A27" s="1064">
        <v>15</v>
      </c>
      <c r="B27" s="38" t="s">
        <v>121</v>
      </c>
      <c r="C27" s="37" t="s">
        <v>472</v>
      </c>
      <c r="D27" s="37" t="s">
        <v>116</v>
      </c>
      <c r="E27" s="37" t="s">
        <v>92</v>
      </c>
      <c r="F27" s="37" t="s">
        <v>92</v>
      </c>
      <c r="G27" s="36" t="s">
        <v>116</v>
      </c>
    </row>
    <row r="28" spans="1:7" ht="39" customHeight="1" x14ac:dyDescent="0.15">
      <c r="A28" s="1036"/>
      <c r="B28" s="1061" t="s">
        <v>2354</v>
      </c>
      <c r="C28" s="1062"/>
      <c r="D28" s="1062"/>
      <c r="E28" s="1062"/>
      <c r="F28" s="1062"/>
      <c r="G28" s="1063"/>
    </row>
    <row r="29" spans="1:7" x14ac:dyDescent="0.15">
      <c r="A29" s="1055" t="s">
        <v>176</v>
      </c>
      <c r="B29" s="20" t="s">
        <v>120</v>
      </c>
      <c r="C29" s="19" t="s">
        <v>472</v>
      </c>
      <c r="D29" s="19" t="s">
        <v>116</v>
      </c>
      <c r="E29" s="19" t="s">
        <v>92</v>
      </c>
      <c r="F29" s="19" t="s">
        <v>92</v>
      </c>
      <c r="G29" s="18" t="s">
        <v>92</v>
      </c>
    </row>
    <row r="30" spans="1:7" ht="37.5" customHeight="1" x14ac:dyDescent="0.15">
      <c r="A30" s="1064"/>
      <c r="B30" s="1065" t="s">
        <v>2355</v>
      </c>
      <c r="C30" s="1066"/>
      <c r="D30" s="1066"/>
      <c r="E30" s="1066"/>
      <c r="F30" s="1066"/>
      <c r="G30" s="1067"/>
    </row>
    <row r="31" spans="1:7" x14ac:dyDescent="0.15">
      <c r="A31" s="1033">
        <v>16</v>
      </c>
      <c r="B31" s="201" t="s">
        <v>2324</v>
      </c>
      <c r="C31" s="202" t="s">
        <v>2416</v>
      </c>
      <c r="D31" s="202" t="s">
        <v>116</v>
      </c>
      <c r="E31" s="202" t="s">
        <v>92</v>
      </c>
      <c r="F31" s="202" t="s">
        <v>92</v>
      </c>
      <c r="G31" s="203" t="s">
        <v>116</v>
      </c>
    </row>
    <row r="32" spans="1:7" ht="40.5" customHeight="1" x14ac:dyDescent="0.15">
      <c r="A32" s="1054"/>
      <c r="B32" s="1007" t="s">
        <v>2356</v>
      </c>
      <c r="C32" s="1008"/>
      <c r="D32" s="1008"/>
      <c r="E32" s="1008"/>
      <c r="F32" s="1008"/>
      <c r="G32" s="1009"/>
    </row>
    <row r="33" spans="1:7" x14ac:dyDescent="0.15">
      <c r="A33" s="1047" t="s">
        <v>117</v>
      </c>
      <c r="B33" s="17" t="s">
        <v>2324</v>
      </c>
      <c r="C33" s="16" t="s">
        <v>2417</v>
      </c>
      <c r="D33" s="16" t="s">
        <v>116</v>
      </c>
      <c r="E33" s="16" t="s">
        <v>92</v>
      </c>
      <c r="F33" s="16" t="s">
        <v>92</v>
      </c>
      <c r="G33" s="15" t="s">
        <v>92</v>
      </c>
    </row>
    <row r="34" spans="1:7" ht="29.25" customHeight="1" thickBot="1" x14ac:dyDescent="0.2">
      <c r="A34" s="1060"/>
      <c r="B34" s="1012" t="s">
        <v>2357</v>
      </c>
      <c r="C34" s="1013"/>
      <c r="D34" s="1013"/>
      <c r="E34" s="1013"/>
      <c r="F34" s="1013"/>
      <c r="G34" s="1014"/>
    </row>
    <row r="35" spans="1:7" ht="24.75" thickBot="1" x14ac:dyDescent="0.2">
      <c r="A35" s="1069" t="s">
        <v>159</v>
      </c>
      <c r="B35" s="1070"/>
      <c r="C35" s="1071"/>
    </row>
    <row r="36" spans="1:7" ht="27" customHeight="1" thickBot="1" x14ac:dyDescent="0.2">
      <c r="A36" s="26" t="s">
        <v>115</v>
      </c>
      <c r="B36" s="25" t="s">
        <v>114</v>
      </c>
      <c r="C36" s="25" t="s">
        <v>113</v>
      </c>
      <c r="D36" s="25" t="s">
        <v>112</v>
      </c>
      <c r="E36" s="25" t="s">
        <v>136</v>
      </c>
      <c r="F36" s="25" t="s">
        <v>111</v>
      </c>
      <c r="G36" s="24" t="s">
        <v>110</v>
      </c>
    </row>
    <row r="37" spans="1:7" x14ac:dyDescent="0.15">
      <c r="A37" s="1033">
        <v>0</v>
      </c>
      <c r="B37" s="17" t="s">
        <v>147</v>
      </c>
      <c r="C37" s="16" t="s">
        <v>473</v>
      </c>
      <c r="D37" s="16" t="s">
        <v>98</v>
      </c>
      <c r="E37" s="16" t="s">
        <v>102</v>
      </c>
      <c r="F37" s="16" t="s">
        <v>101</v>
      </c>
      <c r="G37" s="15" t="s">
        <v>100</v>
      </c>
    </row>
    <row r="38" spans="1:7" ht="26.25" customHeight="1" x14ac:dyDescent="0.15">
      <c r="A38" s="1054"/>
      <c r="B38" s="1045" t="s">
        <v>2334</v>
      </c>
      <c r="C38" s="1024"/>
      <c r="D38" s="1024"/>
      <c r="E38" s="1024"/>
      <c r="F38" s="1024"/>
      <c r="G38" s="1025"/>
    </row>
    <row r="39" spans="1:7" x14ac:dyDescent="0.15">
      <c r="A39" s="1011" t="s">
        <v>97</v>
      </c>
      <c r="B39" s="17" t="s">
        <v>147</v>
      </c>
      <c r="C39" s="16" t="s">
        <v>473</v>
      </c>
      <c r="D39" s="16" t="s">
        <v>98</v>
      </c>
      <c r="E39" s="16" t="s">
        <v>133</v>
      </c>
      <c r="F39" s="16" t="s">
        <v>101</v>
      </c>
      <c r="G39" s="15" t="s">
        <v>106</v>
      </c>
    </row>
    <row r="40" spans="1:7" ht="36" customHeight="1" thickBot="1" x14ac:dyDescent="0.2">
      <c r="A40" s="1047"/>
      <c r="B40" s="1050" t="s">
        <v>2350</v>
      </c>
      <c r="C40" s="1051"/>
      <c r="D40" s="1051"/>
      <c r="E40" s="1051"/>
      <c r="F40" s="1051"/>
      <c r="G40" s="1052"/>
    </row>
    <row r="41" spans="1:7" x14ac:dyDescent="0.15">
      <c r="A41" s="1053">
        <v>1</v>
      </c>
      <c r="B41" s="23" t="s">
        <v>139</v>
      </c>
      <c r="C41" s="22" t="s">
        <v>474</v>
      </c>
      <c r="D41" s="22" t="s">
        <v>95</v>
      </c>
      <c r="E41" s="22" t="s">
        <v>102</v>
      </c>
      <c r="F41" s="22" t="s">
        <v>105</v>
      </c>
      <c r="G41" s="21" t="s">
        <v>465</v>
      </c>
    </row>
    <row r="42" spans="1:7" ht="61.5" customHeight="1" x14ac:dyDescent="0.15">
      <c r="A42" s="1036"/>
      <c r="B42" s="1034" t="s">
        <v>2336</v>
      </c>
      <c r="C42" s="1034"/>
      <c r="D42" s="1034"/>
      <c r="E42" s="1034"/>
      <c r="F42" s="1034"/>
      <c r="G42" s="1035"/>
    </row>
    <row r="43" spans="1:7" x14ac:dyDescent="0.15">
      <c r="A43" s="1055" t="s">
        <v>162</v>
      </c>
      <c r="B43" s="20" t="s">
        <v>139</v>
      </c>
      <c r="C43" s="19" t="s">
        <v>474</v>
      </c>
      <c r="D43" s="19" t="s">
        <v>138</v>
      </c>
      <c r="E43" s="19" t="s">
        <v>102</v>
      </c>
      <c r="F43" s="19" t="s">
        <v>101</v>
      </c>
      <c r="G43" s="18" t="s">
        <v>466</v>
      </c>
    </row>
    <row r="44" spans="1:7" ht="19.5" customHeight="1" thickBot="1" x14ac:dyDescent="0.2">
      <c r="A44" s="1056"/>
      <c r="B44" s="1038" t="s">
        <v>2514</v>
      </c>
      <c r="C44" s="1038"/>
      <c r="D44" s="1038"/>
      <c r="E44" s="1038"/>
      <c r="F44" s="1038"/>
      <c r="G44" s="1039"/>
    </row>
    <row r="45" spans="1:7" x14ac:dyDescent="0.15">
      <c r="A45" s="1033">
        <v>2</v>
      </c>
      <c r="B45" s="35" t="s">
        <v>165</v>
      </c>
      <c r="C45" s="34" t="s">
        <v>475</v>
      </c>
      <c r="D45" s="34" t="s">
        <v>95</v>
      </c>
      <c r="E45" s="34" t="s">
        <v>94</v>
      </c>
      <c r="F45" s="34" t="s">
        <v>105</v>
      </c>
      <c r="G45" s="33" t="s">
        <v>100</v>
      </c>
    </row>
    <row r="46" spans="1:7" ht="40.5" customHeight="1" x14ac:dyDescent="0.15">
      <c r="A46" s="1054"/>
      <c r="B46" s="1045" t="s">
        <v>2348</v>
      </c>
      <c r="C46" s="1024"/>
      <c r="D46" s="1024"/>
      <c r="E46" s="1024"/>
      <c r="F46" s="1024"/>
      <c r="G46" s="1025"/>
    </row>
    <row r="47" spans="1:7" x14ac:dyDescent="0.15">
      <c r="A47" s="1047" t="s">
        <v>163</v>
      </c>
      <c r="B47" s="17" t="s">
        <v>165</v>
      </c>
      <c r="C47" s="16" t="s">
        <v>475</v>
      </c>
      <c r="D47" s="16" t="s">
        <v>138</v>
      </c>
      <c r="E47" s="16" t="s">
        <v>94</v>
      </c>
      <c r="F47" s="16" t="s">
        <v>108</v>
      </c>
      <c r="G47" s="15" t="s">
        <v>92</v>
      </c>
    </row>
    <row r="48" spans="1:7" ht="60" customHeight="1" thickBot="1" x14ac:dyDescent="0.2">
      <c r="A48" s="1033"/>
      <c r="B48" s="1046" t="s">
        <v>2418</v>
      </c>
      <c r="C48" s="1026"/>
      <c r="D48" s="1026"/>
      <c r="E48" s="1026"/>
      <c r="F48" s="1026"/>
      <c r="G48" s="1027"/>
    </row>
    <row r="49" spans="1:7" x14ac:dyDescent="0.15">
      <c r="A49" s="1048">
        <v>5</v>
      </c>
      <c r="B49" s="32" t="s">
        <v>164</v>
      </c>
      <c r="C49" s="31" t="s">
        <v>483</v>
      </c>
      <c r="D49" s="31" t="s">
        <v>98</v>
      </c>
      <c r="E49" s="31" t="s">
        <v>133</v>
      </c>
      <c r="F49" s="31" t="s">
        <v>97</v>
      </c>
      <c r="G49" s="30" t="s">
        <v>100</v>
      </c>
    </row>
    <row r="50" spans="1:7" ht="50.25" customHeight="1" x14ac:dyDescent="0.15">
      <c r="A50" s="1044"/>
      <c r="B50" s="1016" t="s">
        <v>2346</v>
      </c>
      <c r="C50" s="1016"/>
      <c r="D50" s="1016"/>
      <c r="E50" s="1016"/>
      <c r="F50" s="1016"/>
      <c r="G50" s="1017"/>
    </row>
    <row r="51" spans="1:7" x14ac:dyDescent="0.15">
      <c r="A51" s="1019" t="s">
        <v>166</v>
      </c>
      <c r="B51" s="29" t="s">
        <v>164</v>
      </c>
      <c r="C51" s="28" t="s">
        <v>483</v>
      </c>
      <c r="D51" s="28" t="s">
        <v>98</v>
      </c>
      <c r="E51" s="28" t="s">
        <v>92</v>
      </c>
      <c r="F51" s="28" t="s">
        <v>97</v>
      </c>
      <c r="G51" s="27" t="s">
        <v>1799</v>
      </c>
    </row>
    <row r="52" spans="1:7" ht="74.25" customHeight="1" thickBot="1" x14ac:dyDescent="0.2">
      <c r="A52" s="1049"/>
      <c r="B52" s="1057" t="s">
        <v>2347</v>
      </c>
      <c r="C52" s="1058"/>
      <c r="D52" s="1058"/>
      <c r="E52" s="1058"/>
      <c r="F52" s="1058"/>
      <c r="G52" s="1059"/>
    </row>
    <row r="53" spans="1:7" x14ac:dyDescent="0.15">
      <c r="A53" s="1010">
        <v>8</v>
      </c>
      <c r="B53" s="35" t="s">
        <v>179</v>
      </c>
      <c r="C53" s="34" t="s">
        <v>476</v>
      </c>
      <c r="D53" s="34" t="s">
        <v>98</v>
      </c>
      <c r="E53" s="34" t="s">
        <v>102</v>
      </c>
      <c r="F53" s="34" t="s">
        <v>97</v>
      </c>
      <c r="G53" s="33" t="s">
        <v>100</v>
      </c>
    </row>
    <row r="54" spans="1:7" ht="24" customHeight="1" x14ac:dyDescent="0.15">
      <c r="A54" s="1011"/>
      <c r="B54" s="1024" t="s">
        <v>1800</v>
      </c>
      <c r="C54" s="1024"/>
      <c r="D54" s="1024"/>
      <c r="E54" s="1024"/>
      <c r="F54" s="1024"/>
      <c r="G54" s="1025"/>
    </row>
    <row r="55" spans="1:7" x14ac:dyDescent="0.15">
      <c r="A55" s="1011" t="s">
        <v>137</v>
      </c>
      <c r="B55" s="17" t="s">
        <v>180</v>
      </c>
      <c r="C55" s="16" t="s">
        <v>476</v>
      </c>
      <c r="D55" s="16" t="s">
        <v>95</v>
      </c>
      <c r="E55" s="16" t="s">
        <v>102</v>
      </c>
      <c r="F55" s="16" t="s">
        <v>108</v>
      </c>
      <c r="G55" s="15" t="s">
        <v>92</v>
      </c>
    </row>
    <row r="56" spans="1:7" ht="42" customHeight="1" thickBot="1" x14ac:dyDescent="0.2">
      <c r="A56" s="1015"/>
      <c r="B56" s="1012" t="s">
        <v>2116</v>
      </c>
      <c r="C56" s="1013"/>
      <c r="D56" s="1013"/>
      <c r="E56" s="1013"/>
      <c r="F56" s="1013"/>
      <c r="G56" s="1014"/>
    </row>
    <row r="57" spans="1:7" x14ac:dyDescent="0.15">
      <c r="A57" s="1018">
        <v>6</v>
      </c>
      <c r="B57" s="80" t="s">
        <v>168</v>
      </c>
      <c r="C57" s="81" t="s">
        <v>477</v>
      </c>
      <c r="D57" s="81" t="s">
        <v>138</v>
      </c>
      <c r="E57" s="81" t="s">
        <v>94</v>
      </c>
      <c r="F57" s="81" t="s">
        <v>105</v>
      </c>
      <c r="G57" s="82" t="s">
        <v>100</v>
      </c>
    </row>
    <row r="58" spans="1:7" ht="36" customHeight="1" x14ac:dyDescent="0.15">
      <c r="A58" s="1019"/>
      <c r="B58" s="1016" t="s">
        <v>2349</v>
      </c>
      <c r="C58" s="1016"/>
      <c r="D58" s="1016"/>
      <c r="E58" s="1016"/>
      <c r="F58" s="1016"/>
      <c r="G58" s="1017"/>
    </row>
    <row r="59" spans="1:7" x14ac:dyDescent="0.15">
      <c r="A59" s="1019" t="s">
        <v>167</v>
      </c>
      <c r="B59" s="29" t="s">
        <v>168</v>
      </c>
      <c r="C59" s="28" t="s">
        <v>477</v>
      </c>
      <c r="D59" s="28" t="s">
        <v>92</v>
      </c>
      <c r="E59" s="28" t="s">
        <v>102</v>
      </c>
      <c r="F59" s="28" t="s">
        <v>108</v>
      </c>
      <c r="G59" s="27" t="s">
        <v>100</v>
      </c>
    </row>
    <row r="60" spans="1:7" ht="36.75" customHeight="1" thickBot="1" x14ac:dyDescent="0.2">
      <c r="A60" s="1023"/>
      <c r="B60" s="1021" t="s">
        <v>2345</v>
      </c>
      <c r="C60" s="1021"/>
      <c r="D60" s="1021"/>
      <c r="E60" s="1021"/>
      <c r="F60" s="1021"/>
      <c r="G60" s="1022"/>
    </row>
    <row r="61" spans="1:7" x14ac:dyDescent="0.15">
      <c r="A61" s="1010">
        <v>7</v>
      </c>
      <c r="B61" s="35" t="s">
        <v>170</v>
      </c>
      <c r="C61" s="34" t="s">
        <v>478</v>
      </c>
      <c r="D61" s="34" t="s">
        <v>95</v>
      </c>
      <c r="E61" s="34" t="s">
        <v>109</v>
      </c>
      <c r="F61" s="34" t="s">
        <v>142</v>
      </c>
      <c r="G61" s="33" t="s">
        <v>107</v>
      </c>
    </row>
    <row r="62" spans="1:7" ht="33.75" customHeight="1" x14ac:dyDescent="0.15">
      <c r="A62" s="1011"/>
      <c r="B62" s="1024" t="s">
        <v>3235</v>
      </c>
      <c r="C62" s="1024"/>
      <c r="D62" s="1024"/>
      <c r="E62" s="1024"/>
      <c r="F62" s="1024"/>
      <c r="G62" s="1025"/>
    </row>
    <row r="63" spans="1:7" x14ac:dyDescent="0.15">
      <c r="A63" s="1011" t="s">
        <v>169</v>
      </c>
      <c r="B63" s="17" t="s">
        <v>170</v>
      </c>
      <c r="C63" s="16" t="s">
        <v>478</v>
      </c>
      <c r="D63" s="16" t="s">
        <v>95</v>
      </c>
      <c r="E63" s="16" t="s">
        <v>109</v>
      </c>
      <c r="F63" s="16" t="s">
        <v>517</v>
      </c>
      <c r="G63" s="15" t="s">
        <v>96</v>
      </c>
    </row>
    <row r="64" spans="1:7" ht="35.25" customHeight="1" thickBot="1" x14ac:dyDescent="0.2">
      <c r="A64" s="1015"/>
      <c r="B64" s="1026" t="s">
        <v>3236</v>
      </c>
      <c r="C64" s="1026"/>
      <c r="D64" s="1026"/>
      <c r="E64" s="1026"/>
      <c r="F64" s="1026"/>
      <c r="G64" s="1027"/>
    </row>
    <row r="65" spans="1:7" x14ac:dyDescent="0.15">
      <c r="A65" s="1044">
        <v>11</v>
      </c>
      <c r="B65" s="32" t="s">
        <v>174</v>
      </c>
      <c r="C65" s="31" t="s">
        <v>479</v>
      </c>
      <c r="D65" s="31" t="s">
        <v>95</v>
      </c>
      <c r="E65" s="31" t="s">
        <v>102</v>
      </c>
      <c r="F65" s="31" t="s">
        <v>105</v>
      </c>
      <c r="G65" s="30" t="s">
        <v>106</v>
      </c>
    </row>
    <row r="66" spans="1:7" ht="64.5" customHeight="1" x14ac:dyDescent="0.15">
      <c r="A66" s="1019"/>
      <c r="B66" s="1041" t="s">
        <v>2344</v>
      </c>
      <c r="C66" s="1042"/>
      <c r="D66" s="1042"/>
      <c r="E66" s="1042"/>
      <c r="F66" s="1042"/>
      <c r="G66" s="1043"/>
    </row>
    <row r="67" spans="1:7" x14ac:dyDescent="0.15">
      <c r="A67" s="1019" t="s">
        <v>172</v>
      </c>
      <c r="B67" s="29" t="s">
        <v>174</v>
      </c>
      <c r="C67" s="28" t="s">
        <v>479</v>
      </c>
      <c r="D67" s="28" t="s">
        <v>92</v>
      </c>
      <c r="E67" s="28" t="s">
        <v>102</v>
      </c>
      <c r="F67" s="28" t="s">
        <v>105</v>
      </c>
      <c r="G67" s="27" t="s">
        <v>465</v>
      </c>
    </row>
    <row r="68" spans="1:7" ht="33" customHeight="1" thickBot="1" x14ac:dyDescent="0.2">
      <c r="A68" s="1023"/>
      <c r="B68" s="1041" t="s">
        <v>3244</v>
      </c>
      <c r="C68" s="1042"/>
      <c r="D68" s="1042"/>
      <c r="E68" s="1042"/>
      <c r="F68" s="1042"/>
      <c r="G68" s="1043"/>
    </row>
    <row r="69" spans="1:7" x14ac:dyDescent="0.15">
      <c r="A69" s="1010">
        <v>12</v>
      </c>
      <c r="B69" s="35" t="s">
        <v>463</v>
      </c>
      <c r="C69" s="34" t="s">
        <v>480</v>
      </c>
      <c r="D69" s="34" t="s">
        <v>116</v>
      </c>
      <c r="E69" s="34" t="s">
        <v>109</v>
      </c>
      <c r="F69" s="34" t="s">
        <v>108</v>
      </c>
      <c r="G69" s="33" t="s">
        <v>107</v>
      </c>
    </row>
    <row r="70" spans="1:7" ht="27.75" customHeight="1" x14ac:dyDescent="0.15">
      <c r="A70" s="1011"/>
      <c r="B70" s="1045" t="s">
        <v>3240</v>
      </c>
      <c r="C70" s="1024"/>
      <c r="D70" s="1024"/>
      <c r="E70" s="1024"/>
      <c r="F70" s="1024"/>
      <c r="G70" s="1025"/>
    </row>
    <row r="71" spans="1:7" x14ac:dyDescent="0.15">
      <c r="A71" s="1011" t="s">
        <v>173</v>
      </c>
      <c r="B71" s="17" t="s">
        <v>464</v>
      </c>
      <c r="C71" s="16" t="s">
        <v>480</v>
      </c>
      <c r="D71" s="16" t="s">
        <v>98</v>
      </c>
      <c r="E71" s="16" t="s">
        <v>94</v>
      </c>
      <c r="F71" s="16" t="s">
        <v>97</v>
      </c>
      <c r="G71" s="15" t="s">
        <v>466</v>
      </c>
    </row>
    <row r="72" spans="1:7" ht="57.75" customHeight="1" thickBot="1" x14ac:dyDescent="0.2">
      <c r="A72" s="1015"/>
      <c r="B72" s="1046" t="s">
        <v>2335</v>
      </c>
      <c r="C72" s="1026"/>
      <c r="D72" s="1026"/>
      <c r="E72" s="1026"/>
      <c r="F72" s="1026"/>
      <c r="G72" s="1027"/>
    </row>
    <row r="73" spans="1:7" x14ac:dyDescent="0.15">
      <c r="A73" s="1036">
        <v>13</v>
      </c>
      <c r="B73" s="38" t="s">
        <v>171</v>
      </c>
      <c r="C73" s="37" t="s">
        <v>2353</v>
      </c>
      <c r="D73" s="37" t="s">
        <v>95</v>
      </c>
      <c r="E73" s="37" t="s">
        <v>140</v>
      </c>
      <c r="F73" s="37" t="s">
        <v>142</v>
      </c>
      <c r="G73" s="36" t="s">
        <v>2117</v>
      </c>
    </row>
    <row r="74" spans="1:7" ht="51" customHeight="1" x14ac:dyDescent="0.15">
      <c r="A74" s="1037"/>
      <c r="B74" s="1034" t="s">
        <v>2335</v>
      </c>
      <c r="C74" s="1034"/>
      <c r="D74" s="1034"/>
      <c r="E74" s="1034"/>
      <c r="F74" s="1034"/>
      <c r="G74" s="1035"/>
    </row>
    <row r="75" spans="1:7" x14ac:dyDescent="0.15">
      <c r="A75" s="1037" t="s">
        <v>125</v>
      </c>
      <c r="B75" s="20" t="s">
        <v>171</v>
      </c>
      <c r="C75" s="19" t="s">
        <v>2353</v>
      </c>
      <c r="D75" s="19" t="s">
        <v>98</v>
      </c>
      <c r="E75" s="19" t="s">
        <v>140</v>
      </c>
      <c r="F75" s="19" t="s">
        <v>141</v>
      </c>
      <c r="G75" s="18" t="s">
        <v>116</v>
      </c>
    </row>
    <row r="76" spans="1:7" ht="84" customHeight="1" thickBot="1" x14ac:dyDescent="0.2">
      <c r="A76" s="1040"/>
      <c r="B76" s="1038" t="s">
        <v>2337</v>
      </c>
      <c r="C76" s="1038"/>
      <c r="D76" s="1038"/>
      <c r="E76" s="1038"/>
      <c r="F76" s="1038"/>
      <c r="G76" s="1039"/>
    </row>
    <row r="77" spans="1:7" x14ac:dyDescent="0.15">
      <c r="A77" s="1010">
        <v>14</v>
      </c>
      <c r="B77" s="35" t="s">
        <v>175</v>
      </c>
      <c r="C77" s="34" t="s">
        <v>873</v>
      </c>
      <c r="D77" s="34" t="s">
        <v>440</v>
      </c>
      <c r="E77" s="34" t="s">
        <v>102</v>
      </c>
      <c r="F77" s="34" t="s">
        <v>101</v>
      </c>
      <c r="G77" s="33" t="s">
        <v>100</v>
      </c>
    </row>
    <row r="78" spans="1:7" ht="39.75" customHeight="1" x14ac:dyDescent="0.15">
      <c r="A78" s="1011"/>
      <c r="B78" s="1007" t="s">
        <v>2343</v>
      </c>
      <c r="C78" s="1008"/>
      <c r="D78" s="1008"/>
      <c r="E78" s="1008"/>
      <c r="F78" s="1008"/>
      <c r="G78" s="1009"/>
    </row>
    <row r="79" spans="1:7" x14ac:dyDescent="0.15">
      <c r="A79" s="1011" t="s">
        <v>122</v>
      </c>
      <c r="B79" s="17" t="s">
        <v>175</v>
      </c>
      <c r="C79" s="16" t="s">
        <v>873</v>
      </c>
      <c r="D79" s="16" t="s">
        <v>116</v>
      </c>
      <c r="E79" s="16" t="s">
        <v>99</v>
      </c>
      <c r="F79" s="16" t="s">
        <v>97</v>
      </c>
      <c r="G79" s="15" t="s">
        <v>92</v>
      </c>
    </row>
    <row r="80" spans="1:7" ht="63.75" customHeight="1" thickBot="1" x14ac:dyDescent="0.2">
      <c r="A80" s="1015"/>
      <c r="B80" s="1012" t="s">
        <v>2340</v>
      </c>
      <c r="C80" s="1013"/>
      <c r="D80" s="1013"/>
      <c r="E80" s="1013"/>
      <c r="F80" s="1013"/>
      <c r="G80" s="1014"/>
    </row>
    <row r="81" spans="1:7" x14ac:dyDescent="0.15">
      <c r="A81" s="1018">
        <v>91</v>
      </c>
      <c r="B81" s="32" t="s">
        <v>181</v>
      </c>
      <c r="C81" s="31" t="s">
        <v>481</v>
      </c>
      <c r="D81" s="31" t="s">
        <v>95</v>
      </c>
      <c r="E81" s="31" t="s">
        <v>102</v>
      </c>
      <c r="F81" s="31" t="s">
        <v>105</v>
      </c>
      <c r="G81" s="30" t="s">
        <v>100</v>
      </c>
    </row>
    <row r="82" spans="1:7" ht="54" customHeight="1" x14ac:dyDescent="0.15">
      <c r="A82" s="1019"/>
      <c r="B82" s="1016" t="s">
        <v>2305</v>
      </c>
      <c r="C82" s="1016"/>
      <c r="D82" s="1016"/>
      <c r="E82" s="1016"/>
      <c r="F82" s="1016"/>
      <c r="G82" s="1017"/>
    </row>
    <row r="83" spans="1:7" x14ac:dyDescent="0.15">
      <c r="A83" s="1019" t="s">
        <v>2323</v>
      </c>
      <c r="B83" s="29" t="s">
        <v>182</v>
      </c>
      <c r="C83" s="28" t="s">
        <v>481</v>
      </c>
      <c r="D83" s="28" t="s">
        <v>95</v>
      </c>
      <c r="E83" s="28" t="s">
        <v>92</v>
      </c>
      <c r="F83" s="28" t="s">
        <v>108</v>
      </c>
      <c r="G83" s="27" t="s">
        <v>106</v>
      </c>
    </row>
    <row r="84" spans="1:7" ht="54" customHeight="1" thickBot="1" x14ac:dyDescent="0.2">
      <c r="A84" s="1023"/>
      <c r="B84" s="1021" t="s">
        <v>2509</v>
      </c>
      <c r="C84" s="1021"/>
      <c r="D84" s="1021"/>
      <c r="E84" s="1021"/>
      <c r="F84" s="1021"/>
      <c r="G84" s="1022"/>
    </row>
    <row r="85" spans="1:7" x14ac:dyDescent="0.15">
      <c r="A85" s="1032">
        <v>17</v>
      </c>
      <c r="B85" s="35" t="s">
        <v>679</v>
      </c>
      <c r="C85" s="34" t="s">
        <v>874</v>
      </c>
      <c r="D85" s="34" t="s">
        <v>116</v>
      </c>
      <c r="E85" s="34" t="s">
        <v>94</v>
      </c>
      <c r="F85" s="34" t="s">
        <v>105</v>
      </c>
      <c r="G85" s="33" t="s">
        <v>107</v>
      </c>
    </row>
    <row r="86" spans="1:7" ht="28.5" customHeight="1" x14ac:dyDescent="0.15">
      <c r="A86" s="1033"/>
      <c r="B86" s="1007" t="s">
        <v>2338</v>
      </c>
      <c r="C86" s="1008"/>
      <c r="D86" s="1008"/>
      <c r="E86" s="1008"/>
      <c r="F86" s="1008"/>
      <c r="G86" s="1009"/>
    </row>
    <row r="87" spans="1:7" x14ac:dyDescent="0.15">
      <c r="A87" s="1033" t="s">
        <v>875</v>
      </c>
      <c r="B87" s="17" t="s">
        <v>679</v>
      </c>
      <c r="C87" s="16" t="s">
        <v>874</v>
      </c>
      <c r="D87" s="16" t="s">
        <v>116</v>
      </c>
      <c r="E87" s="16" t="s">
        <v>94</v>
      </c>
      <c r="F87" s="16" t="s">
        <v>105</v>
      </c>
      <c r="G87" s="15" t="s">
        <v>92</v>
      </c>
    </row>
    <row r="88" spans="1:7" ht="33.75" customHeight="1" thickBot="1" x14ac:dyDescent="0.2">
      <c r="A88" s="1033"/>
      <c r="B88" s="1029" t="s">
        <v>2339</v>
      </c>
      <c r="C88" s="1030"/>
      <c r="D88" s="1030"/>
      <c r="E88" s="1030"/>
      <c r="F88" s="1030"/>
      <c r="G88" s="1031"/>
    </row>
    <row r="89" spans="1:7" x14ac:dyDescent="0.15">
      <c r="A89" s="1018">
        <v>18</v>
      </c>
      <c r="B89" s="80" t="s">
        <v>680</v>
      </c>
      <c r="C89" s="81" t="s">
        <v>3241</v>
      </c>
      <c r="D89" s="81" t="s">
        <v>95</v>
      </c>
      <c r="E89" s="81" t="s">
        <v>441</v>
      </c>
      <c r="F89" s="81" t="s">
        <v>97</v>
      </c>
      <c r="G89" s="82" t="s">
        <v>106</v>
      </c>
    </row>
    <row r="90" spans="1:7" ht="76.5" customHeight="1" x14ac:dyDescent="0.15">
      <c r="A90" s="1019"/>
      <c r="B90" s="1028" t="s">
        <v>3243</v>
      </c>
      <c r="C90" s="1016"/>
      <c r="D90" s="1016"/>
      <c r="E90" s="1016"/>
      <c r="F90" s="1016"/>
      <c r="G90" s="1017"/>
    </row>
    <row r="91" spans="1:7" x14ac:dyDescent="0.15">
      <c r="A91" s="1019" t="s">
        <v>177</v>
      </c>
      <c r="B91" s="29" t="s">
        <v>680</v>
      </c>
      <c r="C91" s="28" t="s">
        <v>3242</v>
      </c>
      <c r="D91" s="28" t="s">
        <v>95</v>
      </c>
      <c r="E91" s="28" t="s">
        <v>94</v>
      </c>
      <c r="F91" s="28" t="s">
        <v>101</v>
      </c>
      <c r="G91" s="27" t="s">
        <v>103</v>
      </c>
    </row>
    <row r="92" spans="1:7" ht="40.5" customHeight="1" thickBot="1" x14ac:dyDescent="0.2">
      <c r="A92" s="1023"/>
      <c r="B92" s="1020" t="s">
        <v>2351</v>
      </c>
      <c r="C92" s="1021"/>
      <c r="D92" s="1021"/>
      <c r="E92" s="1021"/>
      <c r="F92" s="1021"/>
      <c r="G92" s="1022"/>
    </row>
    <row r="93" spans="1:7" x14ac:dyDescent="0.15">
      <c r="A93" s="1010">
        <v>19</v>
      </c>
      <c r="B93" s="35" t="s">
        <v>183</v>
      </c>
      <c r="C93" s="34" t="s">
        <v>482</v>
      </c>
      <c r="D93" s="34" t="s">
        <v>95</v>
      </c>
      <c r="E93" s="34" t="s">
        <v>140</v>
      </c>
      <c r="F93" s="34" t="s">
        <v>142</v>
      </c>
      <c r="G93" s="33" t="s">
        <v>465</v>
      </c>
    </row>
    <row r="94" spans="1:7" ht="64.5" customHeight="1" x14ac:dyDescent="0.15">
      <c r="A94" s="1011"/>
      <c r="B94" s="1024" t="s">
        <v>2341</v>
      </c>
      <c r="C94" s="1024"/>
      <c r="D94" s="1024"/>
      <c r="E94" s="1024"/>
      <c r="F94" s="1024"/>
      <c r="G94" s="1025"/>
    </row>
    <row r="95" spans="1:7" x14ac:dyDescent="0.15">
      <c r="A95" s="1011" t="s">
        <v>178</v>
      </c>
      <c r="B95" s="17" t="s">
        <v>183</v>
      </c>
      <c r="C95" s="16" t="s">
        <v>482</v>
      </c>
      <c r="D95" s="16" t="s">
        <v>98</v>
      </c>
      <c r="E95" s="16" t="s">
        <v>94</v>
      </c>
      <c r="F95" s="16" t="s">
        <v>141</v>
      </c>
      <c r="G95" s="15" t="s">
        <v>466</v>
      </c>
    </row>
    <row r="96" spans="1:7" ht="72.75" customHeight="1" thickBot="1" x14ac:dyDescent="0.2">
      <c r="A96" s="1015"/>
      <c r="B96" s="1026" t="s">
        <v>2342</v>
      </c>
      <c r="C96" s="1026"/>
      <c r="D96" s="1026"/>
      <c r="E96" s="1026"/>
      <c r="F96" s="1026"/>
      <c r="G96" s="1027"/>
    </row>
  </sheetData>
  <mergeCells count="94">
    <mergeCell ref="A1:C1"/>
    <mergeCell ref="A35:C35"/>
    <mergeCell ref="B4:G4"/>
    <mergeCell ref="A3:A4"/>
    <mergeCell ref="B6:G6"/>
    <mergeCell ref="A5:A6"/>
    <mergeCell ref="B8:G8"/>
    <mergeCell ref="B10:G10"/>
    <mergeCell ref="A7:A8"/>
    <mergeCell ref="A9:A10"/>
    <mergeCell ref="B12:G12"/>
    <mergeCell ref="A11:A12"/>
    <mergeCell ref="B14:G14"/>
    <mergeCell ref="A13:A14"/>
    <mergeCell ref="B20:G20"/>
    <mergeCell ref="A19:A20"/>
    <mergeCell ref="B16:G16"/>
    <mergeCell ref="A15:A16"/>
    <mergeCell ref="B22:G22"/>
    <mergeCell ref="A21:A22"/>
    <mergeCell ref="B18:G18"/>
    <mergeCell ref="A17:A18"/>
    <mergeCell ref="B38:G38"/>
    <mergeCell ref="A37:A38"/>
    <mergeCell ref="B24:G24"/>
    <mergeCell ref="A23:A24"/>
    <mergeCell ref="B26:G26"/>
    <mergeCell ref="A25:A26"/>
    <mergeCell ref="B28:G28"/>
    <mergeCell ref="A27:A28"/>
    <mergeCell ref="B30:G30"/>
    <mergeCell ref="A29:A30"/>
    <mergeCell ref="A31:A32"/>
    <mergeCell ref="B32:G32"/>
    <mergeCell ref="A33:A34"/>
    <mergeCell ref="B34:G34"/>
    <mergeCell ref="B48:G48"/>
    <mergeCell ref="A47:A48"/>
    <mergeCell ref="A49:A50"/>
    <mergeCell ref="A51:A52"/>
    <mergeCell ref="B40:G40"/>
    <mergeCell ref="A39:A40"/>
    <mergeCell ref="B42:G42"/>
    <mergeCell ref="A41:A42"/>
    <mergeCell ref="B46:G46"/>
    <mergeCell ref="A45:A46"/>
    <mergeCell ref="B44:G44"/>
    <mergeCell ref="A43:A44"/>
    <mergeCell ref="B50:G50"/>
    <mergeCell ref="B52:G52"/>
    <mergeCell ref="B54:G54"/>
    <mergeCell ref="A53:A54"/>
    <mergeCell ref="B56:G56"/>
    <mergeCell ref="A55:A56"/>
    <mergeCell ref="B58:G58"/>
    <mergeCell ref="A57:A58"/>
    <mergeCell ref="B74:G74"/>
    <mergeCell ref="A73:A74"/>
    <mergeCell ref="B76:G76"/>
    <mergeCell ref="A75:A76"/>
    <mergeCell ref="B66:G66"/>
    <mergeCell ref="A65:A66"/>
    <mergeCell ref="B68:G68"/>
    <mergeCell ref="A67:A68"/>
    <mergeCell ref="B70:G70"/>
    <mergeCell ref="B72:G72"/>
    <mergeCell ref="A71:A72"/>
    <mergeCell ref="B60:G60"/>
    <mergeCell ref="A59:A60"/>
    <mergeCell ref="B62:G62"/>
    <mergeCell ref="A61:A62"/>
    <mergeCell ref="A69:A70"/>
    <mergeCell ref="B64:G64"/>
    <mergeCell ref="A63:A64"/>
    <mergeCell ref="B84:G84"/>
    <mergeCell ref="A83:A84"/>
    <mergeCell ref="B90:G90"/>
    <mergeCell ref="A89:A90"/>
    <mergeCell ref="B88:G88"/>
    <mergeCell ref="A85:A86"/>
    <mergeCell ref="A87:A88"/>
    <mergeCell ref="B86:G86"/>
    <mergeCell ref="A95:A96"/>
    <mergeCell ref="B92:G92"/>
    <mergeCell ref="A91:A92"/>
    <mergeCell ref="B94:G94"/>
    <mergeCell ref="A93:A94"/>
    <mergeCell ref="B96:G96"/>
    <mergeCell ref="B78:G78"/>
    <mergeCell ref="A77:A78"/>
    <mergeCell ref="B80:G80"/>
    <mergeCell ref="A79:A80"/>
    <mergeCell ref="B82:G82"/>
    <mergeCell ref="A81:A82"/>
  </mergeCells>
  <phoneticPr fontId="6"/>
  <pageMargins left="0.25" right="0.25" top="0.75" bottom="0.75" header="0.3" footer="0.3"/>
  <pageSetup paperSize="9" scale="97" orientation="portrait" horizontalDpi="4294967294" r:id="rId1"/>
  <rowBreaks count="2" manualBreakCount="2">
    <brk id="30" max="16383" man="1"/>
    <brk id="6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AC53"/>
  <sheetViews>
    <sheetView zoomScaleNormal="100" workbookViewId="0"/>
  </sheetViews>
  <sheetFormatPr defaultRowHeight="13.5" x14ac:dyDescent="0.15"/>
  <cols>
    <col min="1" max="1" width="8.875" style="133" bestFit="1" customWidth="1"/>
    <col min="2" max="2" width="10.375" style="133" customWidth="1"/>
    <col min="3" max="6" width="5.375" style="133" bestFit="1" customWidth="1"/>
    <col min="7" max="7" width="7.125" style="133" bestFit="1" customWidth="1"/>
    <col min="8" max="8" width="7.25" style="133" bestFit="1" customWidth="1"/>
    <col min="9" max="9" width="10.25" style="133" bestFit="1" customWidth="1"/>
    <col min="10" max="10" width="9.125" style="133" bestFit="1" customWidth="1"/>
    <col min="11" max="12" width="5.25" style="133" bestFit="1" customWidth="1"/>
    <col min="13" max="13" width="9" style="133"/>
    <col min="14" max="14" width="7.125" style="133" bestFit="1" customWidth="1"/>
    <col min="15" max="15" width="11.5" style="133" bestFit="1" customWidth="1"/>
    <col min="16" max="16384" width="9" style="133"/>
  </cols>
  <sheetData>
    <row r="1" spans="1:29" ht="18" thickBot="1" x14ac:dyDescent="0.2">
      <c r="A1" s="205" t="s">
        <v>2723</v>
      </c>
      <c r="N1" s="205" t="s">
        <v>3790</v>
      </c>
      <c r="P1" s="205" t="s">
        <v>2729</v>
      </c>
      <c r="R1" s="205" t="s">
        <v>2730</v>
      </c>
      <c r="T1" s="205" t="s">
        <v>3791</v>
      </c>
      <c r="V1" s="205" t="s">
        <v>3792</v>
      </c>
      <c r="X1" s="205" t="s">
        <v>3793</v>
      </c>
      <c r="Z1" s="205" t="s">
        <v>3794</v>
      </c>
      <c r="AB1" s="205" t="s">
        <v>3795</v>
      </c>
    </row>
    <row r="2" spans="1:29" x14ac:dyDescent="0.15">
      <c r="A2" s="1084" t="s">
        <v>752</v>
      </c>
      <c r="B2" s="1086" t="s">
        <v>703</v>
      </c>
      <c r="C2" s="596" t="s">
        <v>704</v>
      </c>
      <c r="D2" s="596"/>
      <c r="E2" s="596"/>
      <c r="F2" s="596"/>
      <c r="G2" s="596"/>
      <c r="H2" s="596" t="s">
        <v>2125</v>
      </c>
      <c r="I2" s="596" t="s">
        <v>2126</v>
      </c>
      <c r="J2" s="597" t="s">
        <v>2127</v>
      </c>
      <c r="N2" s="41" t="s">
        <v>2724</v>
      </c>
      <c r="O2" s="41" t="s">
        <v>3796</v>
      </c>
      <c r="P2" s="41" t="s">
        <v>2724</v>
      </c>
      <c r="Q2" s="41" t="s">
        <v>3797</v>
      </c>
      <c r="R2" s="41" t="s">
        <v>2724</v>
      </c>
      <c r="S2" s="41" t="s">
        <v>3797</v>
      </c>
      <c r="T2" s="41" t="s">
        <v>2724</v>
      </c>
      <c r="U2" s="41" t="s">
        <v>3797</v>
      </c>
      <c r="V2" s="41" t="s">
        <v>2724</v>
      </c>
      <c r="W2" s="41" t="s">
        <v>3797</v>
      </c>
      <c r="X2" s="41" t="s">
        <v>2724</v>
      </c>
      <c r="Y2" s="41" t="s">
        <v>3797</v>
      </c>
      <c r="Z2" s="207" t="s">
        <v>2724</v>
      </c>
      <c r="AA2" s="41" t="s">
        <v>3797</v>
      </c>
      <c r="AB2" s="41" t="s">
        <v>2724</v>
      </c>
      <c r="AC2" s="41" t="s">
        <v>3797</v>
      </c>
    </row>
    <row r="3" spans="1:29" ht="14.25" thickBot="1" x14ac:dyDescent="0.2">
      <c r="A3" s="1085"/>
      <c r="B3" s="1087"/>
      <c r="C3" s="162" t="s">
        <v>2122</v>
      </c>
      <c r="D3" s="162" t="s">
        <v>2123</v>
      </c>
      <c r="E3" s="162" t="s">
        <v>2124</v>
      </c>
      <c r="F3" s="162" t="s">
        <v>2128</v>
      </c>
      <c r="G3" s="162" t="s">
        <v>1789</v>
      </c>
      <c r="H3" s="1075"/>
      <c r="I3" s="1075"/>
      <c r="J3" s="1074"/>
      <c r="N3" s="206">
        <v>0</v>
      </c>
      <c r="O3" s="206">
        <v>0</v>
      </c>
      <c r="P3" s="208" t="s">
        <v>2727</v>
      </c>
      <c r="Q3" s="206">
        <v>0</v>
      </c>
      <c r="R3" s="208" t="s">
        <v>2731</v>
      </c>
      <c r="S3" s="206">
        <v>0</v>
      </c>
      <c r="T3" s="208" t="s">
        <v>2727</v>
      </c>
      <c r="U3" s="206">
        <v>0</v>
      </c>
      <c r="V3" s="208" t="s">
        <v>2728</v>
      </c>
      <c r="W3" s="206">
        <v>0</v>
      </c>
      <c r="X3" s="208" t="s">
        <v>2728</v>
      </c>
      <c r="Y3" s="206">
        <v>0</v>
      </c>
      <c r="Z3" s="208" t="s">
        <v>2731</v>
      </c>
      <c r="AA3" s="206">
        <v>0</v>
      </c>
      <c r="AB3" s="206">
        <v>0</v>
      </c>
      <c r="AC3" s="206">
        <v>0</v>
      </c>
    </row>
    <row r="4" spans="1:29" x14ac:dyDescent="0.15">
      <c r="A4" s="190" t="s">
        <v>2714</v>
      </c>
      <c r="B4" s="191" t="s">
        <v>712</v>
      </c>
      <c r="C4" s="192" t="s">
        <v>715</v>
      </c>
      <c r="D4" s="192" t="s">
        <v>727</v>
      </c>
      <c r="E4" s="192" t="s">
        <v>652</v>
      </c>
      <c r="F4" s="192" t="s">
        <v>652</v>
      </c>
      <c r="G4" s="192" t="s">
        <v>652</v>
      </c>
      <c r="H4" s="192" t="s">
        <v>652</v>
      </c>
      <c r="I4" s="192" t="s">
        <v>727</v>
      </c>
      <c r="J4" s="193" t="s">
        <v>652</v>
      </c>
      <c r="N4" s="41">
        <v>1</v>
      </c>
      <c r="O4" s="41">
        <f>N4*2</f>
        <v>2</v>
      </c>
      <c r="P4" s="41">
        <v>0</v>
      </c>
      <c r="Q4" s="41">
        <f>P4*2+2</f>
        <v>2</v>
      </c>
      <c r="R4" s="209" t="s">
        <v>2728</v>
      </c>
      <c r="S4" s="41">
        <v>2</v>
      </c>
      <c r="T4" s="41">
        <v>0</v>
      </c>
      <c r="U4" s="41">
        <v>3</v>
      </c>
      <c r="V4" s="209" t="s">
        <v>2727</v>
      </c>
      <c r="W4" s="41">
        <v>2</v>
      </c>
      <c r="X4" s="209" t="s">
        <v>2727</v>
      </c>
      <c r="Y4" s="41">
        <v>3</v>
      </c>
      <c r="Z4" s="209" t="s">
        <v>2728</v>
      </c>
      <c r="AA4" s="41">
        <v>3</v>
      </c>
      <c r="AB4" s="41">
        <v>1</v>
      </c>
      <c r="AC4" s="41">
        <f>AB4*3</f>
        <v>3</v>
      </c>
    </row>
    <row r="5" spans="1:29" x14ac:dyDescent="0.15">
      <c r="A5" s="163" t="s">
        <v>2313</v>
      </c>
      <c r="B5" s="184" t="s">
        <v>2720</v>
      </c>
      <c r="C5" s="217" t="s">
        <v>652</v>
      </c>
      <c r="D5" s="217" t="s">
        <v>2713</v>
      </c>
      <c r="E5" s="217" t="s">
        <v>652</v>
      </c>
      <c r="F5" s="217" t="s">
        <v>652</v>
      </c>
      <c r="G5" s="217" t="s">
        <v>652</v>
      </c>
      <c r="H5" s="217" t="s">
        <v>652</v>
      </c>
      <c r="I5" s="217" t="s">
        <v>727</v>
      </c>
      <c r="J5" s="188" t="s">
        <v>652</v>
      </c>
      <c r="N5" s="206">
        <v>2</v>
      </c>
      <c r="O5" s="206">
        <f t="shared" ref="O5:O23" si="0">N5*2</f>
        <v>4</v>
      </c>
      <c r="P5" s="208">
        <v>1</v>
      </c>
      <c r="Q5" s="206">
        <f t="shared" ref="Q5:Q24" si="1">P5*2+2</f>
        <v>4</v>
      </c>
      <c r="R5" s="208" t="s">
        <v>2727</v>
      </c>
      <c r="S5" s="206">
        <v>4</v>
      </c>
      <c r="T5" s="208">
        <v>1</v>
      </c>
      <c r="U5" s="206">
        <f>T5*3+3</f>
        <v>6</v>
      </c>
      <c r="V5" s="208">
        <v>0</v>
      </c>
      <c r="W5" s="206">
        <f>V5*2+4</f>
        <v>4</v>
      </c>
      <c r="X5" s="208">
        <v>0</v>
      </c>
      <c r="Y5" s="206">
        <f>X5*3+6</f>
        <v>6</v>
      </c>
      <c r="Z5" s="208" t="s">
        <v>2727</v>
      </c>
      <c r="AA5" s="206">
        <v>6</v>
      </c>
      <c r="AB5" s="206">
        <v>2</v>
      </c>
      <c r="AC5" s="206">
        <f t="shared" ref="AC5:AC23" si="2">AB5*3</f>
        <v>6</v>
      </c>
    </row>
    <row r="6" spans="1:29" x14ac:dyDescent="0.15">
      <c r="A6" s="169" t="s">
        <v>2716</v>
      </c>
      <c r="B6" s="180" t="s">
        <v>714</v>
      </c>
      <c r="C6" s="215" t="s">
        <v>652</v>
      </c>
      <c r="D6" s="215" t="s">
        <v>715</v>
      </c>
      <c r="E6" s="215" t="s">
        <v>652</v>
      </c>
      <c r="F6" s="215" t="s">
        <v>652</v>
      </c>
      <c r="G6" s="215" t="s">
        <v>652</v>
      </c>
      <c r="H6" s="215" t="s">
        <v>652</v>
      </c>
      <c r="I6" s="215" t="s">
        <v>652</v>
      </c>
      <c r="J6" s="185" t="s">
        <v>652</v>
      </c>
      <c r="N6" s="41">
        <v>3</v>
      </c>
      <c r="O6" s="41">
        <f t="shared" si="0"/>
        <v>6</v>
      </c>
      <c r="P6" s="41">
        <v>2</v>
      </c>
      <c r="Q6" s="41">
        <f t="shared" si="1"/>
        <v>6</v>
      </c>
      <c r="R6" s="209">
        <v>0</v>
      </c>
      <c r="S6" s="41">
        <f>R6*2+6</f>
        <v>6</v>
      </c>
      <c r="T6" s="41">
        <v>2</v>
      </c>
      <c r="U6" s="41">
        <f t="shared" ref="U6:U24" si="3">T6*3+3</f>
        <v>9</v>
      </c>
      <c r="V6" s="209">
        <v>1</v>
      </c>
      <c r="W6" s="41">
        <f t="shared" ref="W6:W25" si="4">V6*2+4</f>
        <v>6</v>
      </c>
      <c r="X6" s="209">
        <v>1</v>
      </c>
      <c r="Y6" s="41">
        <f t="shared" ref="Y6:Y25" si="5">X6*3+6</f>
        <v>9</v>
      </c>
      <c r="Z6" s="209">
        <v>0</v>
      </c>
      <c r="AA6" s="41">
        <f>Z6*3+9</f>
        <v>9</v>
      </c>
      <c r="AB6" s="41">
        <v>3</v>
      </c>
      <c r="AC6" s="41">
        <f t="shared" si="2"/>
        <v>9</v>
      </c>
    </row>
    <row r="7" spans="1:29" x14ac:dyDescent="0.15">
      <c r="A7" s="164" t="s">
        <v>608</v>
      </c>
      <c r="B7" s="181" t="s">
        <v>713</v>
      </c>
      <c r="C7" s="213" t="s">
        <v>652</v>
      </c>
      <c r="D7" s="213" t="s">
        <v>727</v>
      </c>
      <c r="E7" s="213" t="s">
        <v>715</v>
      </c>
      <c r="F7" s="213" t="s">
        <v>652</v>
      </c>
      <c r="G7" s="213" t="s">
        <v>652</v>
      </c>
      <c r="H7" s="213" t="s">
        <v>652</v>
      </c>
      <c r="I7" s="213" t="s">
        <v>727</v>
      </c>
      <c r="J7" s="186" t="s">
        <v>652</v>
      </c>
      <c r="N7" s="206">
        <v>4</v>
      </c>
      <c r="O7" s="206">
        <f t="shared" si="0"/>
        <v>8</v>
      </c>
      <c r="P7" s="208">
        <v>3</v>
      </c>
      <c r="Q7" s="206">
        <f t="shared" si="1"/>
        <v>8</v>
      </c>
      <c r="R7" s="208">
        <v>1</v>
      </c>
      <c r="S7" s="206">
        <f t="shared" ref="S7:S26" si="6">R7*2+6</f>
        <v>8</v>
      </c>
      <c r="T7" s="208">
        <v>3</v>
      </c>
      <c r="U7" s="206">
        <f t="shared" si="3"/>
        <v>12</v>
      </c>
      <c r="V7" s="208">
        <v>2</v>
      </c>
      <c r="W7" s="206">
        <f t="shared" si="4"/>
        <v>8</v>
      </c>
      <c r="X7" s="208">
        <v>2</v>
      </c>
      <c r="Y7" s="206">
        <f t="shared" si="5"/>
        <v>12</v>
      </c>
      <c r="Z7" s="208">
        <v>1</v>
      </c>
      <c r="AA7" s="206">
        <f t="shared" ref="AA7:AA26" si="7">Z7*3+9</f>
        <v>12</v>
      </c>
      <c r="AB7" s="206">
        <v>4</v>
      </c>
      <c r="AC7" s="206">
        <f t="shared" si="2"/>
        <v>12</v>
      </c>
    </row>
    <row r="8" spans="1:29" ht="14.25" thickBot="1" x14ac:dyDescent="0.2">
      <c r="A8" s="169" t="s">
        <v>700</v>
      </c>
      <c r="B8" s="180" t="s">
        <v>712</v>
      </c>
      <c r="C8" s="215" t="s">
        <v>652</v>
      </c>
      <c r="D8" s="215" t="s">
        <v>652</v>
      </c>
      <c r="E8" s="215" t="s">
        <v>727</v>
      </c>
      <c r="F8" s="215" t="s">
        <v>652</v>
      </c>
      <c r="G8" s="215" t="s">
        <v>652</v>
      </c>
      <c r="H8" s="215" t="s">
        <v>652</v>
      </c>
      <c r="I8" s="215" t="s">
        <v>715</v>
      </c>
      <c r="J8" s="185" t="s">
        <v>727</v>
      </c>
      <c r="N8" s="41">
        <v>5</v>
      </c>
      <c r="O8" s="41">
        <f t="shared" si="0"/>
        <v>10</v>
      </c>
      <c r="P8" s="41">
        <v>4</v>
      </c>
      <c r="Q8" s="41">
        <f t="shared" si="1"/>
        <v>10</v>
      </c>
      <c r="R8" s="209">
        <v>2</v>
      </c>
      <c r="S8" s="41">
        <f t="shared" si="6"/>
        <v>10</v>
      </c>
      <c r="T8" s="261">
        <v>4</v>
      </c>
      <c r="U8" s="261">
        <f t="shared" si="3"/>
        <v>15</v>
      </c>
      <c r="V8" s="209">
        <v>3</v>
      </c>
      <c r="W8" s="41">
        <f t="shared" si="4"/>
        <v>10</v>
      </c>
      <c r="X8" s="262">
        <v>3</v>
      </c>
      <c r="Y8" s="261">
        <f t="shared" si="5"/>
        <v>15</v>
      </c>
      <c r="Z8" s="262">
        <v>2</v>
      </c>
      <c r="AA8" s="261">
        <f t="shared" si="7"/>
        <v>15</v>
      </c>
      <c r="AB8" s="261">
        <v>5</v>
      </c>
      <c r="AC8" s="261">
        <f t="shared" si="2"/>
        <v>15</v>
      </c>
    </row>
    <row r="9" spans="1:29" ht="14.25" thickBot="1" x14ac:dyDescent="0.2">
      <c r="A9" s="164" t="s">
        <v>701</v>
      </c>
      <c r="B9" s="181" t="s">
        <v>712</v>
      </c>
      <c r="C9" s="213" t="s">
        <v>652</v>
      </c>
      <c r="D9" s="213" t="s">
        <v>652</v>
      </c>
      <c r="E9" s="213" t="s">
        <v>727</v>
      </c>
      <c r="F9" s="213" t="s">
        <v>652</v>
      </c>
      <c r="G9" s="213" t="s">
        <v>727</v>
      </c>
      <c r="H9" s="213" t="s">
        <v>715</v>
      </c>
      <c r="I9" s="213" t="s">
        <v>652</v>
      </c>
      <c r="J9" s="186" t="s">
        <v>727</v>
      </c>
      <c r="N9" s="206">
        <v>6</v>
      </c>
      <c r="O9" s="206">
        <f t="shared" si="0"/>
        <v>12</v>
      </c>
      <c r="P9" s="208">
        <v>5</v>
      </c>
      <c r="Q9" s="206">
        <f t="shared" si="1"/>
        <v>12</v>
      </c>
      <c r="R9" s="208">
        <v>3</v>
      </c>
      <c r="S9" s="263">
        <f t="shared" si="6"/>
        <v>12</v>
      </c>
      <c r="T9" s="264">
        <v>5</v>
      </c>
      <c r="U9" s="265">
        <f t="shared" si="3"/>
        <v>18</v>
      </c>
      <c r="V9" s="266">
        <v>4</v>
      </c>
      <c r="W9" s="263">
        <f t="shared" si="4"/>
        <v>12</v>
      </c>
      <c r="X9" s="264">
        <v>4</v>
      </c>
      <c r="Y9" s="265">
        <f t="shared" si="5"/>
        <v>18</v>
      </c>
      <c r="Z9" s="264">
        <v>3</v>
      </c>
      <c r="AA9" s="265">
        <f t="shared" si="7"/>
        <v>18</v>
      </c>
      <c r="AB9" s="267">
        <v>6</v>
      </c>
      <c r="AC9" s="265">
        <f t="shared" si="2"/>
        <v>18</v>
      </c>
    </row>
    <row r="10" spans="1:29" ht="14.25" thickBot="1" x14ac:dyDescent="0.2">
      <c r="A10" s="170" t="s">
        <v>702</v>
      </c>
      <c r="B10" s="182" t="s">
        <v>2120</v>
      </c>
      <c r="C10" s="214" t="s">
        <v>652</v>
      </c>
      <c r="D10" s="214" t="s">
        <v>652</v>
      </c>
      <c r="E10" s="214" t="s">
        <v>652</v>
      </c>
      <c r="F10" s="214" t="s">
        <v>727</v>
      </c>
      <c r="G10" s="214" t="s">
        <v>727</v>
      </c>
      <c r="H10" s="214" t="s">
        <v>715</v>
      </c>
      <c r="I10" s="214" t="s">
        <v>652</v>
      </c>
      <c r="J10" s="187" t="s">
        <v>727</v>
      </c>
      <c r="N10" s="41">
        <v>7</v>
      </c>
      <c r="O10" s="41">
        <f t="shared" si="0"/>
        <v>14</v>
      </c>
      <c r="P10" s="41">
        <v>6</v>
      </c>
      <c r="Q10" s="41">
        <f t="shared" si="1"/>
        <v>14</v>
      </c>
      <c r="R10" s="209">
        <v>4</v>
      </c>
      <c r="S10" s="41">
        <f t="shared" si="6"/>
        <v>14</v>
      </c>
      <c r="T10" s="268">
        <v>6</v>
      </c>
      <c r="U10" s="268">
        <f t="shared" si="3"/>
        <v>21</v>
      </c>
      <c r="V10" s="209">
        <v>5</v>
      </c>
      <c r="W10" s="41">
        <f t="shared" si="4"/>
        <v>14</v>
      </c>
      <c r="X10" s="269">
        <v>5</v>
      </c>
      <c r="Y10" s="268">
        <f t="shared" si="5"/>
        <v>21</v>
      </c>
      <c r="Z10" s="269">
        <v>4</v>
      </c>
      <c r="AA10" s="268">
        <f t="shared" si="7"/>
        <v>21</v>
      </c>
      <c r="AB10" s="268">
        <v>7</v>
      </c>
      <c r="AC10" s="268">
        <f t="shared" si="2"/>
        <v>21</v>
      </c>
    </row>
    <row r="11" spans="1:29" x14ac:dyDescent="0.15">
      <c r="A11" s="106" t="s">
        <v>2715</v>
      </c>
      <c r="N11" s="206">
        <v>8</v>
      </c>
      <c r="O11" s="206">
        <f t="shared" si="0"/>
        <v>16</v>
      </c>
      <c r="P11" s="208">
        <v>7</v>
      </c>
      <c r="Q11" s="206">
        <f t="shared" si="1"/>
        <v>16</v>
      </c>
      <c r="R11" s="208">
        <v>5</v>
      </c>
      <c r="S11" s="206">
        <f t="shared" si="6"/>
        <v>16</v>
      </c>
      <c r="T11" s="208">
        <v>7</v>
      </c>
      <c r="U11" s="206">
        <f t="shared" si="3"/>
        <v>24</v>
      </c>
      <c r="V11" s="208">
        <v>6</v>
      </c>
      <c r="W11" s="206">
        <f t="shared" si="4"/>
        <v>16</v>
      </c>
      <c r="X11" s="208">
        <v>6</v>
      </c>
      <c r="Y11" s="206">
        <f t="shared" si="5"/>
        <v>24</v>
      </c>
      <c r="Z11" s="208">
        <v>5</v>
      </c>
      <c r="AA11" s="206">
        <f t="shared" si="7"/>
        <v>24</v>
      </c>
      <c r="AB11" s="206">
        <v>8</v>
      </c>
      <c r="AC11" s="206">
        <f t="shared" si="2"/>
        <v>24</v>
      </c>
    </row>
    <row r="12" spans="1:29" ht="14.25" thickBot="1" x14ac:dyDescent="0.2">
      <c r="A12" s="270" t="s">
        <v>2725</v>
      </c>
      <c r="N12" s="261">
        <v>9</v>
      </c>
      <c r="O12" s="261">
        <f t="shared" si="0"/>
        <v>18</v>
      </c>
      <c r="P12" s="261">
        <v>8</v>
      </c>
      <c r="Q12" s="261">
        <f t="shared" si="1"/>
        <v>18</v>
      </c>
      <c r="R12" s="262">
        <v>6</v>
      </c>
      <c r="S12" s="261">
        <f t="shared" si="6"/>
        <v>18</v>
      </c>
      <c r="T12" s="41">
        <v>8</v>
      </c>
      <c r="U12" s="41">
        <f t="shared" si="3"/>
        <v>27</v>
      </c>
      <c r="V12" s="262">
        <v>7</v>
      </c>
      <c r="W12" s="261">
        <f t="shared" si="4"/>
        <v>18</v>
      </c>
      <c r="X12" s="209">
        <v>7</v>
      </c>
      <c r="Y12" s="41">
        <f t="shared" si="5"/>
        <v>27</v>
      </c>
      <c r="Z12" s="209">
        <v>6</v>
      </c>
      <c r="AA12" s="41">
        <f t="shared" si="7"/>
        <v>27</v>
      </c>
      <c r="AB12" s="41">
        <v>9</v>
      </c>
      <c r="AC12" s="41">
        <f t="shared" si="2"/>
        <v>27</v>
      </c>
    </row>
    <row r="13" spans="1:29" ht="14.25" thickBot="1" x14ac:dyDescent="0.2">
      <c r="A13" s="133" t="s">
        <v>2726</v>
      </c>
      <c r="N13" s="271">
        <v>10</v>
      </c>
      <c r="O13" s="265">
        <f t="shared" si="0"/>
        <v>20</v>
      </c>
      <c r="P13" s="264">
        <v>9</v>
      </c>
      <c r="Q13" s="272">
        <f t="shared" si="1"/>
        <v>20</v>
      </c>
      <c r="R13" s="264">
        <v>7</v>
      </c>
      <c r="S13" s="265">
        <f t="shared" si="6"/>
        <v>20</v>
      </c>
      <c r="T13" s="266">
        <v>9</v>
      </c>
      <c r="U13" s="263">
        <f t="shared" si="3"/>
        <v>30</v>
      </c>
      <c r="V13" s="264">
        <v>8</v>
      </c>
      <c r="W13" s="265">
        <f t="shared" si="4"/>
        <v>20</v>
      </c>
      <c r="X13" s="266">
        <v>8</v>
      </c>
      <c r="Y13" s="206">
        <f t="shared" si="5"/>
        <v>30</v>
      </c>
      <c r="Z13" s="208">
        <v>7</v>
      </c>
      <c r="AA13" s="206">
        <f t="shared" si="7"/>
        <v>30</v>
      </c>
      <c r="AB13" s="206">
        <v>10</v>
      </c>
      <c r="AC13" s="206">
        <f t="shared" si="2"/>
        <v>30</v>
      </c>
    </row>
    <row r="14" spans="1:29" x14ac:dyDescent="0.15">
      <c r="A14" s="106" t="s">
        <v>2721</v>
      </c>
      <c r="N14" s="268">
        <v>11</v>
      </c>
      <c r="O14" s="268">
        <f t="shared" si="0"/>
        <v>22</v>
      </c>
      <c r="P14" s="268">
        <v>10</v>
      </c>
      <c r="Q14" s="268">
        <f t="shared" si="1"/>
        <v>22</v>
      </c>
      <c r="R14" s="269">
        <v>8</v>
      </c>
      <c r="S14" s="268">
        <f t="shared" si="6"/>
        <v>22</v>
      </c>
      <c r="T14" s="41">
        <v>10</v>
      </c>
      <c r="U14" s="41">
        <f t="shared" si="3"/>
        <v>33</v>
      </c>
      <c r="V14" s="269">
        <v>9</v>
      </c>
      <c r="W14" s="268">
        <f t="shared" si="4"/>
        <v>22</v>
      </c>
      <c r="X14" s="209">
        <v>9</v>
      </c>
      <c r="Y14" s="41">
        <f t="shared" si="5"/>
        <v>33</v>
      </c>
      <c r="Z14" s="209">
        <v>8</v>
      </c>
      <c r="AA14" s="41">
        <f t="shared" si="7"/>
        <v>33</v>
      </c>
      <c r="AB14" s="41">
        <v>11</v>
      </c>
      <c r="AC14" s="41">
        <f t="shared" si="2"/>
        <v>33</v>
      </c>
    </row>
    <row r="15" spans="1:29" x14ac:dyDescent="0.15">
      <c r="N15" s="206">
        <v>12</v>
      </c>
      <c r="O15" s="206">
        <f t="shared" si="0"/>
        <v>24</v>
      </c>
      <c r="P15" s="208">
        <v>11</v>
      </c>
      <c r="Q15" s="206">
        <f t="shared" si="1"/>
        <v>24</v>
      </c>
      <c r="R15" s="208">
        <v>9</v>
      </c>
      <c r="S15" s="206">
        <f t="shared" si="6"/>
        <v>24</v>
      </c>
      <c r="T15" s="208">
        <v>11</v>
      </c>
      <c r="U15" s="206">
        <f t="shared" si="3"/>
        <v>36</v>
      </c>
      <c r="V15" s="208">
        <v>10</v>
      </c>
      <c r="W15" s="206">
        <f t="shared" si="4"/>
        <v>24</v>
      </c>
      <c r="X15" s="208">
        <v>10</v>
      </c>
      <c r="Y15" s="206">
        <f t="shared" si="5"/>
        <v>36</v>
      </c>
      <c r="Z15" s="208">
        <v>9</v>
      </c>
      <c r="AA15" s="206">
        <f t="shared" si="7"/>
        <v>36</v>
      </c>
      <c r="AB15" s="206">
        <v>12</v>
      </c>
      <c r="AC15" s="206">
        <f t="shared" si="2"/>
        <v>36</v>
      </c>
    </row>
    <row r="16" spans="1:29" ht="18" thickBot="1" x14ac:dyDescent="0.2">
      <c r="A16" s="205" t="s">
        <v>738</v>
      </c>
      <c r="B16" s="105"/>
      <c r="N16" s="41">
        <v>13</v>
      </c>
      <c r="O16" s="41">
        <f t="shared" si="0"/>
        <v>26</v>
      </c>
      <c r="P16" s="41">
        <v>12</v>
      </c>
      <c r="Q16" s="41">
        <f t="shared" si="1"/>
        <v>26</v>
      </c>
      <c r="R16" s="209">
        <v>10</v>
      </c>
      <c r="S16" s="41">
        <f t="shared" si="6"/>
        <v>26</v>
      </c>
      <c r="T16" s="41">
        <v>12</v>
      </c>
      <c r="U16" s="41">
        <f t="shared" si="3"/>
        <v>39</v>
      </c>
      <c r="V16" s="209">
        <v>11</v>
      </c>
      <c r="W16" s="41">
        <f t="shared" si="4"/>
        <v>26</v>
      </c>
      <c r="X16" s="209">
        <v>11</v>
      </c>
      <c r="Y16" s="41">
        <f t="shared" si="5"/>
        <v>39</v>
      </c>
      <c r="Z16" s="209">
        <v>10</v>
      </c>
      <c r="AA16" s="41">
        <f t="shared" si="7"/>
        <v>39</v>
      </c>
      <c r="AB16" s="41">
        <v>13</v>
      </c>
      <c r="AC16" s="41">
        <f t="shared" si="2"/>
        <v>39</v>
      </c>
    </row>
    <row r="17" spans="1:29" ht="14.25" thickBot="1" x14ac:dyDescent="0.2">
      <c r="A17" s="166" t="s">
        <v>752</v>
      </c>
      <c r="B17" s="183" t="s">
        <v>703</v>
      </c>
      <c r="C17" s="1079" t="s">
        <v>704</v>
      </c>
      <c r="D17" s="1079"/>
      <c r="E17" s="1079" t="s">
        <v>709</v>
      </c>
      <c r="F17" s="1079"/>
      <c r="G17" s="216" t="s">
        <v>710</v>
      </c>
      <c r="H17" s="216" t="s">
        <v>711</v>
      </c>
      <c r="I17" s="216" t="s">
        <v>740</v>
      </c>
      <c r="J17" s="216" t="s">
        <v>742</v>
      </c>
      <c r="K17" s="216" t="s">
        <v>743</v>
      </c>
      <c r="L17" s="189" t="s">
        <v>744</v>
      </c>
      <c r="N17" s="206">
        <v>14</v>
      </c>
      <c r="O17" s="206">
        <f t="shared" si="0"/>
        <v>28</v>
      </c>
      <c r="P17" s="208">
        <v>13</v>
      </c>
      <c r="Q17" s="206">
        <f t="shared" si="1"/>
        <v>28</v>
      </c>
      <c r="R17" s="208">
        <v>11</v>
      </c>
      <c r="S17" s="206">
        <f t="shared" si="6"/>
        <v>28</v>
      </c>
      <c r="T17" s="208">
        <v>13</v>
      </c>
      <c r="U17" s="206">
        <f t="shared" si="3"/>
        <v>42</v>
      </c>
      <c r="V17" s="208">
        <v>12</v>
      </c>
      <c r="W17" s="206">
        <f t="shared" si="4"/>
        <v>28</v>
      </c>
      <c r="X17" s="208">
        <v>12</v>
      </c>
      <c r="Y17" s="206">
        <f t="shared" si="5"/>
        <v>42</v>
      </c>
      <c r="Z17" s="208">
        <v>11</v>
      </c>
      <c r="AA17" s="206">
        <f t="shared" si="7"/>
        <v>42</v>
      </c>
      <c r="AB17" s="206">
        <v>14</v>
      </c>
      <c r="AC17" s="206">
        <f t="shared" si="2"/>
        <v>42</v>
      </c>
    </row>
    <row r="18" spans="1:29" x14ac:dyDescent="0.15">
      <c r="A18" s="190" t="s">
        <v>698</v>
      </c>
      <c r="B18" s="194" t="s">
        <v>1181</v>
      </c>
      <c r="C18" s="1080" t="s">
        <v>1019</v>
      </c>
      <c r="D18" s="1081"/>
      <c r="E18" s="1080" t="s">
        <v>652</v>
      </c>
      <c r="F18" s="1081"/>
      <c r="G18" s="195">
        <v>0</v>
      </c>
      <c r="H18" s="195" t="s">
        <v>652</v>
      </c>
      <c r="I18" s="195" t="s">
        <v>755</v>
      </c>
      <c r="J18" s="195" t="s">
        <v>519</v>
      </c>
      <c r="K18" s="195" t="s">
        <v>1070</v>
      </c>
      <c r="L18" s="196">
        <v>0</v>
      </c>
      <c r="N18" s="41">
        <v>15</v>
      </c>
      <c r="O18" s="41">
        <f t="shared" si="0"/>
        <v>30</v>
      </c>
      <c r="P18" s="41">
        <v>14</v>
      </c>
      <c r="Q18" s="41">
        <f t="shared" si="1"/>
        <v>30</v>
      </c>
      <c r="R18" s="209">
        <v>12</v>
      </c>
      <c r="S18" s="41">
        <f t="shared" si="6"/>
        <v>30</v>
      </c>
      <c r="T18" s="41">
        <v>14</v>
      </c>
      <c r="U18" s="41">
        <f t="shared" si="3"/>
        <v>45</v>
      </c>
      <c r="V18" s="209">
        <v>13</v>
      </c>
      <c r="W18" s="41">
        <f t="shared" si="4"/>
        <v>30</v>
      </c>
      <c r="X18" s="209">
        <v>13</v>
      </c>
      <c r="Y18" s="41">
        <f t="shared" si="5"/>
        <v>45</v>
      </c>
      <c r="Z18" s="209">
        <v>12</v>
      </c>
      <c r="AA18" s="41">
        <f t="shared" si="7"/>
        <v>45</v>
      </c>
      <c r="AB18" s="41">
        <v>15</v>
      </c>
      <c r="AC18" s="41">
        <f t="shared" si="2"/>
        <v>45</v>
      </c>
    </row>
    <row r="19" spans="1:29" x14ac:dyDescent="0.15">
      <c r="A19" s="163" t="s">
        <v>2313</v>
      </c>
      <c r="B19" s="184" t="s">
        <v>2722</v>
      </c>
      <c r="C19" s="1082" t="s">
        <v>1022</v>
      </c>
      <c r="D19" s="1083"/>
      <c r="E19" s="1082" t="s">
        <v>652</v>
      </c>
      <c r="F19" s="1083"/>
      <c r="G19" s="217">
        <v>0</v>
      </c>
      <c r="H19" s="217" t="s">
        <v>652</v>
      </c>
      <c r="I19" s="217" t="s">
        <v>755</v>
      </c>
      <c r="J19" s="217" t="s">
        <v>519</v>
      </c>
      <c r="K19" s="217" t="s">
        <v>1070</v>
      </c>
      <c r="L19" s="188">
        <v>0</v>
      </c>
      <c r="N19" s="206">
        <v>16</v>
      </c>
      <c r="O19" s="206">
        <f t="shared" si="0"/>
        <v>32</v>
      </c>
      <c r="P19" s="208">
        <v>15</v>
      </c>
      <c r="Q19" s="206">
        <f t="shared" si="1"/>
        <v>32</v>
      </c>
      <c r="R19" s="208">
        <v>13</v>
      </c>
      <c r="S19" s="206">
        <f t="shared" si="6"/>
        <v>32</v>
      </c>
      <c r="T19" s="208">
        <v>15</v>
      </c>
      <c r="U19" s="206">
        <f t="shared" si="3"/>
        <v>48</v>
      </c>
      <c r="V19" s="208">
        <v>14</v>
      </c>
      <c r="W19" s="206">
        <f t="shared" si="4"/>
        <v>32</v>
      </c>
      <c r="X19" s="208">
        <v>14</v>
      </c>
      <c r="Y19" s="206">
        <f t="shared" si="5"/>
        <v>48</v>
      </c>
      <c r="Z19" s="208">
        <v>13</v>
      </c>
      <c r="AA19" s="206">
        <f t="shared" si="7"/>
        <v>48</v>
      </c>
      <c r="AB19" s="206">
        <v>16</v>
      </c>
      <c r="AC19" s="206">
        <f t="shared" si="2"/>
        <v>48</v>
      </c>
    </row>
    <row r="20" spans="1:29" x14ac:dyDescent="0.15">
      <c r="A20" s="169" t="s">
        <v>699</v>
      </c>
      <c r="B20" s="180" t="s">
        <v>982</v>
      </c>
      <c r="C20" s="1078" t="s">
        <v>1087</v>
      </c>
      <c r="D20" s="1078"/>
      <c r="E20" s="1078" t="s">
        <v>652</v>
      </c>
      <c r="F20" s="1078"/>
      <c r="G20" s="215" t="s">
        <v>652</v>
      </c>
      <c r="H20" s="215" t="s">
        <v>652</v>
      </c>
      <c r="I20" s="215" t="s">
        <v>755</v>
      </c>
      <c r="J20" s="215" t="s">
        <v>1364</v>
      </c>
      <c r="K20" s="215" t="s">
        <v>1070</v>
      </c>
      <c r="L20" s="185">
        <v>0</v>
      </c>
      <c r="N20" s="41">
        <v>17</v>
      </c>
      <c r="O20" s="41">
        <f t="shared" si="0"/>
        <v>34</v>
      </c>
      <c r="P20" s="41">
        <v>16</v>
      </c>
      <c r="Q20" s="41">
        <f t="shared" si="1"/>
        <v>34</v>
      </c>
      <c r="R20" s="209">
        <v>14</v>
      </c>
      <c r="S20" s="41">
        <f t="shared" si="6"/>
        <v>34</v>
      </c>
      <c r="T20" s="41">
        <v>16</v>
      </c>
      <c r="U20" s="41">
        <f t="shared" si="3"/>
        <v>51</v>
      </c>
      <c r="V20" s="209">
        <v>15</v>
      </c>
      <c r="W20" s="41">
        <f t="shared" si="4"/>
        <v>34</v>
      </c>
      <c r="X20" s="209">
        <v>15</v>
      </c>
      <c r="Y20" s="41">
        <f t="shared" si="5"/>
        <v>51</v>
      </c>
      <c r="Z20" s="209">
        <v>14</v>
      </c>
      <c r="AA20" s="41">
        <f t="shared" si="7"/>
        <v>51</v>
      </c>
      <c r="AB20" s="41">
        <v>17</v>
      </c>
      <c r="AC20" s="41">
        <f t="shared" si="2"/>
        <v>51</v>
      </c>
    </row>
    <row r="21" spans="1:29" x14ac:dyDescent="0.15">
      <c r="A21" s="164" t="s">
        <v>608</v>
      </c>
      <c r="B21" s="181" t="s">
        <v>913</v>
      </c>
      <c r="C21" s="1076" t="s">
        <v>756</v>
      </c>
      <c r="D21" s="1076"/>
      <c r="E21" s="1076" t="s">
        <v>652</v>
      </c>
      <c r="F21" s="1076"/>
      <c r="G21" s="213">
        <v>0</v>
      </c>
      <c r="H21" s="213" t="s">
        <v>652</v>
      </c>
      <c r="I21" s="213" t="s">
        <v>755</v>
      </c>
      <c r="J21" s="213" t="s">
        <v>519</v>
      </c>
      <c r="K21" s="213" t="s">
        <v>1070</v>
      </c>
      <c r="L21" s="186">
        <v>0</v>
      </c>
      <c r="N21" s="206">
        <v>18</v>
      </c>
      <c r="O21" s="206">
        <f t="shared" si="0"/>
        <v>36</v>
      </c>
      <c r="P21" s="208">
        <v>17</v>
      </c>
      <c r="Q21" s="206">
        <f t="shared" si="1"/>
        <v>36</v>
      </c>
      <c r="R21" s="208">
        <v>15</v>
      </c>
      <c r="S21" s="206">
        <f t="shared" si="6"/>
        <v>36</v>
      </c>
      <c r="T21" s="208">
        <v>17</v>
      </c>
      <c r="U21" s="206">
        <f t="shared" si="3"/>
        <v>54</v>
      </c>
      <c r="V21" s="208">
        <v>16</v>
      </c>
      <c r="W21" s="206">
        <f t="shared" si="4"/>
        <v>36</v>
      </c>
      <c r="X21" s="208">
        <v>16</v>
      </c>
      <c r="Y21" s="206">
        <f t="shared" si="5"/>
        <v>54</v>
      </c>
      <c r="Z21" s="208">
        <v>15</v>
      </c>
      <c r="AA21" s="206">
        <f t="shared" si="7"/>
        <v>54</v>
      </c>
      <c r="AB21" s="206">
        <v>18</v>
      </c>
      <c r="AC21" s="206">
        <f t="shared" si="2"/>
        <v>54</v>
      </c>
    </row>
    <row r="22" spans="1:29" x14ac:dyDescent="0.15">
      <c r="A22" s="169" t="s">
        <v>700</v>
      </c>
      <c r="B22" s="180" t="s">
        <v>1181</v>
      </c>
      <c r="C22" s="1078" t="s">
        <v>757</v>
      </c>
      <c r="D22" s="1078"/>
      <c r="E22" s="1078" t="s">
        <v>652</v>
      </c>
      <c r="F22" s="1078"/>
      <c r="G22" s="215">
        <v>8</v>
      </c>
      <c r="H22" s="215">
        <v>0</v>
      </c>
      <c r="I22" s="215" t="s">
        <v>755</v>
      </c>
      <c r="J22" s="215" t="s">
        <v>519</v>
      </c>
      <c r="K22" s="215" t="s">
        <v>1070</v>
      </c>
      <c r="L22" s="185">
        <v>0</v>
      </c>
      <c r="N22" s="41">
        <v>19</v>
      </c>
      <c r="O22" s="41">
        <f t="shared" si="0"/>
        <v>38</v>
      </c>
      <c r="P22" s="41">
        <v>18</v>
      </c>
      <c r="Q22" s="41">
        <f t="shared" si="1"/>
        <v>38</v>
      </c>
      <c r="R22" s="209">
        <v>16</v>
      </c>
      <c r="S22" s="41">
        <f t="shared" si="6"/>
        <v>38</v>
      </c>
      <c r="T22" s="41">
        <v>18</v>
      </c>
      <c r="U22" s="41">
        <f t="shared" si="3"/>
        <v>57</v>
      </c>
      <c r="V22" s="209">
        <v>17</v>
      </c>
      <c r="W22" s="41">
        <f t="shared" si="4"/>
        <v>38</v>
      </c>
      <c r="X22" s="209">
        <v>17</v>
      </c>
      <c r="Y22" s="41">
        <f t="shared" si="5"/>
        <v>57</v>
      </c>
      <c r="Z22" s="209">
        <v>16</v>
      </c>
      <c r="AA22" s="41">
        <f t="shared" si="7"/>
        <v>57</v>
      </c>
      <c r="AB22" s="41">
        <v>19</v>
      </c>
      <c r="AC22" s="41">
        <f t="shared" si="2"/>
        <v>57</v>
      </c>
    </row>
    <row r="23" spans="1:29" x14ac:dyDescent="0.15">
      <c r="A23" s="164" t="s">
        <v>701</v>
      </c>
      <c r="B23" s="181" t="s">
        <v>1181</v>
      </c>
      <c r="C23" s="1076" t="s">
        <v>757</v>
      </c>
      <c r="D23" s="1076"/>
      <c r="E23" s="1076">
        <v>7</v>
      </c>
      <c r="F23" s="1076"/>
      <c r="G23" s="213" t="s">
        <v>652</v>
      </c>
      <c r="H23" s="213">
        <v>0</v>
      </c>
      <c r="I23" s="213" t="s">
        <v>755</v>
      </c>
      <c r="J23" s="213" t="s">
        <v>519</v>
      </c>
      <c r="K23" s="213" t="s">
        <v>1070</v>
      </c>
      <c r="L23" s="186">
        <v>0</v>
      </c>
      <c r="N23" s="206">
        <v>20</v>
      </c>
      <c r="O23" s="206">
        <f t="shared" si="0"/>
        <v>40</v>
      </c>
      <c r="P23" s="208">
        <v>19</v>
      </c>
      <c r="Q23" s="206">
        <f t="shared" si="1"/>
        <v>40</v>
      </c>
      <c r="R23" s="208">
        <v>17</v>
      </c>
      <c r="S23" s="206">
        <f t="shared" si="6"/>
        <v>40</v>
      </c>
      <c r="T23" s="208">
        <v>19</v>
      </c>
      <c r="U23" s="206">
        <f t="shared" si="3"/>
        <v>60</v>
      </c>
      <c r="V23" s="208">
        <v>18</v>
      </c>
      <c r="W23" s="206">
        <f t="shared" si="4"/>
        <v>40</v>
      </c>
      <c r="X23" s="208">
        <v>18</v>
      </c>
      <c r="Y23" s="206">
        <f t="shared" si="5"/>
        <v>60</v>
      </c>
      <c r="Z23" s="208">
        <v>17</v>
      </c>
      <c r="AA23" s="206">
        <f t="shared" si="7"/>
        <v>60</v>
      </c>
      <c r="AB23" s="206">
        <v>20</v>
      </c>
      <c r="AC23" s="206">
        <f t="shared" si="2"/>
        <v>60</v>
      </c>
    </row>
    <row r="24" spans="1:29" ht="14.25" thickBot="1" x14ac:dyDescent="0.2">
      <c r="A24" s="170" t="s">
        <v>702</v>
      </c>
      <c r="B24" s="182" t="s">
        <v>1199</v>
      </c>
      <c r="C24" s="1077" t="s">
        <v>1789</v>
      </c>
      <c r="D24" s="1077"/>
      <c r="E24" s="1077">
        <v>0</v>
      </c>
      <c r="F24" s="1077"/>
      <c r="G24" s="214" t="s">
        <v>652</v>
      </c>
      <c r="H24" s="214">
        <v>8</v>
      </c>
      <c r="I24" s="214" t="s">
        <v>755</v>
      </c>
      <c r="J24" s="214" t="s">
        <v>519</v>
      </c>
      <c r="K24" s="214" t="s">
        <v>1070</v>
      </c>
      <c r="L24" s="187">
        <v>0</v>
      </c>
      <c r="P24" s="41">
        <v>20</v>
      </c>
      <c r="Q24" s="41">
        <f t="shared" si="1"/>
        <v>42</v>
      </c>
      <c r="R24" s="209">
        <v>18</v>
      </c>
      <c r="S24" s="41">
        <f t="shared" si="6"/>
        <v>42</v>
      </c>
      <c r="T24" s="41">
        <v>20</v>
      </c>
      <c r="U24" s="41">
        <f t="shared" si="3"/>
        <v>63</v>
      </c>
      <c r="V24" s="209">
        <v>19</v>
      </c>
      <c r="W24" s="41">
        <f t="shared" si="4"/>
        <v>42</v>
      </c>
      <c r="X24" s="209">
        <v>19</v>
      </c>
      <c r="Y24" s="41">
        <f t="shared" si="5"/>
        <v>63</v>
      </c>
      <c r="Z24" s="209">
        <v>18</v>
      </c>
      <c r="AA24" s="41">
        <f t="shared" si="7"/>
        <v>63</v>
      </c>
    </row>
    <row r="25" spans="1:29" x14ac:dyDescent="0.15">
      <c r="R25" s="208">
        <v>19</v>
      </c>
      <c r="S25" s="206">
        <f t="shared" si="6"/>
        <v>44</v>
      </c>
      <c r="V25" s="208">
        <v>20</v>
      </c>
      <c r="W25" s="206">
        <f t="shared" si="4"/>
        <v>44</v>
      </c>
      <c r="X25" s="208">
        <v>20</v>
      </c>
      <c r="Y25" s="206">
        <f t="shared" si="5"/>
        <v>66</v>
      </c>
      <c r="Z25" s="208">
        <v>19</v>
      </c>
      <c r="AA25" s="206">
        <f t="shared" si="7"/>
        <v>66</v>
      </c>
    </row>
    <row r="26" spans="1:29" ht="18" thickBot="1" x14ac:dyDescent="0.2">
      <c r="A26" s="205" t="s">
        <v>3798</v>
      </c>
      <c r="R26" s="209">
        <v>20</v>
      </c>
      <c r="S26" s="41">
        <f t="shared" si="6"/>
        <v>46</v>
      </c>
      <c r="Z26" s="209">
        <v>20</v>
      </c>
      <c r="AA26" s="41">
        <f t="shared" si="7"/>
        <v>69</v>
      </c>
    </row>
    <row r="27" spans="1:29" ht="14.25" thickBot="1" x14ac:dyDescent="0.2">
      <c r="A27" s="1088" t="s">
        <v>3799</v>
      </c>
      <c r="B27" s="1079"/>
      <c r="C27" s="273" t="s">
        <v>3800</v>
      </c>
    </row>
    <row r="28" spans="1:29" ht="17.25" x14ac:dyDescent="0.15">
      <c r="A28" s="1089" t="s">
        <v>3801</v>
      </c>
      <c r="B28" s="1090"/>
      <c r="C28" s="274" t="s">
        <v>3802</v>
      </c>
      <c r="N28" s="205" t="s">
        <v>3803</v>
      </c>
      <c r="P28" s="205" t="s">
        <v>3804</v>
      </c>
      <c r="R28" s="205" t="s">
        <v>3805</v>
      </c>
      <c r="T28" s="205" t="s">
        <v>3806</v>
      </c>
    </row>
    <row r="29" spans="1:29" x14ac:dyDescent="0.15">
      <c r="A29" s="1091" t="s">
        <v>3807</v>
      </c>
      <c r="B29" s="1092"/>
      <c r="C29" s="275" t="s">
        <v>3808</v>
      </c>
      <c r="N29" s="41" t="s">
        <v>2724</v>
      </c>
      <c r="O29" s="41" t="s">
        <v>3797</v>
      </c>
      <c r="P29" s="41" t="s">
        <v>2724</v>
      </c>
      <c r="Q29" s="41" t="s">
        <v>3797</v>
      </c>
      <c r="R29" s="41" t="s">
        <v>2724</v>
      </c>
      <c r="S29" s="41" t="s">
        <v>3797</v>
      </c>
      <c r="T29" s="41" t="s">
        <v>2724</v>
      </c>
      <c r="U29" s="41" t="s">
        <v>3797</v>
      </c>
    </row>
    <row r="30" spans="1:29" x14ac:dyDescent="0.15">
      <c r="A30" s="1093" t="s">
        <v>3809</v>
      </c>
      <c r="B30" s="1094"/>
      <c r="C30" s="276" t="s">
        <v>3810</v>
      </c>
      <c r="N30" s="208" t="s">
        <v>2731</v>
      </c>
      <c r="O30" s="206">
        <v>0</v>
      </c>
      <c r="P30" s="208" t="s">
        <v>2728</v>
      </c>
      <c r="Q30" s="206">
        <v>0</v>
      </c>
      <c r="R30" s="208" t="s">
        <v>2728</v>
      </c>
      <c r="S30" s="206">
        <v>0</v>
      </c>
      <c r="T30" s="208" t="s">
        <v>2728</v>
      </c>
      <c r="U30" s="206">
        <v>0</v>
      </c>
    </row>
    <row r="31" spans="1:29" ht="14.25" thickBot="1" x14ac:dyDescent="0.2">
      <c r="A31" s="1095" t="s">
        <v>3811</v>
      </c>
      <c r="B31" s="1096"/>
      <c r="C31" s="277" t="s">
        <v>3812</v>
      </c>
      <c r="N31" s="209" t="s">
        <v>2728</v>
      </c>
      <c r="O31" s="41">
        <v>2</v>
      </c>
      <c r="P31" s="209" t="s">
        <v>2727</v>
      </c>
      <c r="Q31" s="41">
        <v>2</v>
      </c>
      <c r="R31" s="209" t="s">
        <v>2727</v>
      </c>
      <c r="S31" s="41">
        <v>3</v>
      </c>
      <c r="T31" s="209" t="s">
        <v>2727</v>
      </c>
      <c r="U31" s="41">
        <v>3</v>
      </c>
    </row>
    <row r="32" spans="1:29" x14ac:dyDescent="0.15">
      <c r="A32" s="133" t="s">
        <v>3813</v>
      </c>
      <c r="N32" s="208" t="s">
        <v>2727</v>
      </c>
      <c r="O32" s="206">
        <v>4</v>
      </c>
      <c r="P32" s="208">
        <v>0</v>
      </c>
      <c r="Q32" s="206">
        <f>P32*2+4</f>
        <v>4</v>
      </c>
      <c r="R32" s="208">
        <v>0</v>
      </c>
      <c r="S32" s="206">
        <f>R32*3+6</f>
        <v>6</v>
      </c>
      <c r="T32" s="208">
        <v>0</v>
      </c>
      <c r="U32" s="206">
        <f>T32*3+6</f>
        <v>6</v>
      </c>
    </row>
    <row r="33" spans="2:21" x14ac:dyDescent="0.15">
      <c r="N33" s="209">
        <v>0</v>
      </c>
      <c r="O33" s="41">
        <v>6</v>
      </c>
      <c r="P33" s="209">
        <v>1</v>
      </c>
      <c r="Q33" s="41">
        <f t="shared" ref="Q33:Q52" si="8">P33*2+4</f>
        <v>6</v>
      </c>
      <c r="R33" s="209">
        <v>1</v>
      </c>
      <c r="S33" s="41">
        <f t="shared" ref="S33:S52" si="9">R33*3+6</f>
        <v>9</v>
      </c>
      <c r="T33" s="209">
        <v>1</v>
      </c>
      <c r="U33" s="41">
        <f t="shared" ref="U33:U52" si="10">T33*3+6</f>
        <v>9</v>
      </c>
    </row>
    <row r="34" spans="2:21" x14ac:dyDescent="0.15">
      <c r="N34" s="208">
        <v>1</v>
      </c>
      <c r="O34" s="206">
        <f>N34*2+6</f>
        <v>8</v>
      </c>
      <c r="P34" s="208">
        <v>2</v>
      </c>
      <c r="Q34" s="206">
        <f t="shared" si="8"/>
        <v>8</v>
      </c>
      <c r="R34" s="208">
        <v>2</v>
      </c>
      <c r="S34" s="206">
        <f t="shared" si="9"/>
        <v>12</v>
      </c>
      <c r="T34" s="208">
        <v>2</v>
      </c>
      <c r="U34" s="206">
        <f t="shared" si="10"/>
        <v>12</v>
      </c>
    </row>
    <row r="35" spans="2:21" ht="14.25" thickBot="1" x14ac:dyDescent="0.2">
      <c r="N35" s="209">
        <v>2</v>
      </c>
      <c r="O35" s="41">
        <f t="shared" ref="O35:O53" si="11">N35*2+6</f>
        <v>10</v>
      </c>
      <c r="P35" s="209">
        <v>3</v>
      </c>
      <c r="Q35" s="41">
        <f t="shared" si="8"/>
        <v>10</v>
      </c>
      <c r="R35" s="262">
        <v>3</v>
      </c>
      <c r="S35" s="261">
        <f t="shared" si="9"/>
        <v>15</v>
      </c>
      <c r="T35" s="262">
        <v>3</v>
      </c>
      <c r="U35" s="261">
        <f t="shared" si="10"/>
        <v>15</v>
      </c>
    </row>
    <row r="36" spans="2:21" ht="14.25" thickBot="1" x14ac:dyDescent="0.2">
      <c r="B36" s="105"/>
      <c r="N36" s="208">
        <v>3</v>
      </c>
      <c r="O36" s="206">
        <f t="shared" si="11"/>
        <v>12</v>
      </c>
      <c r="P36" s="208">
        <v>4</v>
      </c>
      <c r="Q36" s="263">
        <f t="shared" si="8"/>
        <v>12</v>
      </c>
      <c r="R36" s="264">
        <v>4</v>
      </c>
      <c r="S36" s="272">
        <f>R36*3+6</f>
        <v>18</v>
      </c>
      <c r="T36" s="264">
        <v>4</v>
      </c>
      <c r="U36" s="265">
        <f>T36*3+6</f>
        <v>18</v>
      </c>
    </row>
    <row r="37" spans="2:21" x14ac:dyDescent="0.15">
      <c r="N37" s="209">
        <v>4</v>
      </c>
      <c r="O37" s="41">
        <f t="shared" si="11"/>
        <v>14</v>
      </c>
      <c r="P37" s="209">
        <v>5</v>
      </c>
      <c r="Q37" s="41">
        <f t="shared" si="8"/>
        <v>14</v>
      </c>
      <c r="R37" s="269">
        <v>5</v>
      </c>
      <c r="S37" s="268">
        <f t="shared" si="9"/>
        <v>21</v>
      </c>
      <c r="T37" s="269">
        <v>5</v>
      </c>
      <c r="U37" s="268">
        <f t="shared" si="10"/>
        <v>21</v>
      </c>
    </row>
    <row r="38" spans="2:21" x14ac:dyDescent="0.15">
      <c r="N38" s="208">
        <v>5</v>
      </c>
      <c r="O38" s="206">
        <f t="shared" si="11"/>
        <v>16</v>
      </c>
      <c r="P38" s="208">
        <v>6</v>
      </c>
      <c r="Q38" s="206">
        <f t="shared" si="8"/>
        <v>16</v>
      </c>
      <c r="R38" s="208">
        <v>6</v>
      </c>
      <c r="S38" s="206">
        <f t="shared" si="9"/>
        <v>24</v>
      </c>
      <c r="T38" s="208">
        <v>6</v>
      </c>
      <c r="U38" s="206">
        <f t="shared" si="10"/>
        <v>24</v>
      </c>
    </row>
    <row r="39" spans="2:21" ht="14.25" thickBot="1" x14ac:dyDescent="0.2">
      <c r="N39" s="262">
        <v>6</v>
      </c>
      <c r="O39" s="261">
        <f t="shared" si="11"/>
        <v>18</v>
      </c>
      <c r="P39" s="262">
        <v>7</v>
      </c>
      <c r="Q39" s="261">
        <f t="shared" si="8"/>
        <v>18</v>
      </c>
      <c r="R39" s="209">
        <v>7</v>
      </c>
      <c r="S39" s="41">
        <f t="shared" si="9"/>
        <v>27</v>
      </c>
      <c r="T39" s="209">
        <v>7</v>
      </c>
      <c r="U39" s="41">
        <f t="shared" si="10"/>
        <v>27</v>
      </c>
    </row>
    <row r="40" spans="2:21" ht="14.25" thickBot="1" x14ac:dyDescent="0.2">
      <c r="N40" s="264">
        <v>7</v>
      </c>
      <c r="O40" s="272">
        <f t="shared" si="11"/>
        <v>20</v>
      </c>
      <c r="P40" s="264">
        <v>8</v>
      </c>
      <c r="Q40" s="265">
        <f t="shared" si="8"/>
        <v>20</v>
      </c>
      <c r="R40" s="266">
        <v>8</v>
      </c>
      <c r="S40" s="206">
        <f t="shared" si="9"/>
        <v>30</v>
      </c>
      <c r="T40" s="208">
        <v>8</v>
      </c>
      <c r="U40" s="206">
        <f t="shared" si="10"/>
        <v>30</v>
      </c>
    </row>
    <row r="41" spans="2:21" x14ac:dyDescent="0.15">
      <c r="N41" s="269">
        <v>8</v>
      </c>
      <c r="O41" s="268">
        <f t="shared" si="11"/>
        <v>22</v>
      </c>
      <c r="P41" s="269">
        <v>9</v>
      </c>
      <c r="Q41" s="268">
        <f t="shared" si="8"/>
        <v>22</v>
      </c>
      <c r="R41" s="209">
        <v>9</v>
      </c>
      <c r="S41" s="41">
        <f t="shared" si="9"/>
        <v>33</v>
      </c>
      <c r="T41" s="209">
        <v>9</v>
      </c>
      <c r="U41" s="41">
        <f t="shared" si="10"/>
        <v>33</v>
      </c>
    </row>
    <row r="42" spans="2:21" x14ac:dyDescent="0.15">
      <c r="N42" s="208">
        <v>9</v>
      </c>
      <c r="O42" s="206">
        <f t="shared" si="11"/>
        <v>24</v>
      </c>
      <c r="P42" s="208">
        <v>10</v>
      </c>
      <c r="Q42" s="206">
        <f t="shared" si="8"/>
        <v>24</v>
      </c>
      <c r="R42" s="208">
        <v>10</v>
      </c>
      <c r="S42" s="206">
        <f t="shared" si="9"/>
        <v>36</v>
      </c>
      <c r="T42" s="208">
        <v>10</v>
      </c>
      <c r="U42" s="206">
        <f t="shared" si="10"/>
        <v>36</v>
      </c>
    </row>
    <row r="43" spans="2:21" x14ac:dyDescent="0.15">
      <c r="N43" s="209">
        <v>10</v>
      </c>
      <c r="O43" s="41">
        <f t="shared" si="11"/>
        <v>26</v>
      </c>
      <c r="P43" s="209">
        <v>11</v>
      </c>
      <c r="Q43" s="41">
        <f t="shared" si="8"/>
        <v>26</v>
      </c>
      <c r="R43" s="209">
        <v>11</v>
      </c>
      <c r="S43" s="41">
        <f t="shared" si="9"/>
        <v>39</v>
      </c>
      <c r="T43" s="209">
        <v>11</v>
      </c>
      <c r="U43" s="41">
        <f t="shared" si="10"/>
        <v>39</v>
      </c>
    </row>
    <row r="44" spans="2:21" x14ac:dyDescent="0.15">
      <c r="N44" s="208">
        <v>11</v>
      </c>
      <c r="O44" s="206">
        <f t="shared" si="11"/>
        <v>28</v>
      </c>
      <c r="P44" s="208">
        <v>12</v>
      </c>
      <c r="Q44" s="206">
        <f t="shared" si="8"/>
        <v>28</v>
      </c>
      <c r="R44" s="208">
        <v>12</v>
      </c>
      <c r="S44" s="206">
        <f t="shared" si="9"/>
        <v>42</v>
      </c>
      <c r="T44" s="208">
        <v>12</v>
      </c>
      <c r="U44" s="206">
        <f t="shared" si="10"/>
        <v>42</v>
      </c>
    </row>
    <row r="45" spans="2:21" x14ac:dyDescent="0.15">
      <c r="N45" s="209">
        <v>12</v>
      </c>
      <c r="O45" s="41">
        <f t="shared" si="11"/>
        <v>30</v>
      </c>
      <c r="P45" s="209">
        <v>13</v>
      </c>
      <c r="Q45" s="41">
        <f t="shared" si="8"/>
        <v>30</v>
      </c>
      <c r="R45" s="209">
        <v>13</v>
      </c>
      <c r="S45" s="41">
        <f t="shared" si="9"/>
        <v>45</v>
      </c>
      <c r="T45" s="209">
        <v>13</v>
      </c>
      <c r="U45" s="41">
        <f t="shared" si="10"/>
        <v>45</v>
      </c>
    </row>
    <row r="46" spans="2:21" x14ac:dyDescent="0.15">
      <c r="N46" s="208">
        <v>13</v>
      </c>
      <c r="O46" s="206">
        <f t="shared" si="11"/>
        <v>32</v>
      </c>
      <c r="P46" s="208">
        <v>14</v>
      </c>
      <c r="Q46" s="206">
        <f t="shared" si="8"/>
        <v>32</v>
      </c>
      <c r="R46" s="208">
        <v>14</v>
      </c>
      <c r="S46" s="206">
        <f t="shared" si="9"/>
        <v>48</v>
      </c>
      <c r="T46" s="208">
        <v>14</v>
      </c>
      <c r="U46" s="206">
        <f t="shared" si="10"/>
        <v>48</v>
      </c>
    </row>
    <row r="47" spans="2:21" x14ac:dyDescent="0.15">
      <c r="N47" s="209">
        <v>14</v>
      </c>
      <c r="O47" s="41">
        <f t="shared" si="11"/>
        <v>34</v>
      </c>
      <c r="P47" s="209">
        <v>15</v>
      </c>
      <c r="Q47" s="41">
        <f t="shared" si="8"/>
        <v>34</v>
      </c>
      <c r="R47" s="209">
        <v>15</v>
      </c>
      <c r="S47" s="41">
        <f t="shared" si="9"/>
        <v>51</v>
      </c>
      <c r="T47" s="209">
        <v>15</v>
      </c>
      <c r="U47" s="41">
        <f t="shared" si="10"/>
        <v>51</v>
      </c>
    </row>
    <row r="48" spans="2:21" x14ac:dyDescent="0.15">
      <c r="N48" s="208">
        <v>15</v>
      </c>
      <c r="O48" s="206">
        <f t="shared" si="11"/>
        <v>36</v>
      </c>
      <c r="P48" s="208">
        <v>16</v>
      </c>
      <c r="Q48" s="206">
        <f t="shared" si="8"/>
        <v>36</v>
      </c>
      <c r="R48" s="208">
        <v>16</v>
      </c>
      <c r="S48" s="206">
        <f t="shared" si="9"/>
        <v>54</v>
      </c>
      <c r="T48" s="208">
        <v>16</v>
      </c>
      <c r="U48" s="206">
        <f t="shared" si="10"/>
        <v>54</v>
      </c>
    </row>
    <row r="49" spans="14:21" x14ac:dyDescent="0.15">
      <c r="N49" s="209">
        <v>16</v>
      </c>
      <c r="O49" s="41">
        <f t="shared" si="11"/>
        <v>38</v>
      </c>
      <c r="P49" s="209">
        <v>17</v>
      </c>
      <c r="Q49" s="41">
        <f t="shared" si="8"/>
        <v>38</v>
      </c>
      <c r="R49" s="209">
        <v>17</v>
      </c>
      <c r="S49" s="41">
        <f t="shared" si="9"/>
        <v>57</v>
      </c>
      <c r="T49" s="209">
        <v>17</v>
      </c>
      <c r="U49" s="41">
        <f t="shared" si="10"/>
        <v>57</v>
      </c>
    </row>
    <row r="50" spans="14:21" x14ac:dyDescent="0.15">
      <c r="N50" s="208">
        <v>17</v>
      </c>
      <c r="O50" s="206">
        <f t="shared" si="11"/>
        <v>40</v>
      </c>
      <c r="P50" s="208">
        <v>18</v>
      </c>
      <c r="Q50" s="206">
        <f t="shared" si="8"/>
        <v>40</v>
      </c>
      <c r="R50" s="208">
        <v>18</v>
      </c>
      <c r="S50" s="206">
        <f t="shared" si="9"/>
        <v>60</v>
      </c>
      <c r="T50" s="208">
        <v>18</v>
      </c>
      <c r="U50" s="206">
        <f t="shared" si="10"/>
        <v>60</v>
      </c>
    </row>
    <row r="51" spans="14:21" x14ac:dyDescent="0.15">
      <c r="N51" s="209">
        <v>18</v>
      </c>
      <c r="O51" s="41">
        <f t="shared" si="11"/>
        <v>42</v>
      </c>
      <c r="P51" s="209">
        <v>19</v>
      </c>
      <c r="Q51" s="41">
        <f t="shared" si="8"/>
        <v>42</v>
      </c>
      <c r="R51" s="209">
        <v>19</v>
      </c>
      <c r="S51" s="41">
        <f t="shared" si="9"/>
        <v>63</v>
      </c>
      <c r="T51" s="209">
        <v>19</v>
      </c>
      <c r="U51" s="41">
        <f t="shared" si="10"/>
        <v>63</v>
      </c>
    </row>
    <row r="52" spans="14:21" x14ac:dyDescent="0.15">
      <c r="N52" s="208">
        <v>19</v>
      </c>
      <c r="O52" s="206">
        <f t="shared" si="11"/>
        <v>44</v>
      </c>
      <c r="P52" s="208">
        <v>20</v>
      </c>
      <c r="Q52" s="206">
        <f t="shared" si="8"/>
        <v>44</v>
      </c>
      <c r="R52" s="208">
        <v>20</v>
      </c>
      <c r="S52" s="206">
        <f t="shared" si="9"/>
        <v>66</v>
      </c>
      <c r="T52" s="208">
        <v>20</v>
      </c>
      <c r="U52" s="206">
        <f t="shared" si="10"/>
        <v>66</v>
      </c>
    </row>
    <row r="53" spans="14:21" x14ac:dyDescent="0.15">
      <c r="N53" s="209">
        <v>20</v>
      </c>
      <c r="O53" s="41">
        <f t="shared" si="11"/>
        <v>46</v>
      </c>
    </row>
  </sheetData>
  <mergeCells count="27">
    <mergeCell ref="A27:B27"/>
    <mergeCell ref="A28:B28"/>
    <mergeCell ref="A29:B29"/>
    <mergeCell ref="A30:B30"/>
    <mergeCell ref="A31:B31"/>
    <mergeCell ref="C19:D19"/>
    <mergeCell ref="E19:F19"/>
    <mergeCell ref="A2:A3"/>
    <mergeCell ref="C2:G2"/>
    <mergeCell ref="H2:H3"/>
    <mergeCell ref="B2:B3"/>
    <mergeCell ref="J2:J3"/>
    <mergeCell ref="I2:I3"/>
    <mergeCell ref="C23:D23"/>
    <mergeCell ref="E23:F23"/>
    <mergeCell ref="C24:D24"/>
    <mergeCell ref="E24:F24"/>
    <mergeCell ref="C20:D20"/>
    <mergeCell ref="E20:F20"/>
    <mergeCell ref="C21:D21"/>
    <mergeCell ref="E21:F21"/>
    <mergeCell ref="C22:D22"/>
    <mergeCell ref="E22:F22"/>
    <mergeCell ref="C17:D17"/>
    <mergeCell ref="E17:F17"/>
    <mergeCell ref="C18:D18"/>
    <mergeCell ref="E18:F18"/>
  </mergeCells>
  <phoneticPr fontId="6"/>
  <pageMargins left="0.25" right="0.25" top="0.75" bottom="0.75" header="0.3" footer="0.3"/>
  <pageSetup paperSize="1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29"/>
  <sheetViews>
    <sheetView workbookViewId="0"/>
  </sheetViews>
  <sheetFormatPr defaultRowHeight="13.5" x14ac:dyDescent="0.15"/>
  <cols>
    <col min="1" max="1" width="4.75" style="133" bestFit="1" customWidth="1"/>
    <col min="2" max="2" width="9.5" bestFit="1" customWidth="1"/>
    <col min="3" max="3" width="135.75" bestFit="1" customWidth="1"/>
  </cols>
  <sheetData>
    <row r="1" spans="1:3" x14ac:dyDescent="0.15">
      <c r="A1" s="133" t="s">
        <v>765</v>
      </c>
      <c r="B1" s="133" t="s">
        <v>716</v>
      </c>
      <c r="C1" s="133" t="s">
        <v>717</v>
      </c>
    </row>
    <row r="2" spans="1:3" s="133" customFormat="1" x14ac:dyDescent="0.15">
      <c r="A2" s="133">
        <v>1</v>
      </c>
      <c r="B2" s="133" t="s">
        <v>2572</v>
      </c>
      <c r="C2" s="39" t="s">
        <v>2444</v>
      </c>
    </row>
    <row r="3" spans="1:3" s="133" customFormat="1" x14ac:dyDescent="0.15">
      <c r="A3" s="133">
        <v>2</v>
      </c>
      <c r="B3" s="133" t="s">
        <v>2573</v>
      </c>
      <c r="C3" s="39" t="s">
        <v>2445</v>
      </c>
    </row>
    <row r="4" spans="1:3" ht="27" x14ac:dyDescent="0.15">
      <c r="A4" s="133">
        <v>3</v>
      </c>
      <c r="B4" s="133" t="s">
        <v>718</v>
      </c>
      <c r="C4" s="39" t="s">
        <v>2574</v>
      </c>
    </row>
    <row r="5" spans="1:3" x14ac:dyDescent="0.15">
      <c r="A5" s="133">
        <v>4</v>
      </c>
      <c r="B5" s="133" t="s">
        <v>2575</v>
      </c>
      <c r="C5" s="39" t="s">
        <v>3814</v>
      </c>
    </row>
    <row r="6" spans="1:3" x14ac:dyDescent="0.15">
      <c r="A6" s="133">
        <v>5</v>
      </c>
      <c r="B6" s="133" t="s">
        <v>2581</v>
      </c>
      <c r="C6" s="39" t="s">
        <v>2717</v>
      </c>
    </row>
    <row r="7" spans="1:3" s="133" customFormat="1" ht="27" x14ac:dyDescent="0.15">
      <c r="A7" s="133">
        <v>6</v>
      </c>
      <c r="B7" s="133" t="s">
        <v>2718</v>
      </c>
      <c r="C7" s="39" t="s">
        <v>2719</v>
      </c>
    </row>
    <row r="8" spans="1:3" s="133" customFormat="1" ht="27" x14ac:dyDescent="0.15">
      <c r="A8" s="133">
        <v>7</v>
      </c>
      <c r="B8" s="133" t="s">
        <v>2580</v>
      </c>
      <c r="C8" s="39" t="s">
        <v>2588</v>
      </c>
    </row>
    <row r="9" spans="1:3" s="133" customFormat="1" x14ac:dyDescent="0.15">
      <c r="A9" s="133">
        <v>8</v>
      </c>
      <c r="B9" s="133" t="s">
        <v>2579</v>
      </c>
      <c r="C9" s="39" t="s">
        <v>2576</v>
      </c>
    </row>
    <row r="10" spans="1:3" ht="27" x14ac:dyDescent="0.15">
      <c r="A10" s="133">
        <v>9</v>
      </c>
      <c r="B10" s="133" t="s">
        <v>2569</v>
      </c>
      <c r="C10" s="39" t="s">
        <v>3815</v>
      </c>
    </row>
    <row r="11" spans="1:3" x14ac:dyDescent="0.15">
      <c r="A11" s="133">
        <v>10</v>
      </c>
      <c r="B11" s="133" t="s">
        <v>2590</v>
      </c>
      <c r="C11" s="39" t="s">
        <v>2570</v>
      </c>
    </row>
    <row r="12" spans="1:3" ht="27" x14ac:dyDescent="0.15">
      <c r="A12" s="133">
        <v>11</v>
      </c>
      <c r="B12" s="133" t="s">
        <v>726</v>
      </c>
      <c r="C12" s="39" t="s">
        <v>3816</v>
      </c>
    </row>
    <row r="13" spans="1:3" x14ac:dyDescent="0.15">
      <c r="A13" s="133">
        <v>12</v>
      </c>
      <c r="B13" s="133" t="s">
        <v>719</v>
      </c>
      <c r="C13" s="39" t="s">
        <v>2577</v>
      </c>
    </row>
    <row r="14" spans="1:3" x14ac:dyDescent="0.15">
      <c r="A14" s="133">
        <v>13</v>
      </c>
      <c r="B14" s="133" t="s">
        <v>720</v>
      </c>
      <c r="C14" s="39" t="s">
        <v>2578</v>
      </c>
    </row>
    <row r="15" spans="1:3" x14ac:dyDescent="0.15">
      <c r="A15" s="133">
        <v>14</v>
      </c>
      <c r="B15" s="133" t="s">
        <v>721</v>
      </c>
      <c r="C15" s="39" t="s">
        <v>2582</v>
      </c>
    </row>
    <row r="16" spans="1:3" x14ac:dyDescent="0.15">
      <c r="A16" s="133">
        <v>15</v>
      </c>
      <c r="B16" s="133" t="s">
        <v>722</v>
      </c>
      <c r="C16" s="39" t="s">
        <v>2587</v>
      </c>
    </row>
    <row r="17" spans="1:3" x14ac:dyDescent="0.15">
      <c r="A17" s="133">
        <v>16</v>
      </c>
      <c r="B17" s="133" t="s">
        <v>723</v>
      </c>
      <c r="C17" s="39" t="s">
        <v>2583</v>
      </c>
    </row>
    <row r="18" spans="1:3" x14ac:dyDescent="0.15">
      <c r="A18" s="133">
        <v>17</v>
      </c>
      <c r="B18" s="133" t="s">
        <v>724</v>
      </c>
      <c r="C18" s="39" t="s">
        <v>2584</v>
      </c>
    </row>
    <row r="19" spans="1:3" x14ac:dyDescent="0.15">
      <c r="A19" s="133">
        <v>18</v>
      </c>
      <c r="B19" s="133" t="s">
        <v>725</v>
      </c>
      <c r="C19" s="39" t="s">
        <v>2585</v>
      </c>
    </row>
    <row r="20" spans="1:3" x14ac:dyDescent="0.15">
      <c r="A20" s="133">
        <v>19</v>
      </c>
      <c r="B20" s="133" t="s">
        <v>2121</v>
      </c>
      <c r="C20" s="39" t="s">
        <v>2586</v>
      </c>
    </row>
    <row r="21" spans="1:3" x14ac:dyDescent="0.15">
      <c r="A21" s="133">
        <v>20</v>
      </c>
      <c r="B21" s="133" t="s">
        <v>734</v>
      </c>
      <c r="C21" s="39" t="s">
        <v>3817</v>
      </c>
    </row>
    <row r="22" spans="1:3" s="133" customFormat="1" x14ac:dyDescent="0.15">
      <c r="A22" s="133">
        <v>21</v>
      </c>
      <c r="B22" s="133" t="s">
        <v>2589</v>
      </c>
      <c r="C22" s="39" t="s">
        <v>3818</v>
      </c>
    </row>
    <row r="23" spans="1:3" x14ac:dyDescent="0.15">
      <c r="A23" s="133">
        <v>22</v>
      </c>
      <c r="B23" s="133" t="s">
        <v>735</v>
      </c>
      <c r="C23" s="39" t="s">
        <v>3819</v>
      </c>
    </row>
    <row r="24" spans="1:3" s="133" customFormat="1" x14ac:dyDescent="0.15">
      <c r="A24" s="133">
        <v>23</v>
      </c>
      <c r="B24" s="133" t="s">
        <v>2732</v>
      </c>
      <c r="C24" s="39" t="s">
        <v>3820</v>
      </c>
    </row>
    <row r="25" spans="1:3" x14ac:dyDescent="0.15">
      <c r="A25" s="133">
        <v>24</v>
      </c>
      <c r="B25" s="133" t="s">
        <v>736</v>
      </c>
      <c r="C25" s="39" t="s">
        <v>3821</v>
      </c>
    </row>
    <row r="26" spans="1:3" x14ac:dyDescent="0.15">
      <c r="A26" s="133">
        <v>25</v>
      </c>
      <c r="B26" s="133" t="s">
        <v>2571</v>
      </c>
      <c r="C26" s="39" t="s">
        <v>3822</v>
      </c>
    </row>
    <row r="27" spans="1:3" x14ac:dyDescent="0.15">
      <c r="A27" s="133">
        <v>26</v>
      </c>
      <c r="B27" s="133" t="s">
        <v>2733</v>
      </c>
      <c r="C27" s="39" t="s">
        <v>3823</v>
      </c>
    </row>
    <row r="28" spans="1:3" x14ac:dyDescent="0.15">
      <c r="A28" s="133">
        <v>27</v>
      </c>
      <c r="B28" s="133" t="s">
        <v>737</v>
      </c>
      <c r="C28" s="39" t="s">
        <v>3824</v>
      </c>
    </row>
    <row r="29" spans="1:3" ht="27" x14ac:dyDescent="0.15">
      <c r="A29" s="133">
        <v>28</v>
      </c>
      <c r="B29" s="133" t="s">
        <v>2881</v>
      </c>
      <c r="C29" s="39" t="s">
        <v>2880</v>
      </c>
    </row>
  </sheetData>
  <phoneticPr fontId="6"/>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sheetPr>
  <dimension ref="A1:L861"/>
  <sheetViews>
    <sheetView workbookViewId="0">
      <pane ySplit="1" topLeftCell="A2" activePane="bottomLeft" state="frozen"/>
      <selection pane="bottomLeft"/>
    </sheetView>
  </sheetViews>
  <sheetFormatPr defaultRowHeight="13.5" x14ac:dyDescent="0.15"/>
  <cols>
    <col min="1" max="1" width="5.75" style="8" customWidth="1"/>
    <col min="2" max="2" width="11.5" style="210" bestFit="1" customWidth="1"/>
    <col min="3" max="3" width="17.75" style="210" customWidth="1"/>
    <col min="4" max="4" width="11.875" style="210" customWidth="1"/>
    <col min="5" max="5" width="12" style="210" customWidth="1"/>
    <col min="6" max="6" width="11.875" style="210" customWidth="1"/>
    <col min="7" max="7" width="6.75" style="211" customWidth="1"/>
    <col min="8" max="8" width="8" style="210" customWidth="1"/>
    <col min="9" max="9" width="11.625" style="210" bestFit="1" customWidth="1"/>
    <col min="10" max="10" width="10.125" style="210" customWidth="1"/>
    <col min="11" max="11" width="6.75" style="210" customWidth="1"/>
    <col min="12" max="12" width="45.25" style="210" customWidth="1"/>
    <col min="13" max="16384" width="9" style="8"/>
  </cols>
  <sheetData>
    <row r="1" spans="1:12" x14ac:dyDescent="0.15">
      <c r="A1" s="7" t="s">
        <v>765</v>
      </c>
      <c r="B1" s="58" t="s">
        <v>758</v>
      </c>
      <c r="C1" s="58" t="s">
        <v>764</v>
      </c>
      <c r="D1" s="58" t="s">
        <v>759</v>
      </c>
      <c r="E1" s="58" t="s">
        <v>766</v>
      </c>
      <c r="F1" s="58" t="s">
        <v>762</v>
      </c>
      <c r="G1" s="1131" t="s">
        <v>760</v>
      </c>
      <c r="H1" s="58" t="s">
        <v>761</v>
      </c>
      <c r="I1" s="58" t="s">
        <v>739</v>
      </c>
      <c r="J1" s="58" t="s">
        <v>741</v>
      </c>
      <c r="K1" s="58" t="s">
        <v>767</v>
      </c>
      <c r="L1" s="58" t="s">
        <v>763</v>
      </c>
    </row>
    <row r="2" spans="1:12" x14ac:dyDescent="0.15">
      <c r="A2" s="133">
        <v>1</v>
      </c>
      <c r="B2" s="106" t="s">
        <v>1266</v>
      </c>
      <c r="C2" s="106" t="s">
        <v>3825</v>
      </c>
      <c r="D2" s="106" t="s">
        <v>3826</v>
      </c>
      <c r="E2" s="106" t="s">
        <v>1284</v>
      </c>
      <c r="F2" s="106" t="s">
        <v>3827</v>
      </c>
      <c r="G2" s="1132" t="s">
        <v>1273</v>
      </c>
      <c r="H2" s="106" t="s">
        <v>1284</v>
      </c>
      <c r="I2" s="106" t="s">
        <v>3828</v>
      </c>
      <c r="J2" s="106" t="s">
        <v>1273</v>
      </c>
      <c r="K2" s="106" t="s">
        <v>975</v>
      </c>
      <c r="L2" s="106" t="s">
        <v>3829</v>
      </c>
    </row>
    <row r="3" spans="1:12" x14ac:dyDescent="0.15">
      <c r="A3" s="133">
        <v>2</v>
      </c>
      <c r="B3" s="106" t="s">
        <v>1266</v>
      </c>
      <c r="C3" s="106" t="s">
        <v>1699</v>
      </c>
      <c r="D3" s="106" t="s">
        <v>1701</v>
      </c>
      <c r="E3" s="106" t="s">
        <v>1284</v>
      </c>
      <c r="F3" s="106" t="s">
        <v>3827</v>
      </c>
      <c r="G3" s="1132" t="s">
        <v>1273</v>
      </c>
      <c r="H3" s="106" t="s">
        <v>1284</v>
      </c>
      <c r="I3" s="106" t="s">
        <v>3828</v>
      </c>
      <c r="J3" s="106" t="s">
        <v>1273</v>
      </c>
      <c r="K3" s="106" t="s">
        <v>975</v>
      </c>
      <c r="L3" s="106" t="s">
        <v>3830</v>
      </c>
    </row>
    <row r="4" spans="1:12" x14ac:dyDescent="0.15">
      <c r="A4" s="133">
        <v>3</v>
      </c>
      <c r="B4" s="106" t="s">
        <v>1266</v>
      </c>
      <c r="C4" s="106" t="s">
        <v>3831</v>
      </c>
      <c r="D4" s="106" t="s">
        <v>1700</v>
      </c>
      <c r="E4" s="106" t="s">
        <v>1284</v>
      </c>
      <c r="F4" s="106" t="s">
        <v>3827</v>
      </c>
      <c r="G4" s="1132" t="s">
        <v>1273</v>
      </c>
      <c r="H4" s="106" t="s">
        <v>1284</v>
      </c>
      <c r="I4" s="106" t="s">
        <v>3828</v>
      </c>
      <c r="J4" s="106" t="s">
        <v>1273</v>
      </c>
      <c r="K4" s="106" t="s">
        <v>975</v>
      </c>
      <c r="L4" s="106" t="s">
        <v>3832</v>
      </c>
    </row>
    <row r="5" spans="1:12" x14ac:dyDescent="0.15">
      <c r="A5" s="133">
        <v>4</v>
      </c>
      <c r="B5" s="106" t="s">
        <v>1266</v>
      </c>
      <c r="C5" s="106" t="s">
        <v>1706</v>
      </c>
      <c r="D5" s="106" t="s">
        <v>1665</v>
      </c>
      <c r="E5" s="106" t="s">
        <v>1403</v>
      </c>
      <c r="F5" s="106" t="s">
        <v>3833</v>
      </c>
      <c r="G5" s="1132">
        <v>-0.2</v>
      </c>
      <c r="H5" s="106" t="s">
        <v>975</v>
      </c>
      <c r="I5" s="106" t="s">
        <v>3828</v>
      </c>
      <c r="J5" s="106" t="s">
        <v>652</v>
      </c>
      <c r="K5" s="106" t="s">
        <v>975</v>
      </c>
      <c r="L5" s="106" t="s">
        <v>3834</v>
      </c>
    </row>
    <row r="6" spans="1:12" x14ac:dyDescent="0.15">
      <c r="A6" s="133">
        <v>5</v>
      </c>
      <c r="B6" s="106" t="s">
        <v>1266</v>
      </c>
      <c r="C6" s="106" t="s">
        <v>1707</v>
      </c>
      <c r="D6" s="106" t="s">
        <v>1414</v>
      </c>
      <c r="E6" s="106" t="s">
        <v>1284</v>
      </c>
      <c r="F6" s="106" t="s">
        <v>3827</v>
      </c>
      <c r="G6" s="1132" t="s">
        <v>1273</v>
      </c>
      <c r="H6" s="106" t="s">
        <v>1284</v>
      </c>
      <c r="I6" s="106" t="s">
        <v>3828</v>
      </c>
      <c r="J6" s="106" t="s">
        <v>1273</v>
      </c>
      <c r="K6" s="106" t="s">
        <v>975</v>
      </c>
      <c r="L6" s="106" t="s">
        <v>3024</v>
      </c>
    </row>
    <row r="7" spans="1:12" x14ac:dyDescent="0.15">
      <c r="A7" s="133">
        <v>6</v>
      </c>
      <c r="B7" s="106" t="s">
        <v>1266</v>
      </c>
      <c r="C7" s="106" t="s">
        <v>1333</v>
      </c>
      <c r="D7" s="106" t="s">
        <v>1284</v>
      </c>
      <c r="E7" s="106" t="s">
        <v>1284</v>
      </c>
      <c r="F7" s="106" t="s">
        <v>1282</v>
      </c>
      <c r="G7" s="1132" t="s">
        <v>1273</v>
      </c>
      <c r="H7" s="106" t="s">
        <v>1404</v>
      </c>
      <c r="I7" s="106" t="s">
        <v>3835</v>
      </c>
      <c r="J7" s="106" t="s">
        <v>3836</v>
      </c>
      <c r="K7" s="106" t="s">
        <v>975</v>
      </c>
      <c r="L7" s="106" t="s">
        <v>3837</v>
      </c>
    </row>
    <row r="8" spans="1:12" x14ac:dyDescent="0.15">
      <c r="A8" s="133">
        <v>7</v>
      </c>
      <c r="B8" s="106" t="s">
        <v>1266</v>
      </c>
      <c r="C8" s="106" t="s">
        <v>1464</v>
      </c>
      <c r="D8" s="106" t="s">
        <v>1284</v>
      </c>
      <c r="E8" s="106" t="s">
        <v>1573</v>
      </c>
      <c r="F8" s="106" t="s">
        <v>1438</v>
      </c>
      <c r="G8" s="1132">
        <v>-0.2</v>
      </c>
      <c r="H8" s="106" t="s">
        <v>1404</v>
      </c>
      <c r="I8" s="106" t="s">
        <v>3838</v>
      </c>
      <c r="J8" s="106" t="s">
        <v>1469</v>
      </c>
      <c r="K8" s="106" t="s">
        <v>1421</v>
      </c>
      <c r="L8" s="106" t="s">
        <v>1675</v>
      </c>
    </row>
    <row r="9" spans="1:12" x14ac:dyDescent="0.15">
      <c r="A9" s="133">
        <v>8</v>
      </c>
      <c r="B9" s="106" t="s">
        <v>1266</v>
      </c>
      <c r="C9" s="106" t="s">
        <v>3839</v>
      </c>
      <c r="D9" s="106" t="s">
        <v>1284</v>
      </c>
      <c r="E9" s="106" t="s">
        <v>3840</v>
      </c>
      <c r="F9" s="106" t="s">
        <v>1283</v>
      </c>
      <c r="G9" s="1132">
        <v>-0.2</v>
      </c>
      <c r="H9" s="106" t="s">
        <v>1281</v>
      </c>
      <c r="I9" s="106" t="s">
        <v>3838</v>
      </c>
      <c r="J9" s="106" t="s">
        <v>1469</v>
      </c>
      <c r="K9" s="106" t="s">
        <v>1487</v>
      </c>
      <c r="L9" s="106" t="s">
        <v>3841</v>
      </c>
    </row>
    <row r="10" spans="1:12" x14ac:dyDescent="0.15">
      <c r="A10" s="133">
        <v>9</v>
      </c>
      <c r="B10" s="106" t="s">
        <v>1266</v>
      </c>
      <c r="C10" s="106" t="s">
        <v>1463</v>
      </c>
      <c r="D10" s="106" t="s">
        <v>1284</v>
      </c>
      <c r="E10" s="106" t="s">
        <v>1684</v>
      </c>
      <c r="F10" s="106" t="s">
        <v>1410</v>
      </c>
      <c r="G10" s="1132" t="s">
        <v>975</v>
      </c>
      <c r="H10" s="106" t="s">
        <v>1402</v>
      </c>
      <c r="I10" s="106" t="s">
        <v>3842</v>
      </c>
      <c r="J10" s="106" t="s">
        <v>519</v>
      </c>
      <c r="K10" s="106" t="s">
        <v>975</v>
      </c>
      <c r="L10" s="106" t="s">
        <v>2749</v>
      </c>
    </row>
    <row r="11" spans="1:12" x14ac:dyDescent="0.15">
      <c r="A11" s="133">
        <v>10</v>
      </c>
      <c r="B11" s="106" t="s">
        <v>1266</v>
      </c>
      <c r="C11" s="106" t="s">
        <v>1342</v>
      </c>
      <c r="D11" s="106" t="s">
        <v>1284</v>
      </c>
      <c r="E11" s="106" t="s">
        <v>975</v>
      </c>
      <c r="F11" s="106" t="s">
        <v>1398</v>
      </c>
      <c r="G11" s="1132" t="s">
        <v>652</v>
      </c>
      <c r="H11" s="106" t="s">
        <v>1423</v>
      </c>
      <c r="I11" s="106" t="s">
        <v>3828</v>
      </c>
      <c r="J11" s="106" t="s">
        <v>652</v>
      </c>
      <c r="K11" s="106" t="s">
        <v>975</v>
      </c>
      <c r="L11" s="106" t="s">
        <v>3025</v>
      </c>
    </row>
    <row r="12" spans="1:12" x14ac:dyDescent="0.15">
      <c r="A12" s="133">
        <v>11</v>
      </c>
      <c r="B12" s="106" t="s">
        <v>1266</v>
      </c>
      <c r="C12" s="106" t="s">
        <v>3843</v>
      </c>
      <c r="D12" s="106" t="s">
        <v>1284</v>
      </c>
      <c r="E12" s="106" t="s">
        <v>3844</v>
      </c>
      <c r="F12" s="106" t="s">
        <v>1279</v>
      </c>
      <c r="G12" s="1132" t="s">
        <v>1284</v>
      </c>
      <c r="H12" s="106" t="s">
        <v>1280</v>
      </c>
      <c r="I12" s="106" t="s">
        <v>3828</v>
      </c>
      <c r="J12" s="106" t="s">
        <v>1273</v>
      </c>
      <c r="K12" s="106" t="s">
        <v>975</v>
      </c>
      <c r="L12" s="106" t="s">
        <v>3845</v>
      </c>
    </row>
    <row r="13" spans="1:12" x14ac:dyDescent="0.15">
      <c r="A13" s="133">
        <v>12</v>
      </c>
      <c r="B13" s="106" t="s">
        <v>1266</v>
      </c>
      <c r="C13" s="106" t="s">
        <v>1427</v>
      </c>
      <c r="D13" s="106" t="s">
        <v>1284</v>
      </c>
      <c r="E13" s="106" t="s">
        <v>1403</v>
      </c>
      <c r="F13" s="106" t="s">
        <v>1401</v>
      </c>
      <c r="G13" s="1132">
        <v>-0.1</v>
      </c>
      <c r="H13" s="106" t="s">
        <v>1423</v>
      </c>
      <c r="I13" s="106" t="s">
        <v>3838</v>
      </c>
      <c r="J13" s="106" t="s">
        <v>1009</v>
      </c>
      <c r="K13" s="106" t="s">
        <v>975</v>
      </c>
      <c r="L13" s="106" t="s">
        <v>3026</v>
      </c>
    </row>
    <row r="14" spans="1:12" x14ac:dyDescent="0.15">
      <c r="A14" s="133">
        <v>13</v>
      </c>
      <c r="B14" s="106" t="s">
        <v>1266</v>
      </c>
      <c r="C14" s="106" t="s">
        <v>3846</v>
      </c>
      <c r="D14" s="106" t="s">
        <v>1474</v>
      </c>
      <c r="E14" s="106" t="s">
        <v>2443</v>
      </c>
      <c r="F14" s="106" t="s">
        <v>1274</v>
      </c>
      <c r="G14" s="1132">
        <v>-0.1</v>
      </c>
      <c r="H14" s="106" t="s">
        <v>1280</v>
      </c>
      <c r="I14" s="106" t="s">
        <v>3838</v>
      </c>
      <c r="J14" s="106" t="s">
        <v>1250</v>
      </c>
      <c r="K14" s="106" t="s">
        <v>975</v>
      </c>
      <c r="L14" s="106" t="s">
        <v>3847</v>
      </c>
    </row>
    <row r="15" spans="1:12" x14ac:dyDescent="0.15">
      <c r="A15" s="133">
        <v>14</v>
      </c>
      <c r="B15" s="106" t="s">
        <v>1266</v>
      </c>
      <c r="C15" s="106" t="s">
        <v>3848</v>
      </c>
      <c r="D15" s="106" t="s">
        <v>1284</v>
      </c>
      <c r="E15" s="106" t="s">
        <v>3849</v>
      </c>
      <c r="F15" s="106" t="s">
        <v>1274</v>
      </c>
      <c r="G15" s="1132">
        <v>-0.2</v>
      </c>
      <c r="H15" s="106" t="s">
        <v>1794</v>
      </c>
      <c r="I15" s="106" t="s">
        <v>3828</v>
      </c>
      <c r="J15" s="106" t="s">
        <v>1273</v>
      </c>
      <c r="K15" s="106" t="s">
        <v>1312</v>
      </c>
      <c r="L15" s="106" t="s">
        <v>3850</v>
      </c>
    </row>
    <row r="16" spans="1:12" x14ac:dyDescent="0.15">
      <c r="A16" s="133">
        <v>15</v>
      </c>
      <c r="B16" s="106" t="s">
        <v>1266</v>
      </c>
      <c r="C16" s="106" t="s">
        <v>3851</v>
      </c>
      <c r="D16" s="106" t="s">
        <v>1284</v>
      </c>
      <c r="E16" s="106" t="s">
        <v>3852</v>
      </c>
      <c r="F16" s="106" t="s">
        <v>1276</v>
      </c>
      <c r="G16" s="1132">
        <v>-0.15</v>
      </c>
      <c r="H16" s="106" t="s">
        <v>1423</v>
      </c>
      <c r="I16" s="106" t="s">
        <v>3828</v>
      </c>
      <c r="J16" s="106" t="s">
        <v>1273</v>
      </c>
      <c r="K16" s="106" t="s">
        <v>975</v>
      </c>
      <c r="L16" s="106" t="s">
        <v>3853</v>
      </c>
    </row>
    <row r="17" spans="1:12" x14ac:dyDescent="0.15">
      <c r="A17" s="133">
        <v>16</v>
      </c>
      <c r="B17" s="106" t="s">
        <v>1266</v>
      </c>
      <c r="C17" s="106" t="s">
        <v>3854</v>
      </c>
      <c r="D17" s="106" t="s">
        <v>1284</v>
      </c>
      <c r="E17" s="106" t="s">
        <v>1284</v>
      </c>
      <c r="F17" s="106" t="s">
        <v>1278</v>
      </c>
      <c r="G17" s="1132" t="s">
        <v>1273</v>
      </c>
      <c r="H17" s="106" t="s">
        <v>1287</v>
      </c>
      <c r="I17" s="106" t="s">
        <v>3835</v>
      </c>
      <c r="J17" s="106" t="s">
        <v>3836</v>
      </c>
      <c r="K17" s="106" t="s">
        <v>1312</v>
      </c>
      <c r="L17" s="106" t="s">
        <v>3855</v>
      </c>
    </row>
    <row r="18" spans="1:12" x14ac:dyDescent="0.15">
      <c r="A18" s="133">
        <v>17</v>
      </c>
      <c r="B18" s="106" t="s">
        <v>1266</v>
      </c>
      <c r="C18" s="106" t="s">
        <v>3856</v>
      </c>
      <c r="D18" s="106" t="s">
        <v>1284</v>
      </c>
      <c r="E18" s="106" t="s">
        <v>3852</v>
      </c>
      <c r="F18" s="106" t="s">
        <v>3270</v>
      </c>
      <c r="G18" s="1132" t="s">
        <v>975</v>
      </c>
      <c r="H18" s="106" t="s">
        <v>1423</v>
      </c>
      <c r="I18" s="106" t="s">
        <v>3838</v>
      </c>
      <c r="J18" s="106" t="s">
        <v>3857</v>
      </c>
      <c r="K18" s="106" t="s">
        <v>975</v>
      </c>
      <c r="L18" s="106" t="s">
        <v>3858</v>
      </c>
    </row>
    <row r="19" spans="1:12" x14ac:dyDescent="0.15">
      <c r="A19" s="133">
        <v>18</v>
      </c>
      <c r="B19" s="106" t="s">
        <v>1266</v>
      </c>
      <c r="C19" s="106" t="s">
        <v>3859</v>
      </c>
      <c r="D19" s="106" t="s">
        <v>1284</v>
      </c>
      <c r="E19" s="106" t="s">
        <v>2032</v>
      </c>
      <c r="F19" s="106" t="s">
        <v>3270</v>
      </c>
      <c r="G19" s="1132" t="s">
        <v>975</v>
      </c>
      <c r="H19" s="106" t="s">
        <v>3842</v>
      </c>
      <c r="I19" s="106" t="s">
        <v>652</v>
      </c>
      <c r="J19" s="106" t="s">
        <v>652</v>
      </c>
      <c r="K19" s="106" t="s">
        <v>1397</v>
      </c>
      <c r="L19" s="106" t="s">
        <v>2055</v>
      </c>
    </row>
    <row r="20" spans="1:12" x14ac:dyDescent="0.15">
      <c r="A20" s="133">
        <v>19</v>
      </c>
      <c r="B20" s="106" t="s">
        <v>1266</v>
      </c>
      <c r="C20" s="106" t="s">
        <v>3860</v>
      </c>
      <c r="D20" s="106" t="s">
        <v>1284</v>
      </c>
      <c r="E20" s="106" t="s">
        <v>3861</v>
      </c>
      <c r="F20" s="106" t="s">
        <v>3844</v>
      </c>
      <c r="G20" s="1132">
        <v>-0.1</v>
      </c>
      <c r="H20" s="106" t="s">
        <v>1400</v>
      </c>
      <c r="I20" s="106" t="s">
        <v>3838</v>
      </c>
      <c r="J20" s="106" t="s">
        <v>1468</v>
      </c>
      <c r="K20" s="106" t="s">
        <v>1397</v>
      </c>
      <c r="L20" s="106" t="s">
        <v>3862</v>
      </c>
    </row>
    <row r="21" spans="1:12" x14ac:dyDescent="0.15">
      <c r="A21" s="133">
        <v>20</v>
      </c>
      <c r="B21" s="106" t="s">
        <v>1266</v>
      </c>
      <c r="C21" s="106" t="s">
        <v>3863</v>
      </c>
      <c r="D21" s="106" t="s">
        <v>1284</v>
      </c>
      <c r="E21" s="106" t="s">
        <v>3864</v>
      </c>
      <c r="F21" s="106" t="s">
        <v>3844</v>
      </c>
      <c r="G21" s="1132">
        <v>-0.1</v>
      </c>
      <c r="H21" s="106" t="s">
        <v>1284</v>
      </c>
      <c r="I21" s="106" t="s">
        <v>3828</v>
      </c>
      <c r="J21" s="106" t="s">
        <v>1273</v>
      </c>
      <c r="K21" s="106" t="s">
        <v>1487</v>
      </c>
      <c r="L21" s="106" t="s">
        <v>3865</v>
      </c>
    </row>
    <row r="22" spans="1:12" x14ac:dyDescent="0.15">
      <c r="A22" s="133">
        <v>21</v>
      </c>
      <c r="B22" s="106" t="s">
        <v>685</v>
      </c>
      <c r="C22" s="106" t="s">
        <v>3866</v>
      </c>
      <c r="D22" s="106" t="s">
        <v>1793</v>
      </c>
      <c r="E22" s="106" t="s">
        <v>3844</v>
      </c>
      <c r="F22" s="106" t="s">
        <v>1530</v>
      </c>
      <c r="G22" s="1132">
        <v>-0.1</v>
      </c>
      <c r="H22" s="106" t="s">
        <v>1284</v>
      </c>
      <c r="I22" s="106" t="s">
        <v>3828</v>
      </c>
      <c r="J22" s="106" t="s">
        <v>1273</v>
      </c>
      <c r="K22" s="106" t="s">
        <v>975</v>
      </c>
      <c r="L22" s="106" t="s">
        <v>3867</v>
      </c>
    </row>
    <row r="23" spans="1:12" x14ac:dyDescent="0.15">
      <c r="A23" s="133">
        <v>22</v>
      </c>
      <c r="B23" s="106" t="s">
        <v>685</v>
      </c>
      <c r="C23" s="106" t="s">
        <v>1702</v>
      </c>
      <c r="D23" s="106" t="s">
        <v>1665</v>
      </c>
      <c r="E23" s="106" t="s">
        <v>1284</v>
      </c>
      <c r="F23" s="106" t="s">
        <v>3827</v>
      </c>
      <c r="G23" s="1132" t="s">
        <v>1273</v>
      </c>
      <c r="H23" s="106" t="s">
        <v>1284</v>
      </c>
      <c r="I23" s="106" t="s">
        <v>3828</v>
      </c>
      <c r="J23" s="106" t="s">
        <v>1273</v>
      </c>
      <c r="K23" s="106" t="s">
        <v>975</v>
      </c>
      <c r="L23" s="106" t="s">
        <v>2056</v>
      </c>
    </row>
    <row r="24" spans="1:12" x14ac:dyDescent="0.15">
      <c r="A24" s="133">
        <v>23</v>
      </c>
      <c r="B24" s="106" t="s">
        <v>685</v>
      </c>
      <c r="C24" s="106" t="s">
        <v>3868</v>
      </c>
      <c r="D24" s="106" t="s">
        <v>3826</v>
      </c>
      <c r="E24" s="106" t="s">
        <v>1284</v>
      </c>
      <c r="F24" s="106" t="s">
        <v>3827</v>
      </c>
      <c r="G24" s="1132" t="s">
        <v>1273</v>
      </c>
      <c r="H24" s="106" t="s">
        <v>1284</v>
      </c>
      <c r="I24" s="106" t="s">
        <v>3828</v>
      </c>
      <c r="J24" s="106" t="s">
        <v>1273</v>
      </c>
      <c r="K24" s="106" t="s">
        <v>975</v>
      </c>
      <c r="L24" s="106" t="s">
        <v>3869</v>
      </c>
    </row>
    <row r="25" spans="1:12" x14ac:dyDescent="0.15">
      <c r="A25" s="133">
        <v>24</v>
      </c>
      <c r="B25" s="106" t="s">
        <v>685</v>
      </c>
      <c r="C25" s="106" t="s">
        <v>1673</v>
      </c>
      <c r="D25" s="106" t="s">
        <v>1284</v>
      </c>
      <c r="E25" s="106" t="s">
        <v>1284</v>
      </c>
      <c r="F25" s="106" t="s">
        <v>3827</v>
      </c>
      <c r="G25" s="1132" t="s">
        <v>1273</v>
      </c>
      <c r="H25" s="106" t="s">
        <v>1284</v>
      </c>
      <c r="I25" s="106" t="s">
        <v>3828</v>
      </c>
      <c r="J25" s="106" t="s">
        <v>1273</v>
      </c>
      <c r="K25" s="106" t="s">
        <v>975</v>
      </c>
      <c r="L25" s="106" t="s">
        <v>2633</v>
      </c>
    </row>
    <row r="26" spans="1:12" x14ac:dyDescent="0.15">
      <c r="A26" s="133">
        <v>25</v>
      </c>
      <c r="B26" s="106" t="s">
        <v>685</v>
      </c>
      <c r="C26" s="106" t="s">
        <v>1555</v>
      </c>
      <c r="D26" s="106" t="s">
        <v>1284</v>
      </c>
      <c r="E26" s="106" t="s">
        <v>975</v>
      </c>
      <c r="F26" s="106" t="s">
        <v>1438</v>
      </c>
      <c r="G26" s="1132" t="s">
        <v>652</v>
      </c>
      <c r="H26" s="106" t="s">
        <v>975</v>
      </c>
      <c r="I26" s="106" t="s">
        <v>3828</v>
      </c>
      <c r="J26" s="106" t="s">
        <v>652</v>
      </c>
      <c r="K26" s="106" t="s">
        <v>1487</v>
      </c>
      <c r="L26" s="106" t="s">
        <v>1698</v>
      </c>
    </row>
    <row r="27" spans="1:12" x14ac:dyDescent="0.15">
      <c r="A27" s="133">
        <v>26</v>
      </c>
      <c r="B27" s="106" t="s">
        <v>685</v>
      </c>
      <c r="C27" s="106" t="s">
        <v>3870</v>
      </c>
      <c r="D27" s="106" t="s">
        <v>1284</v>
      </c>
      <c r="E27" s="106" t="s">
        <v>1563</v>
      </c>
      <c r="F27" s="106" t="s">
        <v>1407</v>
      </c>
      <c r="G27" s="1132" t="s">
        <v>975</v>
      </c>
      <c r="H27" s="106" t="s">
        <v>1284</v>
      </c>
      <c r="I27" s="106" t="s">
        <v>3828</v>
      </c>
      <c r="J27" s="106" t="s">
        <v>1273</v>
      </c>
      <c r="K27" s="106" t="s">
        <v>975</v>
      </c>
      <c r="L27" s="106" t="s">
        <v>3871</v>
      </c>
    </row>
    <row r="28" spans="1:12" x14ac:dyDescent="0.15">
      <c r="A28" s="133">
        <v>27</v>
      </c>
      <c r="B28" s="106" t="s">
        <v>685</v>
      </c>
      <c r="C28" s="106" t="s">
        <v>1708</v>
      </c>
      <c r="D28" s="106" t="s">
        <v>1284</v>
      </c>
      <c r="E28" s="106" t="s">
        <v>975</v>
      </c>
      <c r="F28" s="106" t="s">
        <v>1398</v>
      </c>
      <c r="G28" s="1132" t="s">
        <v>652</v>
      </c>
      <c r="H28" s="106" t="s">
        <v>1412</v>
      </c>
      <c r="I28" s="106" t="s">
        <v>3828</v>
      </c>
      <c r="J28" s="106" t="s">
        <v>652</v>
      </c>
      <c r="K28" s="106" t="s">
        <v>975</v>
      </c>
      <c r="L28" s="106" t="s">
        <v>3027</v>
      </c>
    </row>
    <row r="29" spans="1:12" x14ac:dyDescent="0.15">
      <c r="A29" s="133">
        <v>28</v>
      </c>
      <c r="B29" s="106" t="s">
        <v>685</v>
      </c>
      <c r="C29" s="106" t="s">
        <v>1338</v>
      </c>
      <c r="D29" s="106" t="s">
        <v>1284</v>
      </c>
      <c r="E29" s="106" t="s">
        <v>2032</v>
      </c>
      <c r="F29" s="106" t="s">
        <v>1401</v>
      </c>
      <c r="G29" s="1132" t="s">
        <v>975</v>
      </c>
      <c r="H29" s="106" t="s">
        <v>1423</v>
      </c>
      <c r="I29" s="106" t="s">
        <v>755</v>
      </c>
      <c r="J29" s="106" t="s">
        <v>1009</v>
      </c>
      <c r="K29" s="106" t="s">
        <v>975</v>
      </c>
      <c r="L29" s="106" t="s">
        <v>2057</v>
      </c>
    </row>
    <row r="30" spans="1:12" x14ac:dyDescent="0.15">
      <c r="A30" s="133">
        <v>29</v>
      </c>
      <c r="B30" s="106" t="s">
        <v>685</v>
      </c>
      <c r="C30" s="106" t="s">
        <v>3872</v>
      </c>
      <c r="D30" s="106" t="s">
        <v>1284</v>
      </c>
      <c r="E30" s="106" t="s">
        <v>3873</v>
      </c>
      <c r="F30" s="106" t="s">
        <v>1274</v>
      </c>
      <c r="G30" s="1132">
        <v>-0.1</v>
      </c>
      <c r="H30" s="106" t="s">
        <v>1290</v>
      </c>
      <c r="I30" s="106" t="s">
        <v>3838</v>
      </c>
      <c r="J30" s="106" t="s">
        <v>3857</v>
      </c>
      <c r="K30" s="106" t="s">
        <v>975</v>
      </c>
      <c r="L30" s="106" t="s">
        <v>3874</v>
      </c>
    </row>
    <row r="31" spans="1:12" x14ac:dyDescent="0.15">
      <c r="A31" s="133">
        <v>30</v>
      </c>
      <c r="B31" s="106" t="s">
        <v>685</v>
      </c>
      <c r="C31" s="106" t="s">
        <v>2516</v>
      </c>
      <c r="D31" s="106" t="s">
        <v>1470</v>
      </c>
      <c r="E31" s="106" t="s">
        <v>2047</v>
      </c>
      <c r="F31" s="106" t="s">
        <v>1401</v>
      </c>
      <c r="G31" s="1132">
        <v>-0.15</v>
      </c>
      <c r="H31" s="106" t="s">
        <v>1412</v>
      </c>
      <c r="I31" s="106" t="s">
        <v>3838</v>
      </c>
      <c r="J31" s="106" t="s">
        <v>1364</v>
      </c>
      <c r="K31" s="106" t="s">
        <v>975</v>
      </c>
      <c r="L31" s="106" t="s">
        <v>3875</v>
      </c>
    </row>
    <row r="32" spans="1:12" x14ac:dyDescent="0.15">
      <c r="A32" s="133">
        <v>31</v>
      </c>
      <c r="B32" s="106" t="s">
        <v>685</v>
      </c>
      <c r="C32" s="106" t="s">
        <v>3876</v>
      </c>
      <c r="D32" s="106" t="s">
        <v>3877</v>
      </c>
      <c r="E32" s="106" t="s">
        <v>2048</v>
      </c>
      <c r="F32" s="106" t="s">
        <v>1274</v>
      </c>
      <c r="G32" s="1132" t="s">
        <v>1284</v>
      </c>
      <c r="H32" s="106" t="s">
        <v>3842</v>
      </c>
      <c r="I32" s="106" t="s">
        <v>3838</v>
      </c>
      <c r="J32" s="106" t="s">
        <v>1364</v>
      </c>
      <c r="K32" s="106" t="s">
        <v>975</v>
      </c>
      <c r="L32" s="106" t="s">
        <v>3878</v>
      </c>
    </row>
    <row r="33" spans="1:12" x14ac:dyDescent="0.15">
      <c r="A33" s="133">
        <v>32</v>
      </c>
      <c r="B33" s="106" t="s">
        <v>685</v>
      </c>
      <c r="C33" s="106" t="s">
        <v>3879</v>
      </c>
      <c r="D33" s="106" t="s">
        <v>3880</v>
      </c>
      <c r="E33" s="106" t="s">
        <v>1284</v>
      </c>
      <c r="F33" s="106" t="s">
        <v>1274</v>
      </c>
      <c r="G33" s="1132">
        <v>-0.15</v>
      </c>
      <c r="H33" s="106" t="s">
        <v>1408</v>
      </c>
      <c r="I33" s="106" t="s">
        <v>3828</v>
      </c>
      <c r="J33" s="106" t="s">
        <v>1273</v>
      </c>
      <c r="K33" s="106" t="s">
        <v>975</v>
      </c>
      <c r="L33" s="106" t="s">
        <v>3881</v>
      </c>
    </row>
    <row r="34" spans="1:12" x14ac:dyDescent="0.15">
      <c r="A34" s="133">
        <v>33</v>
      </c>
      <c r="B34" s="106" t="s">
        <v>685</v>
      </c>
      <c r="C34" s="106" t="s">
        <v>3882</v>
      </c>
      <c r="D34" s="106" t="s">
        <v>1284</v>
      </c>
      <c r="E34" s="106" t="s">
        <v>3883</v>
      </c>
      <c r="F34" s="106" t="s">
        <v>1274</v>
      </c>
      <c r="G34" s="1132">
        <v>-0.1</v>
      </c>
      <c r="H34" s="106" t="s">
        <v>2632</v>
      </c>
      <c r="I34" s="106" t="s">
        <v>3835</v>
      </c>
      <c r="J34" s="106" t="s">
        <v>1469</v>
      </c>
      <c r="K34" s="106" t="s">
        <v>975</v>
      </c>
      <c r="L34" s="106" t="s">
        <v>3884</v>
      </c>
    </row>
    <row r="35" spans="1:12" x14ac:dyDescent="0.15">
      <c r="A35" s="133">
        <v>34</v>
      </c>
      <c r="B35" s="106" t="s">
        <v>685</v>
      </c>
      <c r="C35" s="106" t="s">
        <v>3885</v>
      </c>
      <c r="D35" s="106" t="s">
        <v>1284</v>
      </c>
      <c r="E35" s="106" t="s">
        <v>3886</v>
      </c>
      <c r="F35" s="106" t="s">
        <v>1274</v>
      </c>
      <c r="G35" s="1132" t="s">
        <v>975</v>
      </c>
      <c r="H35" s="106" t="s">
        <v>1400</v>
      </c>
      <c r="I35" s="106" t="s">
        <v>3838</v>
      </c>
      <c r="J35" s="106" t="s">
        <v>3857</v>
      </c>
      <c r="K35" s="106" t="s">
        <v>975</v>
      </c>
      <c r="L35" s="106" t="s">
        <v>3887</v>
      </c>
    </row>
    <row r="36" spans="1:12" x14ac:dyDescent="0.15">
      <c r="A36" s="133">
        <v>35</v>
      </c>
      <c r="B36" s="106" t="s">
        <v>685</v>
      </c>
      <c r="C36" s="106" t="s">
        <v>1357</v>
      </c>
      <c r="D36" s="106" t="s">
        <v>1284</v>
      </c>
      <c r="E36" s="106" t="s">
        <v>975</v>
      </c>
      <c r="F36" s="106" t="s">
        <v>1589</v>
      </c>
      <c r="G36" s="1132" t="s">
        <v>652</v>
      </c>
      <c r="H36" s="106" t="s">
        <v>1406</v>
      </c>
      <c r="I36" s="106" t="s">
        <v>3838</v>
      </c>
      <c r="J36" s="106" t="s">
        <v>1364</v>
      </c>
      <c r="K36" s="106" t="s">
        <v>1397</v>
      </c>
      <c r="L36" s="106" t="s">
        <v>2451</v>
      </c>
    </row>
    <row r="37" spans="1:12" x14ac:dyDescent="0.15">
      <c r="A37" s="133">
        <v>36</v>
      </c>
      <c r="B37" s="106" t="s">
        <v>685</v>
      </c>
      <c r="C37" s="106" t="s">
        <v>3888</v>
      </c>
      <c r="D37" s="106" t="s">
        <v>1284</v>
      </c>
      <c r="E37" s="106" t="s">
        <v>1284</v>
      </c>
      <c r="F37" s="106" t="s">
        <v>1430</v>
      </c>
      <c r="G37" s="1132" t="s">
        <v>1273</v>
      </c>
      <c r="H37" s="106" t="s">
        <v>1280</v>
      </c>
      <c r="I37" s="106" t="s">
        <v>3838</v>
      </c>
      <c r="J37" s="106" t="s">
        <v>3889</v>
      </c>
      <c r="K37" s="106" t="s">
        <v>1487</v>
      </c>
      <c r="L37" s="106" t="s">
        <v>3890</v>
      </c>
    </row>
    <row r="38" spans="1:12" x14ac:dyDescent="0.15">
      <c r="A38" s="133">
        <v>37</v>
      </c>
      <c r="B38" s="106" t="s">
        <v>685</v>
      </c>
      <c r="C38" s="106" t="s">
        <v>1394</v>
      </c>
      <c r="D38" s="106" t="s">
        <v>1284</v>
      </c>
      <c r="E38" s="106" t="s">
        <v>3891</v>
      </c>
      <c r="F38" s="106" t="s">
        <v>1411</v>
      </c>
      <c r="G38" s="1132">
        <v>-0.1</v>
      </c>
      <c r="H38" s="106" t="s">
        <v>1412</v>
      </c>
      <c r="I38" s="106" t="s">
        <v>3842</v>
      </c>
      <c r="J38" s="106" t="s">
        <v>1364</v>
      </c>
      <c r="K38" s="106" t="s">
        <v>1397</v>
      </c>
      <c r="L38" s="106" t="s">
        <v>2480</v>
      </c>
    </row>
    <row r="39" spans="1:12" x14ac:dyDescent="0.15">
      <c r="A39" s="133">
        <v>38</v>
      </c>
      <c r="B39" s="106" t="s">
        <v>685</v>
      </c>
      <c r="C39" s="106" t="s">
        <v>1305</v>
      </c>
      <c r="D39" s="106"/>
      <c r="E39" s="106" t="s">
        <v>3892</v>
      </c>
      <c r="F39" s="106" t="s">
        <v>3270</v>
      </c>
      <c r="G39" s="1132" t="s">
        <v>975</v>
      </c>
      <c r="H39" s="106" t="s">
        <v>1423</v>
      </c>
      <c r="I39" s="106" t="s">
        <v>3838</v>
      </c>
      <c r="J39" s="106" t="s">
        <v>1009</v>
      </c>
      <c r="K39" s="106" t="s">
        <v>975</v>
      </c>
      <c r="L39" s="106" t="s">
        <v>1670</v>
      </c>
    </row>
    <row r="40" spans="1:12" x14ac:dyDescent="0.15">
      <c r="A40" s="133">
        <v>39</v>
      </c>
      <c r="B40" s="106" t="s">
        <v>685</v>
      </c>
      <c r="C40" s="106" t="s">
        <v>3893</v>
      </c>
      <c r="D40" s="106" t="s">
        <v>3894</v>
      </c>
      <c r="E40" s="106" t="s">
        <v>3895</v>
      </c>
      <c r="F40" s="106" t="s">
        <v>3270</v>
      </c>
      <c r="G40" s="1132" t="s">
        <v>975</v>
      </c>
      <c r="H40" s="106" t="s">
        <v>1412</v>
      </c>
      <c r="I40" s="106" t="s">
        <v>3838</v>
      </c>
      <c r="J40" s="106" t="s">
        <v>519</v>
      </c>
      <c r="K40" s="106" t="s">
        <v>975</v>
      </c>
      <c r="L40" s="106" t="s">
        <v>1672</v>
      </c>
    </row>
    <row r="41" spans="1:12" x14ac:dyDescent="0.15">
      <c r="A41" s="133">
        <v>40</v>
      </c>
      <c r="B41" s="106" t="s">
        <v>685</v>
      </c>
      <c r="C41" s="106" t="s">
        <v>1703</v>
      </c>
      <c r="D41" s="106" t="s">
        <v>1284</v>
      </c>
      <c r="E41" s="106" t="s">
        <v>1537</v>
      </c>
      <c r="F41" s="106" t="s">
        <v>3270</v>
      </c>
      <c r="G41" s="1132" t="s">
        <v>975</v>
      </c>
      <c r="H41" s="106" t="s">
        <v>975</v>
      </c>
      <c r="I41" s="106" t="s">
        <v>652</v>
      </c>
      <c r="J41" s="106" t="s">
        <v>652</v>
      </c>
      <c r="K41" s="106" t="s">
        <v>975</v>
      </c>
      <c r="L41" s="106" t="s">
        <v>2058</v>
      </c>
    </row>
    <row r="42" spans="1:12" x14ac:dyDescent="0.15">
      <c r="A42" s="133">
        <v>41</v>
      </c>
      <c r="B42" s="106" t="s">
        <v>1267</v>
      </c>
      <c r="C42" s="106" t="s">
        <v>3896</v>
      </c>
      <c r="D42" s="106" t="s">
        <v>3826</v>
      </c>
      <c r="E42" s="106" t="s">
        <v>1284</v>
      </c>
      <c r="F42" s="106" t="s">
        <v>3827</v>
      </c>
      <c r="G42" s="1132" t="s">
        <v>1273</v>
      </c>
      <c r="H42" s="106" t="s">
        <v>1284</v>
      </c>
      <c r="I42" s="106" t="s">
        <v>3828</v>
      </c>
      <c r="J42" s="106" t="s">
        <v>1273</v>
      </c>
      <c r="K42" s="106" t="s">
        <v>975</v>
      </c>
      <c r="L42" s="106" t="s">
        <v>3897</v>
      </c>
    </row>
    <row r="43" spans="1:12" x14ac:dyDescent="0.15">
      <c r="A43" s="133">
        <v>42</v>
      </c>
      <c r="B43" s="106" t="s">
        <v>1267</v>
      </c>
      <c r="C43" s="106" t="s">
        <v>3898</v>
      </c>
      <c r="D43" s="106" t="s">
        <v>1665</v>
      </c>
      <c r="E43" s="106" t="s">
        <v>1284</v>
      </c>
      <c r="F43" s="106" t="s">
        <v>1289</v>
      </c>
      <c r="G43" s="1132" t="s">
        <v>1273</v>
      </c>
      <c r="H43" s="106" t="s">
        <v>1400</v>
      </c>
      <c r="I43" s="106" t="s">
        <v>3838</v>
      </c>
      <c r="J43" s="106" t="s">
        <v>3836</v>
      </c>
      <c r="K43" s="106" t="s">
        <v>1397</v>
      </c>
      <c r="L43" s="106" t="s">
        <v>3899</v>
      </c>
    </row>
    <row r="44" spans="1:12" x14ac:dyDescent="0.15">
      <c r="A44" s="133">
        <v>43</v>
      </c>
      <c r="B44" s="106" t="s">
        <v>1267</v>
      </c>
      <c r="C44" s="106" t="s">
        <v>1681</v>
      </c>
      <c r="D44" s="106" t="s">
        <v>1284</v>
      </c>
      <c r="E44" s="106" t="s">
        <v>1284</v>
      </c>
      <c r="F44" s="106" t="s">
        <v>3827</v>
      </c>
      <c r="G44" s="1132" t="s">
        <v>1273</v>
      </c>
      <c r="H44" s="106" t="s">
        <v>1284</v>
      </c>
      <c r="I44" s="106" t="s">
        <v>3828</v>
      </c>
      <c r="J44" s="106" t="s">
        <v>1273</v>
      </c>
      <c r="K44" s="106" t="s">
        <v>975</v>
      </c>
      <c r="L44" s="106" t="s">
        <v>3900</v>
      </c>
    </row>
    <row r="45" spans="1:12" x14ac:dyDescent="0.15">
      <c r="A45" s="133">
        <v>44</v>
      </c>
      <c r="B45" s="106" t="s">
        <v>1267</v>
      </c>
      <c r="C45" s="106" t="s">
        <v>1682</v>
      </c>
      <c r="D45" s="106" t="s">
        <v>1284</v>
      </c>
      <c r="E45" s="106" t="s">
        <v>1284</v>
      </c>
      <c r="F45" s="106" t="s">
        <v>3827</v>
      </c>
      <c r="G45" s="1132" t="s">
        <v>1273</v>
      </c>
      <c r="H45" s="106" t="s">
        <v>1284</v>
      </c>
      <c r="I45" s="106" t="s">
        <v>3828</v>
      </c>
      <c r="J45" s="106" t="s">
        <v>1273</v>
      </c>
      <c r="K45" s="106" t="s">
        <v>975</v>
      </c>
      <c r="L45" s="106" t="s">
        <v>3316</v>
      </c>
    </row>
    <row r="46" spans="1:12" x14ac:dyDescent="0.15">
      <c r="A46" s="133">
        <v>45</v>
      </c>
      <c r="B46" s="106" t="s">
        <v>1267</v>
      </c>
      <c r="C46" s="106" t="s">
        <v>1680</v>
      </c>
      <c r="D46" s="106" t="s">
        <v>1385</v>
      </c>
      <c r="E46" s="106" t="s">
        <v>1284</v>
      </c>
      <c r="F46" s="106" t="s">
        <v>3827</v>
      </c>
      <c r="G46" s="1132" t="s">
        <v>1273</v>
      </c>
      <c r="H46" s="106" t="s">
        <v>1284</v>
      </c>
      <c r="I46" s="106" t="s">
        <v>3828</v>
      </c>
      <c r="J46" s="106" t="s">
        <v>1273</v>
      </c>
      <c r="K46" s="106" t="s">
        <v>975</v>
      </c>
      <c r="L46" s="106" t="s">
        <v>3028</v>
      </c>
    </row>
    <row r="47" spans="1:12" x14ac:dyDescent="0.15">
      <c r="A47" s="133">
        <v>46</v>
      </c>
      <c r="B47" s="106" t="s">
        <v>1267</v>
      </c>
      <c r="C47" s="106" t="s">
        <v>1678</v>
      </c>
      <c r="D47" s="106" t="s">
        <v>1519</v>
      </c>
      <c r="E47" s="106" t="s">
        <v>1284</v>
      </c>
      <c r="F47" s="106" t="s">
        <v>3827</v>
      </c>
      <c r="G47" s="1132" t="s">
        <v>1273</v>
      </c>
      <c r="H47" s="106" t="s">
        <v>1284</v>
      </c>
      <c r="I47" s="106" t="s">
        <v>3828</v>
      </c>
      <c r="J47" s="106" t="s">
        <v>1273</v>
      </c>
      <c r="K47" s="106" t="s">
        <v>975</v>
      </c>
      <c r="L47" s="106" t="s">
        <v>3901</v>
      </c>
    </row>
    <row r="48" spans="1:12" x14ac:dyDescent="0.15">
      <c r="A48" s="133">
        <v>47</v>
      </c>
      <c r="B48" s="106" t="s">
        <v>1267</v>
      </c>
      <c r="C48" s="106" t="s">
        <v>3902</v>
      </c>
      <c r="D48" s="106" t="s">
        <v>1385</v>
      </c>
      <c r="E48" s="106" t="s">
        <v>2035</v>
      </c>
      <c r="F48" s="106" t="s">
        <v>1282</v>
      </c>
      <c r="G48" s="1132">
        <v>-0.2</v>
      </c>
      <c r="H48" s="106" t="s">
        <v>1287</v>
      </c>
      <c r="I48" s="106" t="s">
        <v>3835</v>
      </c>
      <c r="J48" s="106" t="s">
        <v>519</v>
      </c>
      <c r="K48" s="106" t="s">
        <v>1513</v>
      </c>
      <c r="L48" s="106" t="s">
        <v>3903</v>
      </c>
    </row>
    <row r="49" spans="1:12" x14ac:dyDescent="0.15">
      <c r="A49" s="133">
        <v>48</v>
      </c>
      <c r="B49" s="106" t="s">
        <v>1267</v>
      </c>
      <c r="C49" s="106" t="s">
        <v>1308</v>
      </c>
      <c r="D49" s="106" t="s">
        <v>1284</v>
      </c>
      <c r="E49" s="106" t="s">
        <v>1563</v>
      </c>
      <c r="F49" s="106" t="s">
        <v>1407</v>
      </c>
      <c r="G49" s="1132" t="s">
        <v>975</v>
      </c>
      <c r="H49" s="106" t="s">
        <v>1423</v>
      </c>
      <c r="I49" s="106" t="s">
        <v>3828</v>
      </c>
      <c r="J49" s="106" t="s">
        <v>652</v>
      </c>
      <c r="K49" s="106" t="s">
        <v>975</v>
      </c>
      <c r="L49" s="106" t="s">
        <v>2059</v>
      </c>
    </row>
    <row r="50" spans="1:12" x14ac:dyDescent="0.15">
      <c r="A50" s="133">
        <v>49</v>
      </c>
      <c r="B50" s="106" t="s">
        <v>1267</v>
      </c>
      <c r="C50" s="106" t="s">
        <v>2033</v>
      </c>
      <c r="D50" s="106" t="s">
        <v>1284</v>
      </c>
      <c r="E50" s="106" t="s">
        <v>1199</v>
      </c>
      <c r="F50" s="106" t="s">
        <v>1438</v>
      </c>
      <c r="G50" s="1132">
        <v>-0.3</v>
      </c>
      <c r="H50" s="106" t="s">
        <v>1421</v>
      </c>
      <c r="I50" s="106" t="s">
        <v>3838</v>
      </c>
      <c r="J50" s="106" t="s">
        <v>1364</v>
      </c>
      <c r="K50" s="106" t="s">
        <v>975</v>
      </c>
      <c r="L50" s="106" t="s">
        <v>2034</v>
      </c>
    </row>
    <row r="51" spans="1:12" x14ac:dyDescent="0.15">
      <c r="A51" s="133">
        <v>50</v>
      </c>
      <c r="B51" s="106" t="s">
        <v>1267</v>
      </c>
      <c r="C51" s="106" t="s">
        <v>3904</v>
      </c>
      <c r="D51" s="106" t="s">
        <v>1288</v>
      </c>
      <c r="E51" s="106" t="s">
        <v>3886</v>
      </c>
      <c r="F51" s="106" t="s">
        <v>1274</v>
      </c>
      <c r="G51" s="1132">
        <v>-0.15</v>
      </c>
      <c r="H51" s="106" t="s">
        <v>1406</v>
      </c>
      <c r="I51" s="106" t="s">
        <v>3842</v>
      </c>
      <c r="J51" s="106" t="s">
        <v>3857</v>
      </c>
      <c r="K51" s="106" t="s">
        <v>1397</v>
      </c>
      <c r="L51" s="106" t="s">
        <v>3905</v>
      </c>
    </row>
    <row r="52" spans="1:12" x14ac:dyDescent="0.15">
      <c r="A52" s="133">
        <v>51</v>
      </c>
      <c r="B52" s="106" t="s">
        <v>1267</v>
      </c>
      <c r="C52" s="106" t="s">
        <v>3906</v>
      </c>
      <c r="D52" s="106" t="s">
        <v>1284</v>
      </c>
      <c r="E52" s="106" t="s">
        <v>3864</v>
      </c>
      <c r="F52" s="106" t="s">
        <v>3270</v>
      </c>
      <c r="G52" s="1132">
        <v>-0.1</v>
      </c>
      <c r="H52" s="106" t="s">
        <v>1290</v>
      </c>
      <c r="I52" s="106" t="s">
        <v>3907</v>
      </c>
      <c r="J52" s="106" t="s">
        <v>1273</v>
      </c>
      <c r="K52" s="106" t="s">
        <v>975</v>
      </c>
      <c r="L52" s="106" t="s">
        <v>3908</v>
      </c>
    </row>
    <row r="53" spans="1:12" x14ac:dyDescent="0.15">
      <c r="A53" s="133">
        <v>52</v>
      </c>
      <c r="B53" s="106" t="s">
        <v>1267</v>
      </c>
      <c r="C53" s="106" t="s">
        <v>2060</v>
      </c>
      <c r="D53" s="106" t="s">
        <v>1385</v>
      </c>
      <c r="E53" s="106" t="s">
        <v>1199</v>
      </c>
      <c r="F53" s="106" t="s">
        <v>1401</v>
      </c>
      <c r="G53" s="1132">
        <v>-0.2</v>
      </c>
      <c r="H53" s="106" t="s">
        <v>1404</v>
      </c>
      <c r="I53" s="106" t="s">
        <v>755</v>
      </c>
      <c r="J53" s="106" t="s">
        <v>519</v>
      </c>
      <c r="K53" s="106" t="s">
        <v>975</v>
      </c>
      <c r="L53" s="106" t="s">
        <v>2111</v>
      </c>
    </row>
    <row r="54" spans="1:12" x14ac:dyDescent="0.15">
      <c r="A54" s="133">
        <v>53</v>
      </c>
      <c r="B54" s="106" t="s">
        <v>1267</v>
      </c>
      <c r="C54" s="106" t="s">
        <v>2061</v>
      </c>
      <c r="D54" s="106" t="s">
        <v>1284</v>
      </c>
      <c r="E54" s="106" t="s">
        <v>1284</v>
      </c>
      <c r="F54" s="106" t="s">
        <v>1430</v>
      </c>
      <c r="G54" s="1132" t="s">
        <v>1273</v>
      </c>
      <c r="H54" s="106" t="s">
        <v>1436</v>
      </c>
      <c r="I54" s="106" t="s">
        <v>3828</v>
      </c>
      <c r="J54" s="106" t="s">
        <v>1273</v>
      </c>
      <c r="K54" s="106" t="s">
        <v>1397</v>
      </c>
      <c r="L54" s="106" t="s">
        <v>2036</v>
      </c>
    </row>
    <row r="55" spans="1:12" x14ac:dyDescent="0.15">
      <c r="A55" s="133">
        <v>54</v>
      </c>
      <c r="B55" s="106" t="s">
        <v>1267</v>
      </c>
      <c r="C55" s="106" t="s">
        <v>3909</v>
      </c>
      <c r="D55" s="106" t="s">
        <v>1385</v>
      </c>
      <c r="E55" s="106" t="s">
        <v>1284</v>
      </c>
      <c r="F55" s="106" t="s">
        <v>1276</v>
      </c>
      <c r="G55" s="1132" t="s">
        <v>1273</v>
      </c>
      <c r="H55" s="106" t="s">
        <v>1280</v>
      </c>
      <c r="I55" s="106" t="s">
        <v>3835</v>
      </c>
      <c r="J55" s="106" t="s">
        <v>3836</v>
      </c>
      <c r="K55" s="106" t="s">
        <v>1432</v>
      </c>
      <c r="L55" s="106" t="s">
        <v>3910</v>
      </c>
    </row>
    <row r="56" spans="1:12" x14ac:dyDescent="0.15">
      <c r="A56" s="133">
        <v>55</v>
      </c>
      <c r="B56" s="106" t="s">
        <v>1267</v>
      </c>
      <c r="C56" s="106" t="s">
        <v>3911</v>
      </c>
      <c r="D56" s="106" t="s">
        <v>1414</v>
      </c>
      <c r="E56" s="106" t="s">
        <v>3844</v>
      </c>
      <c r="F56" s="106" t="s">
        <v>3270</v>
      </c>
      <c r="G56" s="1132" t="s">
        <v>975</v>
      </c>
      <c r="H56" s="106" t="s">
        <v>1292</v>
      </c>
      <c r="I56" s="106" t="s">
        <v>3907</v>
      </c>
      <c r="J56" s="106" t="s">
        <v>3907</v>
      </c>
      <c r="K56" s="106" t="s">
        <v>975</v>
      </c>
      <c r="L56" s="106" t="s">
        <v>3912</v>
      </c>
    </row>
    <row r="57" spans="1:12" x14ac:dyDescent="0.15">
      <c r="A57" s="133">
        <v>56</v>
      </c>
      <c r="B57" s="106" t="s">
        <v>1267</v>
      </c>
      <c r="C57" s="106" t="s">
        <v>1683</v>
      </c>
      <c r="D57" s="106" t="s">
        <v>1470</v>
      </c>
      <c r="E57" s="106" t="s">
        <v>1232</v>
      </c>
      <c r="F57" s="106" t="s">
        <v>3270</v>
      </c>
      <c r="G57" s="1132" t="s">
        <v>975</v>
      </c>
      <c r="H57" s="106" t="s">
        <v>975</v>
      </c>
      <c r="I57" s="106" t="s">
        <v>3838</v>
      </c>
      <c r="J57" s="106" t="s">
        <v>1009</v>
      </c>
      <c r="K57" s="106" t="s">
        <v>975</v>
      </c>
      <c r="L57" s="106" t="s">
        <v>1679</v>
      </c>
    </row>
    <row r="58" spans="1:12" x14ac:dyDescent="0.15">
      <c r="A58" s="133">
        <v>57</v>
      </c>
      <c r="B58" s="106" t="s">
        <v>1267</v>
      </c>
      <c r="C58" s="106" t="s">
        <v>3913</v>
      </c>
      <c r="D58" s="106" t="s">
        <v>1284</v>
      </c>
      <c r="E58" s="106" t="s">
        <v>3914</v>
      </c>
      <c r="F58" s="106" t="s">
        <v>3270</v>
      </c>
      <c r="G58" s="1132" t="s">
        <v>975</v>
      </c>
      <c r="H58" s="106" t="s">
        <v>1412</v>
      </c>
      <c r="I58" s="106" t="s">
        <v>3838</v>
      </c>
      <c r="J58" s="106" t="s">
        <v>1273</v>
      </c>
      <c r="K58" s="106" t="s">
        <v>975</v>
      </c>
      <c r="L58" s="106" t="s">
        <v>1671</v>
      </c>
    </row>
    <row r="59" spans="1:12" x14ac:dyDescent="0.15">
      <c r="A59" s="133">
        <v>58</v>
      </c>
      <c r="B59" s="106" t="s">
        <v>1267</v>
      </c>
      <c r="C59" s="106" t="s">
        <v>1696</v>
      </c>
      <c r="D59" s="106" t="s">
        <v>1284</v>
      </c>
      <c r="E59" s="106" t="s">
        <v>1562</v>
      </c>
      <c r="F59" s="106" t="s">
        <v>3270</v>
      </c>
      <c r="G59" s="1132">
        <v>-0.1</v>
      </c>
      <c r="H59" s="106" t="s">
        <v>975</v>
      </c>
      <c r="I59" s="106" t="s">
        <v>652</v>
      </c>
      <c r="J59" s="106" t="s">
        <v>652</v>
      </c>
      <c r="K59" s="106" t="s">
        <v>975</v>
      </c>
      <c r="L59" s="106" t="s">
        <v>2112</v>
      </c>
    </row>
    <row r="60" spans="1:12" x14ac:dyDescent="0.15">
      <c r="A60" s="133">
        <v>59</v>
      </c>
      <c r="B60" s="106" t="s">
        <v>1267</v>
      </c>
      <c r="C60" s="106" t="s">
        <v>1697</v>
      </c>
      <c r="D60" s="106" t="s">
        <v>1284</v>
      </c>
      <c r="E60" s="106" t="s">
        <v>2852</v>
      </c>
      <c r="F60" s="106" t="s">
        <v>3270</v>
      </c>
      <c r="G60" s="1132" t="s">
        <v>975</v>
      </c>
      <c r="H60" s="106" t="s">
        <v>1412</v>
      </c>
      <c r="I60" s="106" t="s">
        <v>652</v>
      </c>
      <c r="J60" s="106" t="s">
        <v>652</v>
      </c>
      <c r="K60" s="106" t="s">
        <v>1397</v>
      </c>
      <c r="L60" s="106" t="s">
        <v>2062</v>
      </c>
    </row>
    <row r="61" spans="1:12" x14ac:dyDescent="0.15">
      <c r="A61" s="133">
        <v>60</v>
      </c>
      <c r="B61" s="106" t="s">
        <v>1267</v>
      </c>
      <c r="C61" s="106" t="s">
        <v>1302</v>
      </c>
      <c r="D61" s="106" t="s">
        <v>1284</v>
      </c>
      <c r="E61" s="106" t="s">
        <v>1284</v>
      </c>
      <c r="F61" s="106" t="s">
        <v>3844</v>
      </c>
      <c r="G61" s="1132" t="s">
        <v>1273</v>
      </c>
      <c r="H61" s="106" t="s">
        <v>1404</v>
      </c>
      <c r="I61" s="106" t="s">
        <v>3828</v>
      </c>
      <c r="J61" s="106" t="s">
        <v>1273</v>
      </c>
      <c r="K61" s="106" t="s">
        <v>975</v>
      </c>
      <c r="L61" s="106" t="s">
        <v>3915</v>
      </c>
    </row>
    <row r="62" spans="1:12" x14ac:dyDescent="0.15">
      <c r="A62" s="133">
        <v>61</v>
      </c>
      <c r="B62" s="106" t="s">
        <v>510</v>
      </c>
      <c r="C62" s="106" t="s">
        <v>1694</v>
      </c>
      <c r="D62" s="106" t="s">
        <v>2037</v>
      </c>
      <c r="E62" s="106" t="s">
        <v>1284</v>
      </c>
      <c r="F62" s="106" t="s">
        <v>3827</v>
      </c>
      <c r="G62" s="1132" t="s">
        <v>1273</v>
      </c>
      <c r="H62" s="106" t="s">
        <v>1284</v>
      </c>
      <c r="I62" s="106" t="s">
        <v>3828</v>
      </c>
      <c r="J62" s="106" t="s">
        <v>1273</v>
      </c>
      <c r="K62" s="106" t="s">
        <v>975</v>
      </c>
      <c r="L62" s="106" t="s">
        <v>3029</v>
      </c>
    </row>
    <row r="63" spans="1:12" x14ac:dyDescent="0.15">
      <c r="A63" s="133">
        <v>62</v>
      </c>
      <c r="B63" s="106" t="s">
        <v>510</v>
      </c>
      <c r="C63" s="106" t="s">
        <v>3916</v>
      </c>
      <c r="D63" s="106" t="s">
        <v>3917</v>
      </c>
      <c r="E63" s="106" t="s">
        <v>1284</v>
      </c>
      <c r="F63" s="106" t="s">
        <v>1398</v>
      </c>
      <c r="G63" s="1132" t="s">
        <v>1273</v>
      </c>
      <c r="H63" s="106" t="s">
        <v>1281</v>
      </c>
      <c r="I63" s="106" t="s">
        <v>3828</v>
      </c>
      <c r="J63" s="106" t="s">
        <v>1273</v>
      </c>
      <c r="K63" s="106" t="s">
        <v>975</v>
      </c>
      <c r="L63" s="106" t="s">
        <v>3918</v>
      </c>
    </row>
    <row r="64" spans="1:12" x14ac:dyDescent="0.15">
      <c r="A64" s="133">
        <v>63</v>
      </c>
      <c r="B64" s="106" t="s">
        <v>510</v>
      </c>
      <c r="C64" s="106" t="s">
        <v>3919</v>
      </c>
      <c r="D64" s="106" t="s">
        <v>1665</v>
      </c>
      <c r="E64" s="106" t="s">
        <v>1284</v>
      </c>
      <c r="F64" s="106" t="s">
        <v>3844</v>
      </c>
      <c r="G64" s="1132" t="s">
        <v>1273</v>
      </c>
      <c r="H64" s="106" t="s">
        <v>3842</v>
      </c>
      <c r="I64" s="106" t="s">
        <v>1618</v>
      </c>
      <c r="J64" s="106" t="s">
        <v>3836</v>
      </c>
      <c r="K64" s="106" t="s">
        <v>975</v>
      </c>
      <c r="L64" s="106" t="s">
        <v>3920</v>
      </c>
    </row>
    <row r="65" spans="1:12" x14ac:dyDescent="0.15">
      <c r="A65" s="133">
        <v>64</v>
      </c>
      <c r="B65" s="106" t="s">
        <v>510</v>
      </c>
      <c r="C65" s="106" t="s">
        <v>1693</v>
      </c>
      <c r="D65" s="106" t="s">
        <v>1414</v>
      </c>
      <c r="E65" s="106" t="s">
        <v>1284</v>
      </c>
      <c r="F65" s="106" t="s">
        <v>3827</v>
      </c>
      <c r="G65" s="1132" t="s">
        <v>1273</v>
      </c>
      <c r="H65" s="106" t="s">
        <v>1284</v>
      </c>
      <c r="I65" s="106" t="s">
        <v>3828</v>
      </c>
      <c r="J65" s="106" t="s">
        <v>1273</v>
      </c>
      <c r="K65" s="106" t="s">
        <v>975</v>
      </c>
      <c r="L65" s="106" t="s">
        <v>2933</v>
      </c>
    </row>
    <row r="66" spans="1:12" x14ac:dyDescent="0.15">
      <c r="A66" s="133">
        <v>65</v>
      </c>
      <c r="B66" s="106" t="s">
        <v>510</v>
      </c>
      <c r="C66" s="106" t="s">
        <v>1355</v>
      </c>
      <c r="D66" s="106" t="s">
        <v>1284</v>
      </c>
      <c r="E66" s="106" t="s">
        <v>975</v>
      </c>
      <c r="F66" s="106" t="s">
        <v>1438</v>
      </c>
      <c r="G66" s="1132" t="s">
        <v>652</v>
      </c>
      <c r="H66" s="106" t="s">
        <v>1452</v>
      </c>
      <c r="I66" s="106" t="s">
        <v>3828</v>
      </c>
      <c r="J66" s="106" t="s">
        <v>652</v>
      </c>
      <c r="K66" s="106" t="s">
        <v>1312</v>
      </c>
      <c r="L66" s="106" t="s">
        <v>2793</v>
      </c>
    </row>
    <row r="67" spans="1:12" x14ac:dyDescent="0.15">
      <c r="A67" s="133">
        <v>66</v>
      </c>
      <c r="B67" s="106" t="s">
        <v>510</v>
      </c>
      <c r="C67" s="106" t="s">
        <v>3921</v>
      </c>
      <c r="D67" s="106" t="s">
        <v>3880</v>
      </c>
      <c r="E67" s="106" t="s">
        <v>1284</v>
      </c>
      <c r="F67" s="106" t="s">
        <v>1283</v>
      </c>
      <c r="G67" s="1132" t="s">
        <v>1273</v>
      </c>
      <c r="H67" s="106" t="s">
        <v>1421</v>
      </c>
      <c r="I67" s="106" t="s">
        <v>3828</v>
      </c>
      <c r="J67" s="106" t="s">
        <v>1273</v>
      </c>
      <c r="K67" s="106" t="s">
        <v>1487</v>
      </c>
      <c r="L67" s="106" t="s">
        <v>3922</v>
      </c>
    </row>
    <row r="68" spans="1:12" x14ac:dyDescent="0.15">
      <c r="A68" s="133">
        <v>67</v>
      </c>
      <c r="B68" s="106" t="s">
        <v>510</v>
      </c>
      <c r="C68" s="106" t="s">
        <v>1695</v>
      </c>
      <c r="D68" s="106" t="s">
        <v>1284</v>
      </c>
      <c r="E68" s="106" t="s">
        <v>1563</v>
      </c>
      <c r="F68" s="106" t="s">
        <v>1398</v>
      </c>
      <c r="G68" s="1132" t="s">
        <v>975</v>
      </c>
      <c r="H68" s="106" t="s">
        <v>1423</v>
      </c>
      <c r="I68" s="106" t="s">
        <v>3828</v>
      </c>
      <c r="J68" s="106" t="s">
        <v>652</v>
      </c>
      <c r="K68" s="106" t="s">
        <v>975</v>
      </c>
      <c r="L68" s="106" t="s">
        <v>2934</v>
      </c>
    </row>
    <row r="69" spans="1:12" x14ac:dyDescent="0.15">
      <c r="A69" s="133">
        <v>68</v>
      </c>
      <c r="B69" s="106" t="s">
        <v>510</v>
      </c>
      <c r="C69" s="106" t="s">
        <v>3923</v>
      </c>
      <c r="D69" s="106" t="s">
        <v>1284</v>
      </c>
      <c r="E69" s="106" t="s">
        <v>1284</v>
      </c>
      <c r="F69" s="106" t="s">
        <v>1279</v>
      </c>
      <c r="G69" s="1132" t="s">
        <v>652</v>
      </c>
      <c r="H69" s="106" t="s">
        <v>1404</v>
      </c>
      <c r="I69" s="106" t="s">
        <v>3828</v>
      </c>
      <c r="J69" s="106" t="s">
        <v>1273</v>
      </c>
      <c r="K69" s="106" t="s">
        <v>975</v>
      </c>
      <c r="L69" s="106" t="s">
        <v>3924</v>
      </c>
    </row>
    <row r="70" spans="1:12" x14ac:dyDescent="0.15">
      <c r="A70" s="133">
        <v>69</v>
      </c>
      <c r="B70" s="106" t="s">
        <v>510</v>
      </c>
      <c r="C70" s="106" t="s">
        <v>1656</v>
      </c>
      <c r="D70" s="106" t="s">
        <v>1284</v>
      </c>
      <c r="E70" s="106" t="s">
        <v>2032</v>
      </c>
      <c r="F70" s="106" t="s">
        <v>1401</v>
      </c>
      <c r="G70" s="1132">
        <v>-0.1</v>
      </c>
      <c r="H70" s="106" t="s">
        <v>1402</v>
      </c>
      <c r="I70" s="106" t="s">
        <v>3838</v>
      </c>
      <c r="J70" s="106" t="s">
        <v>1009</v>
      </c>
      <c r="K70" s="106" t="s">
        <v>975</v>
      </c>
      <c r="L70" s="106" t="s">
        <v>2935</v>
      </c>
    </row>
    <row r="71" spans="1:12" x14ac:dyDescent="0.15">
      <c r="A71" s="133">
        <v>70</v>
      </c>
      <c r="B71" s="106" t="s">
        <v>510</v>
      </c>
      <c r="C71" s="106" t="s">
        <v>3925</v>
      </c>
      <c r="D71" s="106" t="s">
        <v>1284</v>
      </c>
      <c r="E71" s="106" t="s">
        <v>3926</v>
      </c>
      <c r="F71" s="106" t="s">
        <v>1274</v>
      </c>
      <c r="G71" s="1132" t="s">
        <v>975</v>
      </c>
      <c r="H71" s="106" t="s">
        <v>975</v>
      </c>
      <c r="I71" s="106" t="s">
        <v>3838</v>
      </c>
      <c r="J71" s="106" t="s">
        <v>3857</v>
      </c>
      <c r="K71" s="106" t="s">
        <v>975</v>
      </c>
      <c r="L71" s="106" t="s">
        <v>3927</v>
      </c>
    </row>
    <row r="72" spans="1:12" x14ac:dyDescent="0.15">
      <c r="A72" s="133">
        <v>71</v>
      </c>
      <c r="B72" s="106" t="s">
        <v>510</v>
      </c>
      <c r="C72" s="106" t="s">
        <v>1341</v>
      </c>
      <c r="D72" s="106" t="s">
        <v>1385</v>
      </c>
      <c r="E72" s="106" t="s">
        <v>2032</v>
      </c>
      <c r="F72" s="106" t="s">
        <v>1401</v>
      </c>
      <c r="G72" s="1132" t="s">
        <v>975</v>
      </c>
      <c r="H72" s="106" t="s">
        <v>1408</v>
      </c>
      <c r="I72" s="106" t="s">
        <v>755</v>
      </c>
      <c r="J72" s="106" t="s">
        <v>3857</v>
      </c>
      <c r="K72" s="106" t="s">
        <v>975</v>
      </c>
      <c r="L72" s="106" t="s">
        <v>1691</v>
      </c>
    </row>
    <row r="73" spans="1:12" x14ac:dyDescent="0.15">
      <c r="A73" s="133">
        <v>72</v>
      </c>
      <c r="B73" s="106" t="s">
        <v>510</v>
      </c>
      <c r="C73" s="106" t="s">
        <v>1692</v>
      </c>
      <c r="D73" s="106" t="s">
        <v>1284</v>
      </c>
      <c r="E73" s="106" t="s">
        <v>1362</v>
      </c>
      <c r="F73" s="106" t="s">
        <v>1401</v>
      </c>
      <c r="G73" s="1132">
        <v>-0.1</v>
      </c>
      <c r="H73" s="106" t="s">
        <v>1420</v>
      </c>
      <c r="I73" s="106" t="s">
        <v>755</v>
      </c>
      <c r="J73" s="106" t="s">
        <v>3857</v>
      </c>
      <c r="K73" s="106" t="s">
        <v>975</v>
      </c>
      <c r="L73" s="106" t="s">
        <v>2038</v>
      </c>
    </row>
    <row r="74" spans="1:12" x14ac:dyDescent="0.15">
      <c r="A74" s="133">
        <v>73</v>
      </c>
      <c r="B74" s="106" t="s">
        <v>510</v>
      </c>
      <c r="C74" s="106" t="s">
        <v>3928</v>
      </c>
      <c r="D74" s="106" t="s">
        <v>3880</v>
      </c>
      <c r="E74" s="106" t="s">
        <v>3929</v>
      </c>
      <c r="F74" s="106" t="s">
        <v>1274</v>
      </c>
      <c r="G74" s="1132">
        <v>-0.1</v>
      </c>
      <c r="H74" s="106" t="s">
        <v>1290</v>
      </c>
      <c r="I74" s="106" t="s">
        <v>3838</v>
      </c>
      <c r="J74" s="106" t="s">
        <v>1469</v>
      </c>
      <c r="K74" s="106" t="s">
        <v>975</v>
      </c>
      <c r="L74" s="106" t="s">
        <v>3930</v>
      </c>
    </row>
    <row r="75" spans="1:12" x14ac:dyDescent="0.15">
      <c r="A75" s="133">
        <v>74</v>
      </c>
      <c r="B75" s="106" t="s">
        <v>510</v>
      </c>
      <c r="C75" s="106" t="s">
        <v>3931</v>
      </c>
      <c r="D75" s="106" t="s">
        <v>1385</v>
      </c>
      <c r="E75" s="106" t="s">
        <v>1284</v>
      </c>
      <c r="F75" s="106" t="s">
        <v>1430</v>
      </c>
      <c r="G75" s="1132" t="s">
        <v>1273</v>
      </c>
      <c r="H75" s="106" t="s">
        <v>1287</v>
      </c>
      <c r="I75" s="106" t="s">
        <v>3838</v>
      </c>
      <c r="J75" s="106" t="s">
        <v>3889</v>
      </c>
      <c r="K75" s="106" t="s">
        <v>1432</v>
      </c>
      <c r="L75" s="106" t="s">
        <v>3932</v>
      </c>
    </row>
    <row r="76" spans="1:12" x14ac:dyDescent="0.15">
      <c r="A76" s="133">
        <v>75</v>
      </c>
      <c r="B76" s="106" t="s">
        <v>510</v>
      </c>
      <c r="C76" s="106" t="s">
        <v>1389</v>
      </c>
      <c r="D76" s="106" t="s">
        <v>1284</v>
      </c>
      <c r="E76" s="106" t="s">
        <v>975</v>
      </c>
      <c r="F76" s="106" t="s">
        <v>1440</v>
      </c>
      <c r="G76" s="1132" t="s">
        <v>652</v>
      </c>
      <c r="H76" s="106" t="s">
        <v>3842</v>
      </c>
      <c r="I76" s="106" t="s">
        <v>3842</v>
      </c>
      <c r="J76" s="106" t="s">
        <v>1009</v>
      </c>
      <c r="K76" s="106" t="s">
        <v>1312</v>
      </c>
      <c r="L76" s="106" t="s">
        <v>2063</v>
      </c>
    </row>
    <row r="77" spans="1:12" x14ac:dyDescent="0.15">
      <c r="A77" s="133">
        <v>76</v>
      </c>
      <c r="B77" s="106" t="s">
        <v>510</v>
      </c>
      <c r="C77" s="106" t="s">
        <v>3933</v>
      </c>
      <c r="D77" s="106" t="s">
        <v>1385</v>
      </c>
      <c r="E77" s="106" t="s">
        <v>3934</v>
      </c>
      <c r="F77" s="106" t="s">
        <v>1411</v>
      </c>
      <c r="G77" s="1132" t="s">
        <v>975</v>
      </c>
      <c r="H77" s="106" t="s">
        <v>1287</v>
      </c>
      <c r="I77" s="106" t="s">
        <v>3842</v>
      </c>
      <c r="J77" s="106" t="s">
        <v>1364</v>
      </c>
      <c r="K77" s="106" t="s">
        <v>1513</v>
      </c>
      <c r="L77" s="106" t="s">
        <v>3935</v>
      </c>
    </row>
    <row r="78" spans="1:12" x14ac:dyDescent="0.15">
      <c r="A78" s="133">
        <v>77</v>
      </c>
      <c r="B78" s="106" t="s">
        <v>510</v>
      </c>
      <c r="C78" s="106" t="s">
        <v>3936</v>
      </c>
      <c r="D78" s="106" t="s">
        <v>3880</v>
      </c>
      <c r="E78" s="106" t="s">
        <v>3880</v>
      </c>
      <c r="F78" s="106" t="s">
        <v>3270</v>
      </c>
      <c r="G78" s="1132" t="s">
        <v>975</v>
      </c>
      <c r="H78" s="106" t="s">
        <v>975</v>
      </c>
      <c r="I78" s="106" t="s">
        <v>3838</v>
      </c>
      <c r="J78" s="106" t="s">
        <v>3889</v>
      </c>
      <c r="K78" s="106" t="s">
        <v>975</v>
      </c>
      <c r="L78" s="106" t="s">
        <v>3937</v>
      </c>
    </row>
    <row r="79" spans="1:12" x14ac:dyDescent="0.15">
      <c r="A79" s="133">
        <v>78</v>
      </c>
      <c r="B79" s="106" t="s">
        <v>510</v>
      </c>
      <c r="C79" s="106" t="s">
        <v>3938</v>
      </c>
      <c r="D79" s="106" t="s">
        <v>1284</v>
      </c>
      <c r="E79" s="106" t="s">
        <v>3939</v>
      </c>
      <c r="F79" s="106" t="s">
        <v>3270</v>
      </c>
      <c r="G79" s="1132" t="s">
        <v>975</v>
      </c>
      <c r="H79" s="106" t="s">
        <v>1412</v>
      </c>
      <c r="I79" s="106" t="s">
        <v>3828</v>
      </c>
      <c r="J79" s="106" t="s">
        <v>1273</v>
      </c>
      <c r="K79" s="106" t="s">
        <v>975</v>
      </c>
      <c r="L79" s="106" t="s">
        <v>1669</v>
      </c>
    </row>
    <row r="80" spans="1:12" x14ac:dyDescent="0.15">
      <c r="A80" s="133">
        <v>79</v>
      </c>
      <c r="B80" s="106" t="s">
        <v>510</v>
      </c>
      <c r="C80" s="106" t="s">
        <v>3940</v>
      </c>
      <c r="D80" s="106" t="s">
        <v>1284</v>
      </c>
      <c r="E80" s="106" t="s">
        <v>1654</v>
      </c>
      <c r="F80" s="106" t="s">
        <v>1530</v>
      </c>
      <c r="G80" s="1132" t="s">
        <v>975</v>
      </c>
      <c r="H80" s="106" t="s">
        <v>975</v>
      </c>
      <c r="I80" s="106" t="s">
        <v>3828</v>
      </c>
      <c r="J80" s="106" t="s">
        <v>1273</v>
      </c>
      <c r="K80" s="106" t="s">
        <v>975</v>
      </c>
      <c r="L80" s="106" t="s">
        <v>3941</v>
      </c>
    </row>
    <row r="81" spans="1:12" x14ac:dyDescent="0.15">
      <c r="A81" s="133">
        <v>80</v>
      </c>
      <c r="B81" s="106" t="s">
        <v>510</v>
      </c>
      <c r="C81" s="106" t="s">
        <v>3942</v>
      </c>
      <c r="D81" s="106" t="s">
        <v>1284</v>
      </c>
      <c r="E81" s="106" t="s">
        <v>1284</v>
      </c>
      <c r="F81" s="106" t="s">
        <v>1655</v>
      </c>
      <c r="G81" s="1132" t="s">
        <v>1273</v>
      </c>
      <c r="H81" s="106" t="s">
        <v>1284</v>
      </c>
      <c r="I81" s="106" t="s">
        <v>3838</v>
      </c>
      <c r="J81" s="106" t="s">
        <v>3844</v>
      </c>
      <c r="K81" s="106" t="s">
        <v>975</v>
      </c>
      <c r="L81" s="106" t="s">
        <v>3943</v>
      </c>
    </row>
    <row r="82" spans="1:12" x14ac:dyDescent="0.15">
      <c r="A82" s="133">
        <v>81</v>
      </c>
      <c r="B82" s="106" t="s">
        <v>1268</v>
      </c>
      <c r="C82" s="106" t="s">
        <v>3944</v>
      </c>
      <c r="D82" s="106" t="s">
        <v>3826</v>
      </c>
      <c r="E82" s="106" t="s">
        <v>1284</v>
      </c>
      <c r="F82" s="106" t="s">
        <v>3827</v>
      </c>
      <c r="G82" s="1132" t="s">
        <v>1273</v>
      </c>
      <c r="H82" s="106" t="s">
        <v>1284</v>
      </c>
      <c r="I82" s="106" t="s">
        <v>3828</v>
      </c>
      <c r="J82" s="106" t="s">
        <v>1273</v>
      </c>
      <c r="K82" s="106" t="s">
        <v>975</v>
      </c>
      <c r="L82" s="106" t="s">
        <v>3945</v>
      </c>
    </row>
    <row r="83" spans="1:12" x14ac:dyDescent="0.15">
      <c r="A83" s="133">
        <v>82</v>
      </c>
      <c r="B83" s="106" t="s">
        <v>1268</v>
      </c>
      <c r="C83" s="106" t="s">
        <v>1653</v>
      </c>
      <c r="D83" s="106" t="s">
        <v>1665</v>
      </c>
      <c r="E83" s="106" t="s">
        <v>1563</v>
      </c>
      <c r="F83" s="106" t="s">
        <v>1407</v>
      </c>
      <c r="G83" s="1132" t="s">
        <v>975</v>
      </c>
      <c r="H83" s="106" t="s">
        <v>975</v>
      </c>
      <c r="I83" s="106" t="s">
        <v>3828</v>
      </c>
      <c r="J83" s="106" t="s">
        <v>652</v>
      </c>
      <c r="K83" s="106" t="s">
        <v>975</v>
      </c>
      <c r="L83" s="106" t="s">
        <v>2955</v>
      </c>
    </row>
    <row r="84" spans="1:12" x14ac:dyDescent="0.15">
      <c r="A84" s="133">
        <v>83</v>
      </c>
      <c r="B84" s="106" t="s">
        <v>1268</v>
      </c>
      <c r="C84" s="106" t="s">
        <v>3946</v>
      </c>
      <c r="D84" s="106" t="s">
        <v>1284</v>
      </c>
      <c r="E84" s="106" t="s">
        <v>1284</v>
      </c>
      <c r="F84" s="106" t="s">
        <v>3827</v>
      </c>
      <c r="G84" s="1132" t="s">
        <v>1273</v>
      </c>
      <c r="H84" s="106" t="s">
        <v>1284</v>
      </c>
      <c r="I84" s="106" t="s">
        <v>3828</v>
      </c>
      <c r="J84" s="106" t="s">
        <v>1273</v>
      </c>
      <c r="K84" s="106" t="s">
        <v>975</v>
      </c>
      <c r="L84" s="106" t="s">
        <v>3947</v>
      </c>
    </row>
    <row r="85" spans="1:12" x14ac:dyDescent="0.15">
      <c r="A85" s="133">
        <v>84</v>
      </c>
      <c r="B85" s="106" t="s">
        <v>1268</v>
      </c>
      <c r="C85" s="106" t="s">
        <v>3948</v>
      </c>
      <c r="D85" s="106" t="s">
        <v>1284</v>
      </c>
      <c r="E85" s="106" t="s">
        <v>1284</v>
      </c>
      <c r="F85" s="106" t="s">
        <v>3827</v>
      </c>
      <c r="G85" s="1132" t="s">
        <v>1273</v>
      </c>
      <c r="H85" s="106" t="s">
        <v>1284</v>
      </c>
      <c r="I85" s="106" t="s">
        <v>3828</v>
      </c>
      <c r="J85" s="106" t="s">
        <v>1273</v>
      </c>
      <c r="K85" s="106" t="s">
        <v>975</v>
      </c>
      <c r="L85" s="106" t="s">
        <v>3949</v>
      </c>
    </row>
    <row r="86" spans="1:12" x14ac:dyDescent="0.15">
      <c r="A86" s="133">
        <v>85</v>
      </c>
      <c r="B86" s="106" t="s">
        <v>1268</v>
      </c>
      <c r="C86" s="106" t="s">
        <v>3950</v>
      </c>
      <c r="D86" s="106" t="s">
        <v>3880</v>
      </c>
      <c r="E86" s="106" t="s">
        <v>1284</v>
      </c>
      <c r="F86" s="106" t="s">
        <v>1282</v>
      </c>
      <c r="G86" s="1132" t="s">
        <v>1273</v>
      </c>
      <c r="H86" s="106" t="s">
        <v>1421</v>
      </c>
      <c r="I86" s="106" t="s">
        <v>3951</v>
      </c>
      <c r="J86" s="106" t="s">
        <v>3889</v>
      </c>
      <c r="K86" s="106" t="s">
        <v>975</v>
      </c>
      <c r="L86" s="106" t="s">
        <v>3837</v>
      </c>
    </row>
    <row r="87" spans="1:12" x14ac:dyDescent="0.15">
      <c r="A87" s="133">
        <v>86</v>
      </c>
      <c r="B87" s="106" t="s">
        <v>1268</v>
      </c>
      <c r="C87" s="106" t="s">
        <v>3952</v>
      </c>
      <c r="D87" s="106" t="s">
        <v>1284</v>
      </c>
      <c r="E87" s="106" t="s">
        <v>1284</v>
      </c>
      <c r="F87" s="106" t="s">
        <v>1282</v>
      </c>
      <c r="G87" s="1132" t="s">
        <v>1273</v>
      </c>
      <c r="H87" s="106" t="s">
        <v>1404</v>
      </c>
      <c r="I87" s="106" t="s">
        <v>3835</v>
      </c>
      <c r="J87" s="106" t="s">
        <v>519</v>
      </c>
      <c r="K87" s="106" t="s">
        <v>1487</v>
      </c>
      <c r="L87" s="106" t="s">
        <v>3953</v>
      </c>
    </row>
    <row r="88" spans="1:12" x14ac:dyDescent="0.15">
      <c r="A88" s="133">
        <v>87</v>
      </c>
      <c r="B88" s="106" t="s">
        <v>1268</v>
      </c>
      <c r="C88" s="106" t="s">
        <v>1339</v>
      </c>
      <c r="D88" s="106" t="s">
        <v>1284</v>
      </c>
      <c r="E88" s="106" t="s">
        <v>975</v>
      </c>
      <c r="F88" s="106" t="s">
        <v>1407</v>
      </c>
      <c r="G88" s="1132" t="s">
        <v>652</v>
      </c>
      <c r="H88" s="106" t="s">
        <v>1412</v>
      </c>
      <c r="I88" s="106" t="s">
        <v>3842</v>
      </c>
      <c r="J88" s="106" t="s">
        <v>519</v>
      </c>
      <c r="K88" s="106" t="s">
        <v>975</v>
      </c>
      <c r="L88" s="106" t="s">
        <v>2957</v>
      </c>
    </row>
    <row r="89" spans="1:12" x14ac:dyDescent="0.15">
      <c r="A89" s="133">
        <v>88</v>
      </c>
      <c r="B89" s="106" t="s">
        <v>1268</v>
      </c>
      <c r="C89" s="106" t="s">
        <v>3954</v>
      </c>
      <c r="D89" s="106" t="s">
        <v>1284</v>
      </c>
      <c r="E89" s="106" t="s">
        <v>1284</v>
      </c>
      <c r="F89" s="106" t="s">
        <v>1279</v>
      </c>
      <c r="G89" s="1132" t="s">
        <v>1273</v>
      </c>
      <c r="H89" s="106" t="s">
        <v>1404</v>
      </c>
      <c r="I89" s="106" t="s">
        <v>3828</v>
      </c>
      <c r="J89" s="106" t="s">
        <v>1273</v>
      </c>
      <c r="K89" s="106" t="s">
        <v>975</v>
      </c>
      <c r="L89" s="106" t="s">
        <v>3955</v>
      </c>
    </row>
    <row r="90" spans="1:12" x14ac:dyDescent="0.15">
      <c r="A90" s="133">
        <v>89</v>
      </c>
      <c r="B90" s="106" t="s">
        <v>1268</v>
      </c>
      <c r="C90" s="106" t="s">
        <v>3956</v>
      </c>
      <c r="D90" s="106" t="s">
        <v>1284</v>
      </c>
      <c r="E90" s="106" t="s">
        <v>3852</v>
      </c>
      <c r="F90" s="106" t="s">
        <v>1274</v>
      </c>
      <c r="G90" s="1132">
        <v>-0.2</v>
      </c>
      <c r="H90" s="106" t="s">
        <v>1452</v>
      </c>
      <c r="I90" s="106" t="s">
        <v>3838</v>
      </c>
      <c r="J90" s="106" t="s">
        <v>3836</v>
      </c>
      <c r="K90" s="106" t="s">
        <v>1487</v>
      </c>
      <c r="L90" s="106" t="s">
        <v>3957</v>
      </c>
    </row>
    <row r="91" spans="1:12" x14ac:dyDescent="0.15">
      <c r="A91" s="133">
        <v>90</v>
      </c>
      <c r="B91" s="106" t="s">
        <v>1268</v>
      </c>
      <c r="C91" s="106" t="s">
        <v>3958</v>
      </c>
      <c r="D91" s="106" t="s">
        <v>3880</v>
      </c>
      <c r="E91" s="106" t="s">
        <v>2039</v>
      </c>
      <c r="F91" s="106" t="s">
        <v>1274</v>
      </c>
      <c r="G91" s="1132">
        <v>-0.1</v>
      </c>
      <c r="H91" s="106" t="s">
        <v>1412</v>
      </c>
      <c r="I91" s="106" t="s">
        <v>3838</v>
      </c>
      <c r="J91" s="106" t="s">
        <v>3857</v>
      </c>
      <c r="K91" s="106" t="s">
        <v>975</v>
      </c>
      <c r="L91" s="106" t="s">
        <v>3959</v>
      </c>
    </row>
    <row r="92" spans="1:12" x14ac:dyDescent="0.15">
      <c r="A92" s="133">
        <v>91</v>
      </c>
      <c r="B92" s="106" t="s">
        <v>1268</v>
      </c>
      <c r="C92" s="106" t="s">
        <v>3960</v>
      </c>
      <c r="D92" s="106" t="s">
        <v>1284</v>
      </c>
      <c r="E92" s="106" t="s">
        <v>3886</v>
      </c>
      <c r="F92" s="106" t="s">
        <v>1274</v>
      </c>
      <c r="G92" s="1132" t="s">
        <v>975</v>
      </c>
      <c r="H92" s="106" t="s">
        <v>1400</v>
      </c>
      <c r="I92" s="106" t="s">
        <v>3838</v>
      </c>
      <c r="J92" s="106" t="s">
        <v>3836</v>
      </c>
      <c r="K92" s="106" t="s">
        <v>975</v>
      </c>
      <c r="L92" s="106" t="s">
        <v>3961</v>
      </c>
    </row>
    <row r="93" spans="1:12" x14ac:dyDescent="0.15">
      <c r="A93" s="133">
        <v>92</v>
      </c>
      <c r="B93" s="106" t="s">
        <v>1268</v>
      </c>
      <c r="C93" s="106" t="s">
        <v>3962</v>
      </c>
      <c r="D93" s="106" t="s">
        <v>1284</v>
      </c>
      <c r="E93" s="106" t="s">
        <v>2852</v>
      </c>
      <c r="F93" s="106" t="s">
        <v>1274</v>
      </c>
      <c r="G93" s="1132" t="s">
        <v>975</v>
      </c>
      <c r="H93" s="106" t="s">
        <v>1284</v>
      </c>
      <c r="I93" s="106" t="s">
        <v>3838</v>
      </c>
      <c r="J93" s="106" t="s">
        <v>3836</v>
      </c>
      <c r="K93" s="106" t="s">
        <v>975</v>
      </c>
      <c r="L93" s="106" t="s">
        <v>3963</v>
      </c>
    </row>
    <row r="94" spans="1:12" x14ac:dyDescent="0.15">
      <c r="A94" s="133">
        <v>93</v>
      </c>
      <c r="B94" s="106" t="s">
        <v>1268</v>
      </c>
      <c r="C94" s="106" t="s">
        <v>2956</v>
      </c>
      <c r="D94" s="106" t="s">
        <v>1284</v>
      </c>
      <c r="E94" s="106" t="s">
        <v>1567</v>
      </c>
      <c r="F94" s="106" t="s">
        <v>1401</v>
      </c>
      <c r="G94" s="1132">
        <v>-0.2</v>
      </c>
      <c r="H94" s="106" t="s">
        <v>1452</v>
      </c>
      <c r="I94" s="106" t="s">
        <v>3835</v>
      </c>
      <c r="J94" s="106" t="s">
        <v>1469</v>
      </c>
      <c r="K94" s="106" t="s">
        <v>1487</v>
      </c>
      <c r="L94" s="106" t="s">
        <v>1657</v>
      </c>
    </row>
    <row r="95" spans="1:12" x14ac:dyDescent="0.15">
      <c r="A95" s="133">
        <v>94</v>
      </c>
      <c r="B95" s="106" t="s">
        <v>1268</v>
      </c>
      <c r="C95" s="106" t="s">
        <v>1356</v>
      </c>
      <c r="D95" s="106" t="s">
        <v>1284</v>
      </c>
      <c r="E95" s="106" t="s">
        <v>1567</v>
      </c>
      <c r="F95" s="106" t="s">
        <v>1401</v>
      </c>
      <c r="G95" s="1132">
        <v>-0.2</v>
      </c>
      <c r="H95" s="106" t="s">
        <v>1412</v>
      </c>
      <c r="I95" s="106" t="s">
        <v>1538</v>
      </c>
      <c r="J95" s="106" t="s">
        <v>519</v>
      </c>
      <c r="K95" s="106" t="s">
        <v>1487</v>
      </c>
      <c r="L95" s="106" t="s">
        <v>1690</v>
      </c>
    </row>
    <row r="96" spans="1:12" x14ac:dyDescent="0.15">
      <c r="A96" s="133">
        <v>95</v>
      </c>
      <c r="B96" s="106" t="s">
        <v>1268</v>
      </c>
      <c r="C96" s="106" t="s">
        <v>3964</v>
      </c>
      <c r="D96" s="106" t="s">
        <v>1284</v>
      </c>
      <c r="E96" s="106" t="s">
        <v>3965</v>
      </c>
      <c r="F96" s="106" t="s">
        <v>1274</v>
      </c>
      <c r="G96" s="1132">
        <v>-0.1</v>
      </c>
      <c r="H96" s="106" t="s">
        <v>1281</v>
      </c>
      <c r="I96" s="106" t="s">
        <v>3828</v>
      </c>
      <c r="J96" s="106" t="s">
        <v>1273</v>
      </c>
      <c r="K96" s="106" t="s">
        <v>1312</v>
      </c>
      <c r="L96" s="106" t="s">
        <v>3966</v>
      </c>
    </row>
    <row r="97" spans="1:12" x14ac:dyDescent="0.15">
      <c r="A97" s="133">
        <v>96</v>
      </c>
      <c r="B97" s="106" t="s">
        <v>1268</v>
      </c>
      <c r="C97" s="106" t="s">
        <v>3967</v>
      </c>
      <c r="D97" s="106" t="s">
        <v>1284</v>
      </c>
      <c r="E97" s="106" t="s">
        <v>1284</v>
      </c>
      <c r="F97" s="106" t="s">
        <v>1430</v>
      </c>
      <c r="G97" s="1132" t="s">
        <v>1273</v>
      </c>
      <c r="H97" s="106" t="s">
        <v>1404</v>
      </c>
      <c r="I97" s="106" t="s">
        <v>3828</v>
      </c>
      <c r="J97" s="106" t="s">
        <v>1273</v>
      </c>
      <c r="K97" s="106" t="s">
        <v>975</v>
      </c>
      <c r="L97" s="106" t="s">
        <v>3968</v>
      </c>
    </row>
    <row r="98" spans="1:12" x14ac:dyDescent="0.15">
      <c r="A98" s="133">
        <v>97</v>
      </c>
      <c r="B98" s="106" t="s">
        <v>1268</v>
      </c>
      <c r="C98" s="106" t="s">
        <v>3969</v>
      </c>
      <c r="D98" s="106" t="s">
        <v>1284</v>
      </c>
      <c r="E98" s="106" t="s">
        <v>1284</v>
      </c>
      <c r="F98" s="106" t="s">
        <v>1430</v>
      </c>
      <c r="G98" s="1132" t="s">
        <v>1273</v>
      </c>
      <c r="H98" s="106" t="s">
        <v>1280</v>
      </c>
      <c r="I98" s="106" t="s">
        <v>3842</v>
      </c>
      <c r="J98" s="106" t="s">
        <v>1469</v>
      </c>
      <c r="K98" s="106" t="s">
        <v>1487</v>
      </c>
      <c r="L98" s="106" t="s">
        <v>3970</v>
      </c>
    </row>
    <row r="99" spans="1:12" x14ac:dyDescent="0.15">
      <c r="A99" s="133">
        <v>98</v>
      </c>
      <c r="B99" s="106" t="s">
        <v>1268</v>
      </c>
      <c r="C99" s="106" t="s">
        <v>1388</v>
      </c>
      <c r="D99" s="106" t="s">
        <v>1284</v>
      </c>
      <c r="E99" s="106" t="s">
        <v>975</v>
      </c>
      <c r="F99" s="106" t="s">
        <v>1440</v>
      </c>
      <c r="G99" s="1132" t="s">
        <v>652</v>
      </c>
      <c r="H99" s="106" t="s">
        <v>3842</v>
      </c>
      <c r="I99" s="106" t="s">
        <v>3828</v>
      </c>
      <c r="J99" s="106" t="s">
        <v>652</v>
      </c>
      <c r="K99" s="106" t="s">
        <v>1312</v>
      </c>
      <c r="L99" s="106" t="s">
        <v>2958</v>
      </c>
    </row>
    <row r="100" spans="1:12" x14ac:dyDescent="0.15">
      <c r="A100" s="133">
        <v>99</v>
      </c>
      <c r="B100" s="106" t="s">
        <v>1268</v>
      </c>
      <c r="C100" s="106" t="s">
        <v>1663</v>
      </c>
      <c r="D100" s="106" t="s">
        <v>1284</v>
      </c>
      <c r="E100" s="106" t="s">
        <v>975</v>
      </c>
      <c r="F100" s="106" t="s">
        <v>1417</v>
      </c>
      <c r="G100" s="1132" t="s">
        <v>652</v>
      </c>
      <c r="H100" s="106" t="s">
        <v>1406</v>
      </c>
      <c r="I100" s="106" t="s">
        <v>755</v>
      </c>
      <c r="J100" s="106" t="s">
        <v>1009</v>
      </c>
      <c r="K100" s="106" t="s">
        <v>1397</v>
      </c>
      <c r="L100" s="106" t="s">
        <v>3971</v>
      </c>
    </row>
    <row r="101" spans="1:12" x14ac:dyDescent="0.15">
      <c r="A101" s="133">
        <v>100</v>
      </c>
      <c r="B101" s="106" t="s">
        <v>1268</v>
      </c>
      <c r="C101" s="106" t="s">
        <v>1662</v>
      </c>
      <c r="D101" s="106" t="s">
        <v>1284</v>
      </c>
      <c r="E101" s="106" t="s">
        <v>1537</v>
      </c>
      <c r="F101" s="106" t="s">
        <v>1079</v>
      </c>
      <c r="G101" s="1132" t="s">
        <v>975</v>
      </c>
      <c r="H101" s="106" t="s">
        <v>1404</v>
      </c>
      <c r="I101" s="106" t="s">
        <v>755</v>
      </c>
      <c r="J101" s="106" t="s">
        <v>519</v>
      </c>
      <c r="K101" s="106" t="s">
        <v>1487</v>
      </c>
      <c r="L101" s="106" t="s">
        <v>2064</v>
      </c>
    </row>
    <row r="102" spans="1:12" x14ac:dyDescent="0.15">
      <c r="A102" s="133">
        <v>101</v>
      </c>
      <c r="B102" s="106" t="s">
        <v>1269</v>
      </c>
      <c r="C102" s="106" t="s">
        <v>3972</v>
      </c>
      <c r="D102" s="106" t="s">
        <v>3826</v>
      </c>
      <c r="E102" s="106" t="s">
        <v>1284</v>
      </c>
      <c r="F102" s="106" t="s">
        <v>3844</v>
      </c>
      <c r="G102" s="1132" t="s">
        <v>1273</v>
      </c>
      <c r="H102" s="106" t="s">
        <v>1291</v>
      </c>
      <c r="I102" s="106" t="s">
        <v>3838</v>
      </c>
      <c r="J102" s="106" t="s">
        <v>1273</v>
      </c>
      <c r="K102" s="106" t="s">
        <v>1487</v>
      </c>
      <c r="L102" s="106" t="s">
        <v>3973</v>
      </c>
    </row>
    <row r="103" spans="1:12" x14ac:dyDescent="0.15">
      <c r="A103" s="133">
        <v>102</v>
      </c>
      <c r="B103" s="106" t="s">
        <v>1269</v>
      </c>
      <c r="C103" s="106" t="s">
        <v>1591</v>
      </c>
      <c r="D103" s="106" t="s">
        <v>1665</v>
      </c>
      <c r="E103" s="106" t="s">
        <v>1284</v>
      </c>
      <c r="F103" s="106" t="s">
        <v>3844</v>
      </c>
      <c r="G103" s="1132" t="s">
        <v>1273</v>
      </c>
      <c r="H103" s="106" t="s">
        <v>1284</v>
      </c>
      <c r="I103" s="106" t="s">
        <v>3828</v>
      </c>
      <c r="J103" s="106" t="s">
        <v>1273</v>
      </c>
      <c r="K103" s="106" t="s">
        <v>1487</v>
      </c>
      <c r="L103" s="106" t="s">
        <v>1677</v>
      </c>
    </row>
    <row r="104" spans="1:12" x14ac:dyDescent="0.15">
      <c r="A104" s="133">
        <v>103</v>
      </c>
      <c r="B104" s="106" t="s">
        <v>1269</v>
      </c>
      <c r="C104" s="106" t="s">
        <v>1660</v>
      </c>
      <c r="D104" s="106" t="s">
        <v>1284</v>
      </c>
      <c r="E104" s="106" t="s">
        <v>1284</v>
      </c>
      <c r="F104" s="106" t="s">
        <v>3827</v>
      </c>
      <c r="G104" s="1132" t="s">
        <v>1273</v>
      </c>
      <c r="H104" s="106" t="s">
        <v>1284</v>
      </c>
      <c r="I104" s="106" t="s">
        <v>3828</v>
      </c>
      <c r="J104" s="106" t="s">
        <v>1273</v>
      </c>
      <c r="K104" s="106" t="s">
        <v>975</v>
      </c>
      <c r="L104" s="106" t="s">
        <v>3299</v>
      </c>
    </row>
    <row r="105" spans="1:12" x14ac:dyDescent="0.15">
      <c r="A105" s="133">
        <v>104</v>
      </c>
      <c r="B105" s="106" t="s">
        <v>1269</v>
      </c>
      <c r="C105" s="106" t="s">
        <v>1661</v>
      </c>
      <c r="D105" s="106" t="s">
        <v>1284</v>
      </c>
      <c r="E105" s="106" t="s">
        <v>1284</v>
      </c>
      <c r="F105" s="106" t="s">
        <v>3827</v>
      </c>
      <c r="G105" s="1132" t="s">
        <v>1273</v>
      </c>
      <c r="H105" s="106" t="s">
        <v>1284</v>
      </c>
      <c r="I105" s="106" t="s">
        <v>3828</v>
      </c>
      <c r="J105" s="106" t="s">
        <v>1273</v>
      </c>
      <c r="K105" s="106" t="s">
        <v>975</v>
      </c>
      <c r="L105" s="106" t="s">
        <v>3974</v>
      </c>
    </row>
    <row r="106" spans="1:12" x14ac:dyDescent="0.15">
      <c r="A106" s="133">
        <v>105</v>
      </c>
      <c r="B106" s="106" t="s">
        <v>1269</v>
      </c>
      <c r="C106" s="106" t="s">
        <v>1659</v>
      </c>
      <c r="D106" s="106" t="s">
        <v>1581</v>
      </c>
      <c r="E106" s="106" t="s">
        <v>1567</v>
      </c>
      <c r="F106" s="106" t="s">
        <v>1438</v>
      </c>
      <c r="G106" s="1132">
        <v>-0.2</v>
      </c>
      <c r="H106" s="106" t="s">
        <v>1421</v>
      </c>
      <c r="I106" s="106" t="s">
        <v>3835</v>
      </c>
      <c r="J106" s="106" t="s">
        <v>519</v>
      </c>
      <c r="K106" s="106" t="s">
        <v>1397</v>
      </c>
      <c r="L106" s="106" t="s">
        <v>2952</v>
      </c>
    </row>
    <row r="107" spans="1:12" x14ac:dyDescent="0.15">
      <c r="A107" s="133">
        <v>106</v>
      </c>
      <c r="B107" s="106" t="s">
        <v>1269</v>
      </c>
      <c r="C107" s="106" t="s">
        <v>3975</v>
      </c>
      <c r="D107" s="106" t="s">
        <v>1284</v>
      </c>
      <c r="E107" s="106" t="s">
        <v>1284</v>
      </c>
      <c r="F107" s="106" t="s">
        <v>1283</v>
      </c>
      <c r="G107" s="1132" t="s">
        <v>1273</v>
      </c>
      <c r="H107" s="106" t="s">
        <v>1421</v>
      </c>
      <c r="I107" s="106" t="s">
        <v>3828</v>
      </c>
      <c r="J107" s="106" t="s">
        <v>1273</v>
      </c>
      <c r="K107" s="106" t="s">
        <v>1397</v>
      </c>
      <c r="L107" s="106" t="s">
        <v>3976</v>
      </c>
    </row>
    <row r="108" spans="1:12" x14ac:dyDescent="0.15">
      <c r="A108" s="133">
        <v>107</v>
      </c>
      <c r="B108" s="106" t="s">
        <v>1269</v>
      </c>
      <c r="C108" s="106" t="s">
        <v>1676</v>
      </c>
      <c r="D108" s="106" t="s">
        <v>1284</v>
      </c>
      <c r="E108" s="106" t="s">
        <v>975</v>
      </c>
      <c r="F108" s="106" t="s">
        <v>1410</v>
      </c>
      <c r="G108" s="1132" t="s">
        <v>652</v>
      </c>
      <c r="H108" s="106" t="s">
        <v>975</v>
      </c>
      <c r="I108" s="106" t="s">
        <v>1405</v>
      </c>
      <c r="J108" s="106" t="s">
        <v>652</v>
      </c>
      <c r="K108" s="106" t="s">
        <v>1312</v>
      </c>
      <c r="L108" s="106" t="s">
        <v>3213</v>
      </c>
    </row>
    <row r="109" spans="1:12" x14ac:dyDescent="0.15">
      <c r="A109" s="133">
        <v>108</v>
      </c>
      <c r="B109" s="106" t="s">
        <v>1269</v>
      </c>
      <c r="C109" s="106" t="s">
        <v>3977</v>
      </c>
      <c r="D109" s="106" t="s">
        <v>1284</v>
      </c>
      <c r="E109" s="106" t="s">
        <v>1284</v>
      </c>
      <c r="F109" s="106" t="s">
        <v>1279</v>
      </c>
      <c r="G109" s="1132" t="s">
        <v>1273</v>
      </c>
      <c r="H109" s="106" t="s">
        <v>1290</v>
      </c>
      <c r="I109" s="106" t="s">
        <v>3828</v>
      </c>
      <c r="J109" s="106" t="s">
        <v>1273</v>
      </c>
      <c r="K109" s="106" t="s">
        <v>975</v>
      </c>
      <c r="L109" s="106" t="s">
        <v>3978</v>
      </c>
    </row>
    <row r="110" spans="1:12" x14ac:dyDescent="0.15">
      <c r="A110" s="133">
        <v>109</v>
      </c>
      <c r="B110" s="106" t="s">
        <v>1269</v>
      </c>
      <c r="C110" s="106" t="s">
        <v>3215</v>
      </c>
      <c r="D110" s="106" t="s">
        <v>1284</v>
      </c>
      <c r="E110" s="106" t="s">
        <v>2032</v>
      </c>
      <c r="F110" s="106" t="s">
        <v>1274</v>
      </c>
      <c r="G110" s="1132">
        <v>-0.05</v>
      </c>
      <c r="H110" s="106" t="s">
        <v>975</v>
      </c>
      <c r="I110" s="106" t="s">
        <v>3838</v>
      </c>
      <c r="J110" s="106" t="s">
        <v>3857</v>
      </c>
      <c r="K110" s="106" t="s">
        <v>975</v>
      </c>
      <c r="L110" s="106" t="s">
        <v>3979</v>
      </c>
    </row>
    <row r="111" spans="1:12" x14ac:dyDescent="0.15">
      <c r="A111" s="133">
        <v>110</v>
      </c>
      <c r="B111" s="106" t="s">
        <v>1269</v>
      </c>
      <c r="C111" s="106" t="s">
        <v>1586</v>
      </c>
      <c r="D111" s="106" t="s">
        <v>1284</v>
      </c>
      <c r="E111" s="106" t="s">
        <v>2032</v>
      </c>
      <c r="F111" s="106" t="s">
        <v>1401</v>
      </c>
      <c r="G111" s="1132" t="s">
        <v>975</v>
      </c>
      <c r="H111" s="106" t="s">
        <v>1423</v>
      </c>
      <c r="I111" s="106" t="s">
        <v>755</v>
      </c>
      <c r="J111" s="106" t="s">
        <v>1009</v>
      </c>
      <c r="K111" s="106" t="s">
        <v>975</v>
      </c>
      <c r="L111" s="106" t="s">
        <v>3030</v>
      </c>
    </row>
    <row r="112" spans="1:12" x14ac:dyDescent="0.15">
      <c r="A112" s="133">
        <v>111</v>
      </c>
      <c r="B112" s="106" t="s">
        <v>1269</v>
      </c>
      <c r="C112" s="106" t="s">
        <v>3980</v>
      </c>
      <c r="D112" s="106" t="s">
        <v>1284</v>
      </c>
      <c r="E112" s="106" t="s">
        <v>3886</v>
      </c>
      <c r="F112" s="106" t="s">
        <v>1274</v>
      </c>
      <c r="G112" s="1132">
        <v>-0.1</v>
      </c>
      <c r="H112" s="106" t="s">
        <v>975</v>
      </c>
      <c r="I112" s="106" t="s">
        <v>3838</v>
      </c>
      <c r="J112" s="106" t="s">
        <v>3857</v>
      </c>
      <c r="K112" s="106" t="s">
        <v>975</v>
      </c>
      <c r="L112" s="106" t="s">
        <v>3981</v>
      </c>
    </row>
    <row r="113" spans="1:12" x14ac:dyDescent="0.15">
      <c r="A113" s="133">
        <v>112</v>
      </c>
      <c r="B113" s="106" t="s">
        <v>1269</v>
      </c>
      <c r="C113" s="106" t="s">
        <v>3982</v>
      </c>
      <c r="D113" s="106" t="s">
        <v>1284</v>
      </c>
      <c r="E113" s="106" t="s">
        <v>3873</v>
      </c>
      <c r="F113" s="106" t="s">
        <v>1274</v>
      </c>
      <c r="G113" s="1132">
        <v>-0.1</v>
      </c>
      <c r="H113" s="106" t="s">
        <v>1412</v>
      </c>
      <c r="I113" s="106" t="s">
        <v>3838</v>
      </c>
      <c r="J113" s="106" t="s">
        <v>3857</v>
      </c>
      <c r="K113" s="106" t="s">
        <v>975</v>
      </c>
      <c r="L113" s="106" t="s">
        <v>3983</v>
      </c>
    </row>
    <row r="114" spans="1:12" x14ac:dyDescent="0.15">
      <c r="A114" s="133">
        <v>113</v>
      </c>
      <c r="B114" s="106" t="s">
        <v>1269</v>
      </c>
      <c r="C114" s="106" t="s">
        <v>3984</v>
      </c>
      <c r="D114" s="106" t="s">
        <v>1284</v>
      </c>
      <c r="E114" s="106" t="s">
        <v>2032</v>
      </c>
      <c r="F114" s="106" t="s">
        <v>1274</v>
      </c>
      <c r="G114" s="1132">
        <v>-0.2</v>
      </c>
      <c r="H114" s="106" t="s">
        <v>1292</v>
      </c>
      <c r="I114" s="106" t="s">
        <v>3838</v>
      </c>
      <c r="J114" s="106" t="s">
        <v>1009</v>
      </c>
      <c r="K114" s="106" t="s">
        <v>1487</v>
      </c>
      <c r="L114" s="106" t="s">
        <v>3985</v>
      </c>
    </row>
    <row r="115" spans="1:12" x14ac:dyDescent="0.15">
      <c r="A115" s="133">
        <v>114</v>
      </c>
      <c r="B115" s="106" t="s">
        <v>1269</v>
      </c>
      <c r="C115" s="106" t="s">
        <v>1664</v>
      </c>
      <c r="D115" s="106" t="s">
        <v>1666</v>
      </c>
      <c r="E115" s="106" t="s">
        <v>1567</v>
      </c>
      <c r="F115" s="106" t="s">
        <v>1401</v>
      </c>
      <c r="G115" s="1132">
        <v>-0.3</v>
      </c>
      <c r="H115" s="106" t="s">
        <v>1436</v>
      </c>
      <c r="I115" s="106" t="s">
        <v>1315</v>
      </c>
      <c r="J115" s="106" t="s">
        <v>1250</v>
      </c>
      <c r="K115" s="106" t="s">
        <v>1397</v>
      </c>
      <c r="L115" s="106" t="s">
        <v>2951</v>
      </c>
    </row>
    <row r="116" spans="1:12" x14ac:dyDescent="0.15">
      <c r="A116" s="133">
        <v>115</v>
      </c>
      <c r="B116" s="106" t="s">
        <v>1269</v>
      </c>
      <c r="C116" s="106" t="s">
        <v>3986</v>
      </c>
      <c r="D116" s="106" t="s">
        <v>1284</v>
      </c>
      <c r="E116" s="106" t="s">
        <v>3895</v>
      </c>
      <c r="F116" s="106" t="s">
        <v>1274</v>
      </c>
      <c r="G116" s="1132">
        <v>-0.2</v>
      </c>
      <c r="H116" s="106" t="s">
        <v>1281</v>
      </c>
      <c r="I116" s="106" t="s">
        <v>3835</v>
      </c>
      <c r="J116" s="106" t="s">
        <v>519</v>
      </c>
      <c r="K116" s="106" t="s">
        <v>1487</v>
      </c>
      <c r="L116" s="106" t="s">
        <v>3987</v>
      </c>
    </row>
    <row r="117" spans="1:12" x14ac:dyDescent="0.15">
      <c r="A117" s="133">
        <v>116</v>
      </c>
      <c r="B117" s="106" t="s">
        <v>1269</v>
      </c>
      <c r="C117" s="106" t="s">
        <v>3988</v>
      </c>
      <c r="D117" s="106" t="s">
        <v>1284</v>
      </c>
      <c r="E117" s="106" t="s">
        <v>1284</v>
      </c>
      <c r="F117" s="106" t="s">
        <v>1430</v>
      </c>
      <c r="G117" s="1132" t="s">
        <v>1273</v>
      </c>
      <c r="H117" s="106" t="s">
        <v>1287</v>
      </c>
      <c r="I117" s="106" t="s">
        <v>3838</v>
      </c>
      <c r="J117" s="106" t="s">
        <v>1469</v>
      </c>
      <c r="K117" s="106" t="s">
        <v>1487</v>
      </c>
      <c r="L117" s="106" t="s">
        <v>3989</v>
      </c>
    </row>
    <row r="118" spans="1:12" x14ac:dyDescent="0.15">
      <c r="A118" s="133">
        <v>117</v>
      </c>
      <c r="B118" s="106" t="s">
        <v>1269</v>
      </c>
      <c r="C118" s="106" t="s">
        <v>3990</v>
      </c>
      <c r="D118" s="106" t="s">
        <v>1284</v>
      </c>
      <c r="E118" s="106" t="s">
        <v>1284</v>
      </c>
      <c r="F118" s="106" t="s">
        <v>1430</v>
      </c>
      <c r="G118" s="1132" t="s">
        <v>1273</v>
      </c>
      <c r="H118" s="106" t="s">
        <v>1421</v>
      </c>
      <c r="I118" s="106" t="s">
        <v>3838</v>
      </c>
      <c r="J118" s="106" t="s">
        <v>1469</v>
      </c>
      <c r="K118" s="106" t="s">
        <v>1487</v>
      </c>
      <c r="L118" s="106" t="s">
        <v>3991</v>
      </c>
    </row>
    <row r="119" spans="1:12" x14ac:dyDescent="0.15">
      <c r="A119" s="133">
        <v>118</v>
      </c>
      <c r="B119" s="106" t="s">
        <v>1269</v>
      </c>
      <c r="C119" s="106" t="s">
        <v>1340</v>
      </c>
      <c r="D119" s="106" t="s">
        <v>1284</v>
      </c>
      <c r="E119" s="106" t="s">
        <v>2065</v>
      </c>
      <c r="F119" s="106" t="s">
        <v>1411</v>
      </c>
      <c r="G119" s="1132">
        <v>-0.15</v>
      </c>
      <c r="H119" s="106" t="s">
        <v>1402</v>
      </c>
      <c r="I119" s="106" t="s">
        <v>3828</v>
      </c>
      <c r="J119" s="106" t="s">
        <v>652</v>
      </c>
      <c r="K119" s="106" t="s">
        <v>975</v>
      </c>
      <c r="L119" s="106" t="s">
        <v>3992</v>
      </c>
    </row>
    <row r="120" spans="1:12" x14ac:dyDescent="0.15">
      <c r="A120" s="133">
        <v>119</v>
      </c>
      <c r="B120" s="106" t="s">
        <v>1269</v>
      </c>
      <c r="C120" s="106" t="s">
        <v>3993</v>
      </c>
      <c r="D120" s="106" t="s">
        <v>1284</v>
      </c>
      <c r="E120" s="106" t="s">
        <v>1284</v>
      </c>
      <c r="F120" s="106" t="s">
        <v>1437</v>
      </c>
      <c r="G120" s="1132" t="s">
        <v>1273</v>
      </c>
      <c r="H120" s="106" t="s">
        <v>1284</v>
      </c>
      <c r="I120" s="106" t="s">
        <v>1618</v>
      </c>
      <c r="J120" s="106" t="s">
        <v>3889</v>
      </c>
      <c r="K120" s="106" t="s">
        <v>1312</v>
      </c>
      <c r="L120" s="106" t="s">
        <v>3994</v>
      </c>
    </row>
    <row r="121" spans="1:12" x14ac:dyDescent="0.15">
      <c r="A121" s="133">
        <v>120</v>
      </c>
      <c r="B121" s="106" t="s">
        <v>1269</v>
      </c>
      <c r="C121" s="106" t="s">
        <v>1688</v>
      </c>
      <c r="D121" s="106" t="s">
        <v>1284</v>
      </c>
      <c r="E121" s="106" t="s">
        <v>975</v>
      </c>
      <c r="F121" s="106" t="s">
        <v>3844</v>
      </c>
      <c r="G121" s="1132" t="s">
        <v>652</v>
      </c>
      <c r="H121" s="106" t="s">
        <v>1404</v>
      </c>
      <c r="I121" s="106" t="s">
        <v>3828</v>
      </c>
      <c r="J121" s="106" t="s">
        <v>652</v>
      </c>
      <c r="K121" s="106" t="s">
        <v>1487</v>
      </c>
      <c r="L121" s="106" t="s">
        <v>1689</v>
      </c>
    </row>
    <row r="122" spans="1:12" x14ac:dyDescent="0.15">
      <c r="A122" s="133">
        <v>121</v>
      </c>
      <c r="B122" s="106" t="s">
        <v>1270</v>
      </c>
      <c r="C122" s="106" t="s">
        <v>1387</v>
      </c>
      <c r="D122" s="106" t="s">
        <v>1284</v>
      </c>
      <c r="E122" s="106" t="s">
        <v>975</v>
      </c>
      <c r="F122" s="106" t="s">
        <v>3827</v>
      </c>
      <c r="G122" s="1132" t="s">
        <v>652</v>
      </c>
      <c r="H122" s="106" t="s">
        <v>975</v>
      </c>
      <c r="I122" s="106" t="s">
        <v>3828</v>
      </c>
      <c r="J122" s="106" t="s">
        <v>652</v>
      </c>
      <c r="K122" s="106" t="s">
        <v>975</v>
      </c>
      <c r="L122" s="106" t="s">
        <v>2980</v>
      </c>
    </row>
    <row r="123" spans="1:12" x14ac:dyDescent="0.15">
      <c r="A123" s="133">
        <v>122</v>
      </c>
      <c r="B123" s="106" t="s">
        <v>1270</v>
      </c>
      <c r="C123" s="106" t="s">
        <v>1685</v>
      </c>
      <c r="D123" s="106" t="s">
        <v>1284</v>
      </c>
      <c r="E123" s="106" t="s">
        <v>1567</v>
      </c>
      <c r="F123" s="106" t="s">
        <v>1438</v>
      </c>
      <c r="G123" s="1132">
        <v>-0.2</v>
      </c>
      <c r="H123" s="106" t="s">
        <v>1404</v>
      </c>
      <c r="I123" s="106" t="s">
        <v>3835</v>
      </c>
      <c r="J123" s="106" t="s">
        <v>519</v>
      </c>
      <c r="K123" s="106" t="s">
        <v>1312</v>
      </c>
      <c r="L123" s="106" t="s">
        <v>1686</v>
      </c>
    </row>
    <row r="124" spans="1:12" x14ac:dyDescent="0.15">
      <c r="A124" s="133">
        <v>123</v>
      </c>
      <c r="B124" s="106" t="s">
        <v>1270</v>
      </c>
      <c r="C124" s="106" t="s">
        <v>3995</v>
      </c>
      <c r="D124" s="106" t="s">
        <v>1284</v>
      </c>
      <c r="E124" s="106" t="s">
        <v>3886</v>
      </c>
      <c r="F124" s="106" t="s">
        <v>1274</v>
      </c>
      <c r="G124" s="1132">
        <v>-0.1</v>
      </c>
      <c r="H124" s="106" t="s">
        <v>1285</v>
      </c>
      <c r="I124" s="106" t="s">
        <v>3838</v>
      </c>
      <c r="J124" s="106" t="s">
        <v>3857</v>
      </c>
      <c r="K124" s="106" t="s">
        <v>975</v>
      </c>
      <c r="L124" s="106" t="s">
        <v>3996</v>
      </c>
    </row>
    <row r="125" spans="1:12" x14ac:dyDescent="0.15">
      <c r="A125" s="133">
        <v>124</v>
      </c>
      <c r="B125" s="106" t="s">
        <v>1270</v>
      </c>
      <c r="C125" s="106" t="s">
        <v>3997</v>
      </c>
      <c r="D125" s="106" t="s">
        <v>3880</v>
      </c>
      <c r="E125" s="106" t="s">
        <v>1284</v>
      </c>
      <c r="F125" s="106" t="s">
        <v>1430</v>
      </c>
      <c r="G125" s="1132" t="s">
        <v>1273</v>
      </c>
      <c r="H125" s="106" t="s">
        <v>3842</v>
      </c>
      <c r="I125" s="106" t="s">
        <v>3828</v>
      </c>
      <c r="J125" s="106" t="s">
        <v>1273</v>
      </c>
      <c r="K125" s="106" t="s">
        <v>1487</v>
      </c>
      <c r="L125" s="106" t="s">
        <v>3998</v>
      </c>
    </row>
    <row r="126" spans="1:12" x14ac:dyDescent="0.15">
      <c r="A126" s="133">
        <v>125</v>
      </c>
      <c r="B126" s="106" t="s">
        <v>1270</v>
      </c>
      <c r="C126" s="106" t="s">
        <v>3999</v>
      </c>
      <c r="D126" s="106" t="s">
        <v>1284</v>
      </c>
      <c r="E126" s="106" t="s">
        <v>1284</v>
      </c>
      <c r="F126" s="106" t="s">
        <v>1440</v>
      </c>
      <c r="G126" s="1132" t="s">
        <v>1273</v>
      </c>
      <c r="H126" s="106" t="s">
        <v>1412</v>
      </c>
      <c r="I126" s="106" t="s">
        <v>3828</v>
      </c>
      <c r="J126" s="106" t="s">
        <v>1273</v>
      </c>
      <c r="K126" s="106" t="s">
        <v>975</v>
      </c>
      <c r="L126" s="106" t="s">
        <v>4000</v>
      </c>
    </row>
    <row r="127" spans="1:12" x14ac:dyDescent="0.15">
      <c r="A127" s="133">
        <v>126</v>
      </c>
      <c r="B127" s="106" t="s">
        <v>1270</v>
      </c>
      <c r="C127" s="106" t="s">
        <v>1307</v>
      </c>
      <c r="D127" s="106" t="s">
        <v>1385</v>
      </c>
      <c r="E127" s="106" t="s">
        <v>975</v>
      </c>
      <c r="F127" s="106" t="s">
        <v>3844</v>
      </c>
      <c r="G127" s="1132" t="s">
        <v>652</v>
      </c>
      <c r="H127" s="106" t="s">
        <v>975</v>
      </c>
      <c r="I127" s="106" t="s">
        <v>3828</v>
      </c>
      <c r="J127" s="106" t="s">
        <v>652</v>
      </c>
      <c r="K127" s="106" t="s">
        <v>1513</v>
      </c>
      <c r="L127" s="106" t="s">
        <v>2067</v>
      </c>
    </row>
    <row r="128" spans="1:12" x14ac:dyDescent="0.15">
      <c r="A128" s="133">
        <v>127</v>
      </c>
      <c r="B128" s="106" t="s">
        <v>1270</v>
      </c>
      <c r="C128" s="106" t="s">
        <v>1332</v>
      </c>
      <c r="D128" s="106" t="s">
        <v>1284</v>
      </c>
      <c r="E128" s="106" t="s">
        <v>975</v>
      </c>
      <c r="F128" s="106" t="s">
        <v>3844</v>
      </c>
      <c r="G128" s="1132" t="s">
        <v>652</v>
      </c>
      <c r="H128" s="106" t="s">
        <v>975</v>
      </c>
      <c r="I128" s="106" t="s">
        <v>3838</v>
      </c>
      <c r="J128" s="106" t="s">
        <v>1250</v>
      </c>
      <c r="K128" s="106" t="s">
        <v>975</v>
      </c>
      <c r="L128" s="106" t="s">
        <v>2040</v>
      </c>
    </row>
    <row r="129" spans="1:12" x14ac:dyDescent="0.15">
      <c r="A129" s="133">
        <v>128</v>
      </c>
      <c r="B129" s="106" t="s">
        <v>1270</v>
      </c>
      <c r="C129" s="106" t="s">
        <v>4001</v>
      </c>
      <c r="D129" s="106" t="s">
        <v>1284</v>
      </c>
      <c r="E129" s="106" t="s">
        <v>3883</v>
      </c>
      <c r="F129" s="106" t="s">
        <v>3270</v>
      </c>
      <c r="G129" s="1132" t="s">
        <v>975</v>
      </c>
      <c r="H129" s="106" t="s">
        <v>1400</v>
      </c>
      <c r="I129" s="106" t="s">
        <v>3838</v>
      </c>
      <c r="J129" s="106" t="s">
        <v>3857</v>
      </c>
      <c r="K129" s="106" t="s">
        <v>975</v>
      </c>
      <c r="L129" s="106" t="s">
        <v>1667</v>
      </c>
    </row>
    <row r="130" spans="1:12" x14ac:dyDescent="0.15">
      <c r="A130" s="133">
        <v>129</v>
      </c>
      <c r="B130" s="106" t="s">
        <v>1270</v>
      </c>
      <c r="C130" s="106" t="s">
        <v>4002</v>
      </c>
      <c r="D130" s="106" t="s">
        <v>3880</v>
      </c>
      <c r="E130" s="106" t="s">
        <v>4003</v>
      </c>
      <c r="F130" s="106" t="s">
        <v>3270</v>
      </c>
      <c r="G130" s="1132" t="s">
        <v>975</v>
      </c>
      <c r="H130" s="106" t="s">
        <v>1281</v>
      </c>
      <c r="I130" s="106" t="s">
        <v>3838</v>
      </c>
      <c r="J130" s="106" t="s">
        <v>1364</v>
      </c>
      <c r="K130" s="106" t="s">
        <v>975</v>
      </c>
      <c r="L130" s="106" t="s">
        <v>4004</v>
      </c>
    </row>
    <row r="131" spans="1:12" x14ac:dyDescent="0.15">
      <c r="A131" s="133">
        <v>130</v>
      </c>
      <c r="B131" s="106" t="s">
        <v>1270</v>
      </c>
      <c r="C131" s="106" t="s">
        <v>1687</v>
      </c>
      <c r="D131" s="106" t="s">
        <v>1519</v>
      </c>
      <c r="E131" s="106" t="s">
        <v>1284</v>
      </c>
      <c r="F131" s="106" t="s">
        <v>3827</v>
      </c>
      <c r="G131" s="1132" t="s">
        <v>1273</v>
      </c>
      <c r="H131" s="106" t="s">
        <v>1284</v>
      </c>
      <c r="I131" s="106" t="s">
        <v>3828</v>
      </c>
      <c r="J131" s="106" t="s">
        <v>1273</v>
      </c>
      <c r="K131" s="106" t="s">
        <v>975</v>
      </c>
      <c r="L131" s="106" t="s">
        <v>3048</v>
      </c>
    </row>
    <row r="132" spans="1:12" x14ac:dyDescent="0.15">
      <c r="A132" s="133">
        <v>131</v>
      </c>
      <c r="B132" s="106" t="s">
        <v>1271</v>
      </c>
      <c r="C132" s="106" t="s">
        <v>4005</v>
      </c>
      <c r="D132" s="106" t="s">
        <v>3826</v>
      </c>
      <c r="E132" s="106" t="s">
        <v>1284</v>
      </c>
      <c r="F132" s="106" t="s">
        <v>1407</v>
      </c>
      <c r="G132" s="1132" t="s">
        <v>1273</v>
      </c>
      <c r="H132" s="106" t="s">
        <v>1404</v>
      </c>
      <c r="I132" s="106" t="s">
        <v>3828</v>
      </c>
      <c r="J132" s="106" t="s">
        <v>1273</v>
      </c>
      <c r="K132" s="106" t="s">
        <v>975</v>
      </c>
      <c r="L132" s="106" t="s">
        <v>4006</v>
      </c>
    </row>
    <row r="133" spans="1:12" x14ac:dyDescent="0.15">
      <c r="A133" s="133">
        <v>132</v>
      </c>
      <c r="B133" s="106" t="s">
        <v>1271</v>
      </c>
      <c r="C133" s="106" t="s">
        <v>4007</v>
      </c>
      <c r="D133" s="106" t="s">
        <v>1284</v>
      </c>
      <c r="E133" s="106" t="s">
        <v>1284</v>
      </c>
      <c r="F133" s="106" t="s">
        <v>3827</v>
      </c>
      <c r="G133" s="1132" t="s">
        <v>1273</v>
      </c>
      <c r="H133" s="106" t="s">
        <v>1284</v>
      </c>
      <c r="I133" s="106" t="s">
        <v>3828</v>
      </c>
      <c r="J133" s="106" t="s">
        <v>1273</v>
      </c>
      <c r="K133" s="106" t="s">
        <v>975</v>
      </c>
      <c r="L133" s="106" t="s">
        <v>4008</v>
      </c>
    </row>
    <row r="134" spans="1:12" x14ac:dyDescent="0.15">
      <c r="A134" s="133">
        <v>133</v>
      </c>
      <c r="B134" s="106" t="s">
        <v>1271</v>
      </c>
      <c r="C134" s="106" t="s">
        <v>4009</v>
      </c>
      <c r="D134" s="106" t="s">
        <v>1284</v>
      </c>
      <c r="E134" s="106" t="s">
        <v>1284</v>
      </c>
      <c r="F134" s="106" t="s">
        <v>3827</v>
      </c>
      <c r="G134" s="1132" t="s">
        <v>1273</v>
      </c>
      <c r="H134" s="106" t="s">
        <v>1284</v>
      </c>
      <c r="I134" s="106" t="s">
        <v>3828</v>
      </c>
      <c r="J134" s="106" t="s">
        <v>1273</v>
      </c>
      <c r="K134" s="106" t="s">
        <v>975</v>
      </c>
      <c r="L134" s="106" t="s">
        <v>4010</v>
      </c>
    </row>
    <row r="135" spans="1:12" x14ac:dyDescent="0.15">
      <c r="A135" s="133">
        <v>134</v>
      </c>
      <c r="B135" s="106" t="s">
        <v>1271</v>
      </c>
      <c r="C135" s="106" t="s">
        <v>4011</v>
      </c>
      <c r="D135" s="106" t="s">
        <v>3880</v>
      </c>
      <c r="E135" s="106" t="s">
        <v>2486</v>
      </c>
      <c r="F135" s="106" t="s">
        <v>1282</v>
      </c>
      <c r="G135" s="1132" t="s">
        <v>1273</v>
      </c>
      <c r="H135" s="106" t="s">
        <v>1281</v>
      </c>
      <c r="I135" s="106" t="s">
        <v>1315</v>
      </c>
      <c r="J135" s="106" t="s">
        <v>1250</v>
      </c>
      <c r="K135" s="106" t="s">
        <v>975</v>
      </c>
      <c r="L135" s="106" t="s">
        <v>4012</v>
      </c>
    </row>
    <row r="136" spans="1:12" x14ac:dyDescent="0.15">
      <c r="A136" s="133">
        <v>135</v>
      </c>
      <c r="B136" s="106" t="s">
        <v>1271</v>
      </c>
      <c r="C136" s="106" t="s">
        <v>4013</v>
      </c>
      <c r="D136" s="106" t="s">
        <v>1284</v>
      </c>
      <c r="E136" s="106" t="s">
        <v>1284</v>
      </c>
      <c r="F136" s="106" t="s">
        <v>1282</v>
      </c>
      <c r="G136" s="1132" t="s">
        <v>1273</v>
      </c>
      <c r="H136" s="106" t="s">
        <v>1277</v>
      </c>
      <c r="I136" s="106" t="s">
        <v>3828</v>
      </c>
      <c r="J136" s="106" t="s">
        <v>1273</v>
      </c>
      <c r="K136" s="106" t="s">
        <v>975</v>
      </c>
      <c r="L136" s="106" t="s">
        <v>4014</v>
      </c>
    </row>
    <row r="137" spans="1:12" x14ac:dyDescent="0.15">
      <c r="A137" s="133">
        <v>136</v>
      </c>
      <c r="B137" s="106" t="s">
        <v>1271</v>
      </c>
      <c r="C137" s="106" t="s">
        <v>1337</v>
      </c>
      <c r="D137" s="106" t="s">
        <v>1284</v>
      </c>
      <c r="E137" s="106" t="s">
        <v>1525</v>
      </c>
      <c r="F137" s="106" t="s">
        <v>1410</v>
      </c>
      <c r="G137" s="1132" t="s">
        <v>975</v>
      </c>
      <c r="H137" s="106" t="s">
        <v>1404</v>
      </c>
      <c r="I137" s="106" t="s">
        <v>3842</v>
      </c>
      <c r="J137" s="106" t="s">
        <v>519</v>
      </c>
      <c r="K137" s="106" t="s">
        <v>975</v>
      </c>
      <c r="L137" s="106" t="s">
        <v>2750</v>
      </c>
    </row>
    <row r="138" spans="1:12" x14ac:dyDescent="0.15">
      <c r="A138" s="133">
        <v>137</v>
      </c>
      <c r="B138" s="106" t="s">
        <v>1271</v>
      </c>
      <c r="C138" s="106" t="s">
        <v>4015</v>
      </c>
      <c r="D138" s="106" t="s">
        <v>1284</v>
      </c>
      <c r="E138" s="106" t="s">
        <v>4016</v>
      </c>
      <c r="F138" s="106" t="s">
        <v>1274</v>
      </c>
      <c r="G138" s="1132">
        <v>-0.1</v>
      </c>
      <c r="H138" s="106" t="s">
        <v>1404</v>
      </c>
      <c r="I138" s="106" t="s">
        <v>3838</v>
      </c>
      <c r="J138" s="106" t="s">
        <v>3857</v>
      </c>
      <c r="K138" s="106" t="s">
        <v>975</v>
      </c>
      <c r="L138" s="106" t="s">
        <v>4017</v>
      </c>
    </row>
    <row r="139" spans="1:12" x14ac:dyDescent="0.15">
      <c r="A139" s="133">
        <v>138</v>
      </c>
      <c r="B139" s="106" t="s">
        <v>1271</v>
      </c>
      <c r="C139" s="106" t="s">
        <v>4018</v>
      </c>
      <c r="D139" s="106" t="s">
        <v>1581</v>
      </c>
      <c r="E139" s="106" t="s">
        <v>3895</v>
      </c>
      <c r="F139" s="106" t="s">
        <v>1410</v>
      </c>
      <c r="G139" s="1132" t="s">
        <v>975</v>
      </c>
      <c r="H139" s="106" t="s">
        <v>1404</v>
      </c>
      <c r="I139" s="106" t="s">
        <v>3838</v>
      </c>
      <c r="J139" s="106" t="s">
        <v>1364</v>
      </c>
      <c r="K139" s="106" t="s">
        <v>1397</v>
      </c>
      <c r="L139" s="106" t="s">
        <v>4019</v>
      </c>
    </row>
    <row r="140" spans="1:12" x14ac:dyDescent="0.15">
      <c r="A140" s="133">
        <v>139</v>
      </c>
      <c r="B140" s="106" t="s">
        <v>1271</v>
      </c>
      <c r="C140" s="106" t="s">
        <v>1451</v>
      </c>
      <c r="D140" s="106" t="s">
        <v>1284</v>
      </c>
      <c r="E140" s="106" t="s">
        <v>1573</v>
      </c>
      <c r="F140" s="106" t="s">
        <v>1411</v>
      </c>
      <c r="G140" s="1132" t="s">
        <v>975</v>
      </c>
      <c r="H140" s="106" t="s">
        <v>1412</v>
      </c>
      <c r="I140" s="106" t="s">
        <v>3828</v>
      </c>
      <c r="J140" s="106" t="s">
        <v>652</v>
      </c>
      <c r="K140" s="106" t="s">
        <v>975</v>
      </c>
      <c r="L140" s="106" t="s">
        <v>2068</v>
      </c>
    </row>
    <row r="141" spans="1:12" x14ac:dyDescent="0.15">
      <c r="A141" s="133">
        <v>140</v>
      </c>
      <c r="B141" s="106" t="s">
        <v>1271</v>
      </c>
      <c r="C141" s="106" t="s">
        <v>4020</v>
      </c>
      <c r="D141" s="106" t="s">
        <v>1385</v>
      </c>
      <c r="E141" s="106" t="s">
        <v>3861</v>
      </c>
      <c r="F141" s="106" t="s">
        <v>1411</v>
      </c>
      <c r="G141" s="1132">
        <v>-0.15</v>
      </c>
      <c r="H141" s="106" t="s">
        <v>1399</v>
      </c>
      <c r="I141" s="106" t="s">
        <v>4021</v>
      </c>
      <c r="J141" s="106" t="s">
        <v>519</v>
      </c>
      <c r="K141" s="106" t="s">
        <v>1432</v>
      </c>
      <c r="L141" s="106" t="s">
        <v>4022</v>
      </c>
    </row>
    <row r="142" spans="1:12" x14ac:dyDescent="0.15">
      <c r="A142" s="133">
        <v>141</v>
      </c>
      <c r="B142" s="106" t="s">
        <v>1272</v>
      </c>
      <c r="C142" s="106" t="s">
        <v>4023</v>
      </c>
      <c r="D142" s="106" t="s">
        <v>1284</v>
      </c>
      <c r="E142" s="106" t="s">
        <v>1284</v>
      </c>
      <c r="F142" s="106" t="s">
        <v>3827</v>
      </c>
      <c r="G142" s="1132" t="s">
        <v>1273</v>
      </c>
      <c r="H142" s="106" t="s">
        <v>1284</v>
      </c>
      <c r="I142" s="106" t="s">
        <v>3828</v>
      </c>
      <c r="J142" s="106" t="s">
        <v>1273</v>
      </c>
      <c r="K142" s="106" t="s">
        <v>975</v>
      </c>
      <c r="L142" s="106" t="s">
        <v>4024</v>
      </c>
    </row>
    <row r="143" spans="1:12" x14ac:dyDescent="0.15">
      <c r="A143" s="133">
        <v>142</v>
      </c>
      <c r="B143" s="106" t="s">
        <v>1272</v>
      </c>
      <c r="C143" s="106" t="s">
        <v>4025</v>
      </c>
      <c r="D143" s="106" t="s">
        <v>1470</v>
      </c>
      <c r="E143" s="106" t="s">
        <v>1284</v>
      </c>
      <c r="F143" s="106" t="s">
        <v>4026</v>
      </c>
      <c r="G143" s="1132" t="s">
        <v>1273</v>
      </c>
      <c r="H143" s="106" t="s">
        <v>1412</v>
      </c>
      <c r="I143" s="106" t="s">
        <v>3828</v>
      </c>
      <c r="J143" s="106" t="s">
        <v>1273</v>
      </c>
      <c r="K143" s="106" t="s">
        <v>1487</v>
      </c>
      <c r="L143" s="106" t="s">
        <v>4027</v>
      </c>
    </row>
    <row r="144" spans="1:12" x14ac:dyDescent="0.15">
      <c r="A144" s="133">
        <v>143</v>
      </c>
      <c r="B144" s="106" t="s">
        <v>1272</v>
      </c>
      <c r="C144" s="106" t="s">
        <v>4028</v>
      </c>
      <c r="D144" s="106" t="s">
        <v>3880</v>
      </c>
      <c r="E144" s="106" t="s">
        <v>2486</v>
      </c>
      <c r="F144" s="106" t="s">
        <v>1282</v>
      </c>
      <c r="G144" s="1132" t="s">
        <v>1273</v>
      </c>
      <c r="H144" s="106" t="s">
        <v>1281</v>
      </c>
      <c r="I144" s="106" t="s">
        <v>1315</v>
      </c>
      <c r="J144" s="106" t="s">
        <v>1250</v>
      </c>
      <c r="K144" s="106" t="s">
        <v>975</v>
      </c>
      <c r="L144" s="106" t="s">
        <v>4029</v>
      </c>
    </row>
    <row r="145" spans="1:12" x14ac:dyDescent="0.15">
      <c r="A145" s="133">
        <v>144</v>
      </c>
      <c r="B145" s="106" t="s">
        <v>1272</v>
      </c>
      <c r="C145" s="106" t="s">
        <v>1485</v>
      </c>
      <c r="D145" s="106" t="s">
        <v>3877</v>
      </c>
      <c r="E145" s="106" t="s">
        <v>2041</v>
      </c>
      <c r="F145" s="106" t="s">
        <v>4026</v>
      </c>
      <c r="G145" s="1132">
        <v>-0.2</v>
      </c>
      <c r="H145" s="106" t="s">
        <v>1406</v>
      </c>
      <c r="I145" s="106" t="s">
        <v>3907</v>
      </c>
      <c r="J145" s="106" t="s">
        <v>652</v>
      </c>
      <c r="K145" s="106" t="s">
        <v>1432</v>
      </c>
      <c r="L145" s="106" t="s">
        <v>1775</v>
      </c>
    </row>
    <row r="146" spans="1:12" x14ac:dyDescent="0.15">
      <c r="A146" s="133">
        <v>145</v>
      </c>
      <c r="B146" s="106" t="s">
        <v>1272</v>
      </c>
      <c r="C146" s="106" t="s">
        <v>4030</v>
      </c>
      <c r="D146" s="106" t="s">
        <v>1284</v>
      </c>
      <c r="E146" s="106" t="s">
        <v>3929</v>
      </c>
      <c r="F146" s="106" t="s">
        <v>1279</v>
      </c>
      <c r="G146" s="1132" t="s">
        <v>975</v>
      </c>
      <c r="H146" s="106" t="s">
        <v>1284</v>
      </c>
      <c r="I146" s="106" t="s">
        <v>3828</v>
      </c>
      <c r="J146" s="106" t="s">
        <v>1273</v>
      </c>
      <c r="K146" s="106" t="s">
        <v>975</v>
      </c>
      <c r="L146" s="106" t="s">
        <v>4031</v>
      </c>
    </row>
    <row r="147" spans="1:12" x14ac:dyDescent="0.15">
      <c r="A147" s="133">
        <v>146</v>
      </c>
      <c r="B147" s="106" t="s">
        <v>1272</v>
      </c>
      <c r="C147" s="106" t="s">
        <v>1704</v>
      </c>
      <c r="D147" s="106" t="s">
        <v>1470</v>
      </c>
      <c r="E147" s="106" t="s">
        <v>2047</v>
      </c>
      <c r="F147" s="106" t="s">
        <v>1401</v>
      </c>
      <c r="G147" s="1132">
        <v>-0.1</v>
      </c>
      <c r="H147" s="106" t="s">
        <v>1412</v>
      </c>
      <c r="I147" s="106" t="s">
        <v>755</v>
      </c>
      <c r="J147" s="106" t="s">
        <v>1364</v>
      </c>
      <c r="K147" s="106" t="s">
        <v>975</v>
      </c>
      <c r="L147" s="106" t="s">
        <v>1705</v>
      </c>
    </row>
    <row r="148" spans="1:12" x14ac:dyDescent="0.15">
      <c r="A148" s="133">
        <v>147</v>
      </c>
      <c r="B148" s="106" t="s">
        <v>1272</v>
      </c>
      <c r="C148" s="106" t="s">
        <v>2069</v>
      </c>
      <c r="D148" s="106" t="s">
        <v>1470</v>
      </c>
      <c r="E148" s="106" t="s">
        <v>2047</v>
      </c>
      <c r="F148" s="106" t="s">
        <v>1401</v>
      </c>
      <c r="G148" s="1132">
        <v>-0.1</v>
      </c>
      <c r="H148" s="106" t="s">
        <v>975</v>
      </c>
      <c r="I148" s="106" t="s">
        <v>755</v>
      </c>
      <c r="J148" s="106" t="s">
        <v>1364</v>
      </c>
      <c r="K148" s="106" t="s">
        <v>975</v>
      </c>
      <c r="L148" s="106" t="s">
        <v>4032</v>
      </c>
    </row>
    <row r="149" spans="1:12" x14ac:dyDescent="0.15">
      <c r="A149" s="133">
        <v>148</v>
      </c>
      <c r="B149" s="106" t="s">
        <v>1272</v>
      </c>
      <c r="C149" s="106" t="s">
        <v>4033</v>
      </c>
      <c r="D149" s="106" t="s">
        <v>3877</v>
      </c>
      <c r="E149" s="106" t="s">
        <v>3880</v>
      </c>
      <c r="F149" s="106" t="s">
        <v>1274</v>
      </c>
      <c r="G149" s="1132">
        <v>-0.1</v>
      </c>
      <c r="H149" s="106" t="s">
        <v>1488</v>
      </c>
      <c r="I149" s="106" t="s">
        <v>3842</v>
      </c>
      <c r="J149" s="106" t="s">
        <v>1364</v>
      </c>
      <c r="K149" s="106" t="s">
        <v>1397</v>
      </c>
      <c r="L149" s="106" t="s">
        <v>4034</v>
      </c>
    </row>
    <row r="150" spans="1:12" x14ac:dyDescent="0.15">
      <c r="A150" s="133">
        <v>149</v>
      </c>
      <c r="B150" s="106" t="s">
        <v>1272</v>
      </c>
      <c r="C150" s="106" t="s">
        <v>4035</v>
      </c>
      <c r="D150" s="106" t="s">
        <v>3880</v>
      </c>
      <c r="E150" s="106" t="s">
        <v>3929</v>
      </c>
      <c r="F150" s="106" t="s">
        <v>1274</v>
      </c>
      <c r="G150" s="1132">
        <v>-0.15</v>
      </c>
      <c r="H150" s="106" t="s">
        <v>1281</v>
      </c>
      <c r="I150" s="106" t="s">
        <v>3842</v>
      </c>
      <c r="J150" s="106" t="s">
        <v>519</v>
      </c>
      <c r="K150" s="106" t="s">
        <v>1487</v>
      </c>
      <c r="L150" s="106" t="s">
        <v>4036</v>
      </c>
    </row>
    <row r="151" spans="1:12" x14ac:dyDescent="0.15">
      <c r="A151" s="133">
        <v>150</v>
      </c>
      <c r="B151" s="106" t="s">
        <v>1272</v>
      </c>
      <c r="C151" s="106" t="s">
        <v>4037</v>
      </c>
      <c r="D151" s="106" t="s">
        <v>3880</v>
      </c>
      <c r="E151" s="106" t="s">
        <v>4038</v>
      </c>
      <c r="F151" s="106" t="s">
        <v>3270</v>
      </c>
      <c r="G151" s="1132" t="s">
        <v>975</v>
      </c>
      <c r="H151" s="106" t="s">
        <v>975</v>
      </c>
      <c r="I151" s="106" t="s">
        <v>3828</v>
      </c>
      <c r="J151" s="106" t="s">
        <v>1273</v>
      </c>
      <c r="K151" s="106" t="s">
        <v>975</v>
      </c>
      <c r="L151" s="106" t="s">
        <v>4039</v>
      </c>
    </row>
    <row r="152" spans="1:12" x14ac:dyDescent="0.15">
      <c r="A152" s="133">
        <v>151</v>
      </c>
      <c r="B152" s="106" t="s">
        <v>35</v>
      </c>
      <c r="C152" s="106" t="s">
        <v>4040</v>
      </c>
      <c r="D152" s="106" t="s">
        <v>1793</v>
      </c>
      <c r="E152" s="106" t="s">
        <v>1567</v>
      </c>
      <c r="F152" s="106" t="s">
        <v>1530</v>
      </c>
      <c r="G152" s="1132">
        <v>-0.1</v>
      </c>
      <c r="H152" s="106" t="s">
        <v>975</v>
      </c>
      <c r="I152" s="106" t="s">
        <v>1405</v>
      </c>
      <c r="J152" s="106" t="s">
        <v>652</v>
      </c>
      <c r="K152" s="106" t="s">
        <v>975</v>
      </c>
      <c r="L152" s="106" t="s">
        <v>1576</v>
      </c>
    </row>
    <row r="153" spans="1:12" x14ac:dyDescent="0.15">
      <c r="A153" s="133">
        <v>152</v>
      </c>
      <c r="B153" s="106" t="s">
        <v>35</v>
      </c>
      <c r="C153" s="106" t="s">
        <v>1587</v>
      </c>
      <c r="D153" s="106" t="s">
        <v>1385</v>
      </c>
      <c r="E153" s="106" t="s">
        <v>975</v>
      </c>
      <c r="F153" s="106" t="s">
        <v>1398</v>
      </c>
      <c r="G153" s="1132" t="s">
        <v>652</v>
      </c>
      <c r="H153" s="106" t="s">
        <v>1452</v>
      </c>
      <c r="I153" s="106" t="s">
        <v>3828</v>
      </c>
      <c r="J153" s="106" t="s">
        <v>652</v>
      </c>
      <c r="K153" s="106" t="s">
        <v>1432</v>
      </c>
      <c r="L153" s="106" t="s">
        <v>2748</v>
      </c>
    </row>
    <row r="154" spans="1:12" x14ac:dyDescent="0.15">
      <c r="A154" s="133">
        <v>153</v>
      </c>
      <c r="B154" s="106" t="s">
        <v>35</v>
      </c>
      <c r="C154" s="106" t="s">
        <v>4041</v>
      </c>
      <c r="D154" s="106" t="s">
        <v>1284</v>
      </c>
      <c r="E154" s="106" t="s">
        <v>3873</v>
      </c>
      <c r="F154" s="106" t="s">
        <v>1274</v>
      </c>
      <c r="G154" s="1132">
        <v>-0.1</v>
      </c>
      <c r="H154" s="106" t="s">
        <v>1277</v>
      </c>
      <c r="I154" s="106" t="s">
        <v>3838</v>
      </c>
      <c r="J154" s="106" t="s">
        <v>3857</v>
      </c>
      <c r="K154" s="106" t="s">
        <v>975</v>
      </c>
      <c r="L154" s="106" t="s">
        <v>4042</v>
      </c>
    </row>
    <row r="155" spans="1:12" x14ac:dyDescent="0.15">
      <c r="A155" s="133">
        <v>154</v>
      </c>
      <c r="B155" s="106" t="s">
        <v>35</v>
      </c>
      <c r="C155" s="106" t="s">
        <v>2042</v>
      </c>
      <c r="D155" s="106" t="s">
        <v>1284</v>
      </c>
      <c r="E155" s="106" t="s">
        <v>3873</v>
      </c>
      <c r="F155" s="106" t="s">
        <v>1401</v>
      </c>
      <c r="G155" s="1132">
        <v>-0.15</v>
      </c>
      <c r="H155" s="106" t="s">
        <v>975</v>
      </c>
      <c r="I155" s="106" t="s">
        <v>3838</v>
      </c>
      <c r="J155" s="106" t="s">
        <v>1009</v>
      </c>
      <c r="K155" s="106" t="s">
        <v>975</v>
      </c>
      <c r="L155" s="106" t="s">
        <v>2814</v>
      </c>
    </row>
    <row r="156" spans="1:12" x14ac:dyDescent="0.15">
      <c r="A156" s="133">
        <v>155</v>
      </c>
      <c r="B156" s="106" t="s">
        <v>35</v>
      </c>
      <c r="C156" s="106" t="s">
        <v>1577</v>
      </c>
      <c r="D156" s="106" t="s">
        <v>1284</v>
      </c>
      <c r="E156" s="106" t="s">
        <v>1578</v>
      </c>
      <c r="F156" s="106" t="s">
        <v>1401</v>
      </c>
      <c r="G156" s="1132" t="s">
        <v>975</v>
      </c>
      <c r="H156" s="106" t="s">
        <v>1404</v>
      </c>
      <c r="I156" s="106" t="s">
        <v>3838</v>
      </c>
      <c r="J156" s="106" t="s">
        <v>519</v>
      </c>
      <c r="K156" s="106" t="s">
        <v>1487</v>
      </c>
      <c r="L156" s="106" t="s">
        <v>1579</v>
      </c>
    </row>
    <row r="157" spans="1:12" x14ac:dyDescent="0.15">
      <c r="A157" s="133">
        <v>156</v>
      </c>
      <c r="B157" s="106" t="s">
        <v>35</v>
      </c>
      <c r="C157" s="106" t="s">
        <v>4043</v>
      </c>
      <c r="D157" s="106" t="s">
        <v>1284</v>
      </c>
      <c r="E157" s="106" t="s">
        <v>4044</v>
      </c>
      <c r="F157" s="106" t="s">
        <v>1276</v>
      </c>
      <c r="G157" s="1132" t="s">
        <v>975</v>
      </c>
      <c r="H157" s="106" t="s">
        <v>1402</v>
      </c>
      <c r="I157" s="106" t="s">
        <v>3828</v>
      </c>
      <c r="J157" s="106" t="s">
        <v>1273</v>
      </c>
      <c r="K157" s="106" t="s">
        <v>975</v>
      </c>
      <c r="L157" s="106" t="s">
        <v>4045</v>
      </c>
    </row>
    <row r="158" spans="1:12" x14ac:dyDescent="0.15">
      <c r="A158" s="133">
        <v>157</v>
      </c>
      <c r="B158" s="106" t="s">
        <v>35</v>
      </c>
      <c r="C158" s="106" t="s">
        <v>4046</v>
      </c>
      <c r="D158" s="106" t="s">
        <v>1284</v>
      </c>
      <c r="E158" s="106" t="s">
        <v>1284</v>
      </c>
      <c r="F158" s="106" t="s">
        <v>1430</v>
      </c>
      <c r="G158" s="1132" t="s">
        <v>1273</v>
      </c>
      <c r="H158" s="106" t="s">
        <v>1436</v>
      </c>
      <c r="I158" s="106" t="s">
        <v>3828</v>
      </c>
      <c r="J158" s="106" t="s">
        <v>1284</v>
      </c>
      <c r="K158" s="106" t="s">
        <v>1397</v>
      </c>
      <c r="L158" s="106" t="s">
        <v>4047</v>
      </c>
    </row>
    <row r="159" spans="1:12" x14ac:dyDescent="0.15">
      <c r="A159" s="133">
        <v>158</v>
      </c>
      <c r="B159" s="106" t="s">
        <v>35</v>
      </c>
      <c r="C159" s="106" t="s">
        <v>4048</v>
      </c>
      <c r="D159" s="106" t="s">
        <v>1284</v>
      </c>
      <c r="E159" s="106" t="s">
        <v>4049</v>
      </c>
      <c r="F159" s="106" t="s">
        <v>1417</v>
      </c>
      <c r="G159" s="1132" t="s">
        <v>652</v>
      </c>
      <c r="H159" s="106" t="s">
        <v>1079</v>
      </c>
      <c r="I159" s="106" t="s">
        <v>3828</v>
      </c>
      <c r="J159" s="106" t="s">
        <v>1273</v>
      </c>
      <c r="K159" s="106" t="s">
        <v>1397</v>
      </c>
      <c r="L159" s="106" t="s">
        <v>4050</v>
      </c>
    </row>
    <row r="160" spans="1:12" x14ac:dyDescent="0.15">
      <c r="A160" s="133">
        <v>159</v>
      </c>
      <c r="B160" s="106" t="s">
        <v>35</v>
      </c>
      <c r="C160" s="106" t="s">
        <v>1585</v>
      </c>
      <c r="D160" s="106" t="s">
        <v>1284</v>
      </c>
      <c r="E160" s="106" t="s">
        <v>1567</v>
      </c>
      <c r="F160" s="106" t="s">
        <v>3270</v>
      </c>
      <c r="G160" s="1132">
        <v>-0.1</v>
      </c>
      <c r="H160" s="106" t="s">
        <v>1404</v>
      </c>
      <c r="I160" s="106" t="s">
        <v>652</v>
      </c>
      <c r="J160" s="106" t="s">
        <v>652</v>
      </c>
      <c r="K160" s="106" t="s">
        <v>975</v>
      </c>
      <c r="L160" s="106" t="s">
        <v>2070</v>
      </c>
    </row>
    <row r="161" spans="1:12" x14ac:dyDescent="0.15">
      <c r="A161" s="133">
        <v>160</v>
      </c>
      <c r="B161" s="106" t="s">
        <v>35</v>
      </c>
      <c r="C161" s="106" t="s">
        <v>1335</v>
      </c>
      <c r="D161" s="106" t="s">
        <v>1385</v>
      </c>
      <c r="E161" s="106" t="s">
        <v>2852</v>
      </c>
      <c r="F161" s="106" t="s">
        <v>3270</v>
      </c>
      <c r="G161" s="1132" t="s">
        <v>975</v>
      </c>
      <c r="H161" s="106" t="s">
        <v>1421</v>
      </c>
      <c r="I161" s="106" t="s">
        <v>652</v>
      </c>
      <c r="J161" s="106" t="s">
        <v>652</v>
      </c>
      <c r="K161" s="106" t="s">
        <v>1580</v>
      </c>
      <c r="L161" s="106" t="s">
        <v>2071</v>
      </c>
    </row>
    <row r="162" spans="1:12" x14ac:dyDescent="0.15">
      <c r="A162" s="133">
        <v>161</v>
      </c>
      <c r="B162" s="106" t="s">
        <v>35</v>
      </c>
      <c r="C162" s="106" t="s">
        <v>4051</v>
      </c>
      <c r="D162" s="106" t="s">
        <v>1284</v>
      </c>
      <c r="E162" s="106" t="s">
        <v>1284</v>
      </c>
      <c r="F162" s="106" t="s">
        <v>3844</v>
      </c>
      <c r="G162" s="1132" t="s">
        <v>1273</v>
      </c>
      <c r="H162" s="106" t="s">
        <v>975</v>
      </c>
      <c r="I162" s="106" t="s">
        <v>3828</v>
      </c>
      <c r="J162" s="106" t="s">
        <v>1284</v>
      </c>
      <c r="K162" s="106" t="s">
        <v>1312</v>
      </c>
      <c r="L162" s="106" t="s">
        <v>4052</v>
      </c>
    </row>
    <row r="163" spans="1:12" x14ac:dyDescent="0.15">
      <c r="A163" s="133">
        <v>162</v>
      </c>
      <c r="B163" s="106" t="s">
        <v>35</v>
      </c>
      <c r="C163" s="106" t="s">
        <v>1349</v>
      </c>
      <c r="D163" s="106" t="s">
        <v>1581</v>
      </c>
      <c r="E163" s="106" t="s">
        <v>1567</v>
      </c>
      <c r="F163" s="106" t="s">
        <v>1401</v>
      </c>
      <c r="G163" s="1132">
        <v>-0.1</v>
      </c>
      <c r="H163" s="106" t="s">
        <v>1412</v>
      </c>
      <c r="I163" s="106" t="s">
        <v>755</v>
      </c>
      <c r="J163" s="106" t="s">
        <v>519</v>
      </c>
      <c r="K163" s="106" t="s">
        <v>1312</v>
      </c>
      <c r="L163" s="106" t="s">
        <v>2788</v>
      </c>
    </row>
    <row r="164" spans="1:12" x14ac:dyDescent="0.15">
      <c r="A164" s="133">
        <v>163</v>
      </c>
      <c r="B164" s="106" t="s">
        <v>35</v>
      </c>
      <c r="C164" s="106" t="s">
        <v>1350</v>
      </c>
      <c r="D164" s="106" t="s">
        <v>2668</v>
      </c>
      <c r="E164" s="106" t="s">
        <v>1567</v>
      </c>
      <c r="F164" s="106" t="s">
        <v>1401</v>
      </c>
      <c r="G164" s="1132">
        <v>-0.15</v>
      </c>
      <c r="H164" s="106" t="s">
        <v>1406</v>
      </c>
      <c r="I164" s="106" t="s">
        <v>755</v>
      </c>
      <c r="J164" s="106" t="s">
        <v>519</v>
      </c>
      <c r="K164" s="106" t="s">
        <v>975</v>
      </c>
      <c r="L164" s="106" t="s">
        <v>2669</v>
      </c>
    </row>
    <row r="165" spans="1:12" x14ac:dyDescent="0.15">
      <c r="A165" s="133">
        <v>164</v>
      </c>
      <c r="B165" s="106" t="s">
        <v>35</v>
      </c>
      <c r="C165" s="106" t="s">
        <v>1353</v>
      </c>
      <c r="D165" s="106" t="s">
        <v>1581</v>
      </c>
      <c r="E165" s="106" t="s">
        <v>1567</v>
      </c>
      <c r="F165" s="106" t="s">
        <v>1401</v>
      </c>
      <c r="G165" s="1132">
        <v>-0.15</v>
      </c>
      <c r="H165" s="106" t="s">
        <v>1421</v>
      </c>
      <c r="I165" s="106" t="s">
        <v>755</v>
      </c>
      <c r="J165" s="106" t="s">
        <v>519</v>
      </c>
      <c r="K165" s="106" t="s">
        <v>1312</v>
      </c>
      <c r="L165" s="106" t="s">
        <v>2789</v>
      </c>
    </row>
    <row r="166" spans="1:12" x14ac:dyDescent="0.15">
      <c r="A166" s="133">
        <v>165</v>
      </c>
      <c r="B166" s="106" t="s">
        <v>35</v>
      </c>
      <c r="C166" s="106" t="s">
        <v>1583</v>
      </c>
      <c r="D166" s="106" t="s">
        <v>1581</v>
      </c>
      <c r="E166" s="106" t="s">
        <v>1567</v>
      </c>
      <c r="F166" s="106" t="s">
        <v>1401</v>
      </c>
      <c r="G166" s="1132">
        <v>-0.15</v>
      </c>
      <c r="H166" s="106" t="s">
        <v>1421</v>
      </c>
      <c r="I166" s="106" t="s">
        <v>755</v>
      </c>
      <c r="J166" s="106" t="s">
        <v>519</v>
      </c>
      <c r="K166" s="106" t="s">
        <v>975</v>
      </c>
      <c r="L166" s="106" t="s">
        <v>2782</v>
      </c>
    </row>
    <row r="167" spans="1:12" x14ac:dyDescent="0.15">
      <c r="A167" s="133">
        <v>166</v>
      </c>
      <c r="B167" s="106" t="s">
        <v>35</v>
      </c>
      <c r="C167" s="106" t="s">
        <v>1352</v>
      </c>
      <c r="D167" s="106" t="s">
        <v>1581</v>
      </c>
      <c r="E167" s="106" t="s">
        <v>1567</v>
      </c>
      <c r="F167" s="106" t="s">
        <v>1401</v>
      </c>
      <c r="G167" s="1132">
        <v>-0.1</v>
      </c>
      <c r="H167" s="106" t="s">
        <v>1420</v>
      </c>
      <c r="I167" s="106" t="s">
        <v>755</v>
      </c>
      <c r="J167" s="106" t="s">
        <v>519</v>
      </c>
      <c r="K167" s="106" t="s">
        <v>975</v>
      </c>
      <c r="L167" s="106" t="s">
        <v>2667</v>
      </c>
    </row>
    <row r="168" spans="1:12" x14ac:dyDescent="0.15">
      <c r="A168" s="133">
        <v>167</v>
      </c>
      <c r="B168" s="106" t="s">
        <v>35</v>
      </c>
      <c r="C168" s="106" t="s">
        <v>1351</v>
      </c>
      <c r="D168" s="106" t="s">
        <v>1581</v>
      </c>
      <c r="E168" s="106" t="s">
        <v>1567</v>
      </c>
      <c r="F168" s="106" t="s">
        <v>1401</v>
      </c>
      <c r="G168" s="1132">
        <v>-0.1</v>
      </c>
      <c r="H168" s="106" t="s">
        <v>1404</v>
      </c>
      <c r="I168" s="106" t="s">
        <v>755</v>
      </c>
      <c r="J168" s="106" t="s">
        <v>1364</v>
      </c>
      <c r="K168" s="106" t="s">
        <v>975</v>
      </c>
      <c r="L168" s="106" t="s">
        <v>2072</v>
      </c>
    </row>
    <row r="169" spans="1:12" x14ac:dyDescent="0.15">
      <c r="A169" s="133">
        <v>168</v>
      </c>
      <c r="B169" s="106" t="s">
        <v>35</v>
      </c>
      <c r="C169" s="106" t="s">
        <v>1354</v>
      </c>
      <c r="D169" s="106" t="s">
        <v>1581</v>
      </c>
      <c r="E169" s="106" t="s">
        <v>1567</v>
      </c>
      <c r="F169" s="106" t="s">
        <v>1401</v>
      </c>
      <c r="G169" s="1132">
        <v>-0.1</v>
      </c>
      <c r="H169" s="106" t="s">
        <v>1421</v>
      </c>
      <c r="I169" s="106" t="s">
        <v>755</v>
      </c>
      <c r="J169" s="106" t="s">
        <v>1364</v>
      </c>
      <c r="K169" s="106" t="s">
        <v>975</v>
      </c>
      <c r="L169" s="106" t="s">
        <v>1582</v>
      </c>
    </row>
    <row r="170" spans="1:12" x14ac:dyDescent="0.15">
      <c r="A170" s="133">
        <v>169</v>
      </c>
      <c r="B170" s="106" t="s">
        <v>35</v>
      </c>
      <c r="C170" s="106" t="s">
        <v>1588</v>
      </c>
      <c r="D170" s="106" t="s">
        <v>591</v>
      </c>
      <c r="E170" s="106" t="s">
        <v>975</v>
      </c>
      <c r="F170" s="106" t="s">
        <v>1589</v>
      </c>
      <c r="G170" s="1132" t="s">
        <v>652</v>
      </c>
      <c r="H170" s="106" t="s">
        <v>1399</v>
      </c>
      <c r="I170" s="106" t="s">
        <v>3828</v>
      </c>
      <c r="J170" s="106" t="s">
        <v>652</v>
      </c>
      <c r="K170" s="106" t="s">
        <v>1312</v>
      </c>
      <c r="L170" s="106" t="s">
        <v>1590</v>
      </c>
    </row>
    <row r="171" spans="1:12" x14ac:dyDescent="0.15">
      <c r="A171" s="133">
        <v>170</v>
      </c>
      <c r="B171" s="106" t="s">
        <v>35</v>
      </c>
      <c r="C171" s="106" t="s">
        <v>1592</v>
      </c>
      <c r="D171" s="106" t="s">
        <v>592</v>
      </c>
      <c r="E171" s="106" t="s">
        <v>975</v>
      </c>
      <c r="F171" s="106" t="s">
        <v>3844</v>
      </c>
      <c r="G171" s="1132" t="s">
        <v>652</v>
      </c>
      <c r="H171" s="106" t="s">
        <v>975</v>
      </c>
      <c r="I171" s="106" t="s">
        <v>3828</v>
      </c>
      <c r="J171" s="106" t="s">
        <v>652</v>
      </c>
      <c r="K171" s="106" t="s">
        <v>1312</v>
      </c>
      <c r="L171" s="106" t="s">
        <v>3167</v>
      </c>
    </row>
    <row r="172" spans="1:12" x14ac:dyDescent="0.15">
      <c r="A172" s="133">
        <v>171</v>
      </c>
      <c r="B172" s="106" t="s">
        <v>36</v>
      </c>
      <c r="C172" s="106" t="s">
        <v>1472</v>
      </c>
      <c r="D172" s="106" t="s">
        <v>3877</v>
      </c>
      <c r="E172" s="106" t="s">
        <v>975</v>
      </c>
      <c r="F172" s="106" t="s">
        <v>4026</v>
      </c>
      <c r="G172" s="1132" t="s">
        <v>652</v>
      </c>
      <c r="H172" s="106" t="s">
        <v>1404</v>
      </c>
      <c r="I172" s="106" t="s">
        <v>3838</v>
      </c>
      <c r="J172" s="106" t="s">
        <v>1364</v>
      </c>
      <c r="K172" s="106" t="s">
        <v>975</v>
      </c>
      <c r="L172" s="106" t="s">
        <v>2776</v>
      </c>
    </row>
    <row r="173" spans="1:12" x14ac:dyDescent="0.15">
      <c r="A173" s="133">
        <v>172</v>
      </c>
      <c r="B173" s="106" t="s">
        <v>36</v>
      </c>
      <c r="C173" s="106" t="s">
        <v>4053</v>
      </c>
      <c r="D173" s="106" t="s">
        <v>3880</v>
      </c>
      <c r="E173" s="106" t="s">
        <v>4054</v>
      </c>
      <c r="F173" s="106" t="s">
        <v>1274</v>
      </c>
      <c r="G173" s="1132">
        <v>-0.1</v>
      </c>
      <c r="H173" s="106" t="s">
        <v>1404</v>
      </c>
      <c r="I173" s="106" t="s">
        <v>3838</v>
      </c>
      <c r="J173" s="106" t="s">
        <v>1468</v>
      </c>
      <c r="K173" s="106" t="s">
        <v>975</v>
      </c>
      <c r="L173" s="106" t="s">
        <v>4055</v>
      </c>
    </row>
    <row r="174" spans="1:12" x14ac:dyDescent="0.15">
      <c r="A174" s="133">
        <v>173</v>
      </c>
      <c r="B174" s="106" t="s">
        <v>36</v>
      </c>
      <c r="C174" s="106" t="s">
        <v>4056</v>
      </c>
      <c r="D174" s="106" t="s">
        <v>3880</v>
      </c>
      <c r="E174" s="106" t="s">
        <v>4054</v>
      </c>
      <c r="F174" s="106" t="s">
        <v>1274</v>
      </c>
      <c r="G174" s="1132">
        <v>-0.1</v>
      </c>
      <c r="H174" s="106" t="s">
        <v>1421</v>
      </c>
      <c r="I174" s="106" t="s">
        <v>3838</v>
      </c>
      <c r="J174" s="106" t="s">
        <v>1469</v>
      </c>
      <c r="K174" s="106" t="s">
        <v>975</v>
      </c>
      <c r="L174" s="106" t="s">
        <v>4057</v>
      </c>
    </row>
    <row r="175" spans="1:12" x14ac:dyDescent="0.15">
      <c r="A175" s="133">
        <v>174</v>
      </c>
      <c r="B175" s="106" t="s">
        <v>36</v>
      </c>
      <c r="C175" s="106" t="s">
        <v>4058</v>
      </c>
      <c r="D175" s="106" t="s">
        <v>3880</v>
      </c>
      <c r="E175" s="106" t="s">
        <v>4054</v>
      </c>
      <c r="F175" s="106" t="s">
        <v>1274</v>
      </c>
      <c r="G175" s="1132">
        <v>-0.2</v>
      </c>
      <c r="H175" s="106" t="s">
        <v>1412</v>
      </c>
      <c r="I175" s="106" t="s">
        <v>3838</v>
      </c>
      <c r="J175" s="106" t="s">
        <v>1469</v>
      </c>
      <c r="K175" s="106" t="s">
        <v>975</v>
      </c>
      <c r="L175" s="106" t="s">
        <v>4059</v>
      </c>
    </row>
    <row r="176" spans="1:12" x14ac:dyDescent="0.15">
      <c r="A176" s="133">
        <v>175</v>
      </c>
      <c r="B176" s="106" t="s">
        <v>36</v>
      </c>
      <c r="C176" s="106" t="s">
        <v>4060</v>
      </c>
      <c r="D176" s="106" t="s">
        <v>3880</v>
      </c>
      <c r="E176" s="106" t="s">
        <v>4054</v>
      </c>
      <c r="F176" s="106" t="s">
        <v>1274</v>
      </c>
      <c r="G176" s="1132">
        <v>-0.1</v>
      </c>
      <c r="H176" s="106" t="s">
        <v>1421</v>
      </c>
      <c r="I176" s="106" t="s">
        <v>3838</v>
      </c>
      <c r="J176" s="106" t="s">
        <v>1468</v>
      </c>
      <c r="K176" s="106" t="s">
        <v>975</v>
      </c>
      <c r="L176" s="106" t="s">
        <v>4061</v>
      </c>
    </row>
    <row r="177" spans="1:12" x14ac:dyDescent="0.15">
      <c r="A177" s="133">
        <v>176</v>
      </c>
      <c r="B177" s="106" t="s">
        <v>36</v>
      </c>
      <c r="C177" s="106" t="s">
        <v>4062</v>
      </c>
      <c r="D177" s="106" t="s">
        <v>3880</v>
      </c>
      <c r="E177" s="106" t="s">
        <v>4054</v>
      </c>
      <c r="F177" s="106" t="s">
        <v>1274</v>
      </c>
      <c r="G177" s="1132">
        <v>-0.1</v>
      </c>
      <c r="H177" s="106" t="s">
        <v>1404</v>
      </c>
      <c r="I177" s="106" t="s">
        <v>3838</v>
      </c>
      <c r="J177" s="106" t="s">
        <v>1469</v>
      </c>
      <c r="K177" s="106" t="s">
        <v>975</v>
      </c>
      <c r="L177" s="106" t="s">
        <v>4063</v>
      </c>
    </row>
    <row r="178" spans="1:12" x14ac:dyDescent="0.15">
      <c r="A178" s="133">
        <v>177</v>
      </c>
      <c r="B178" s="106" t="s">
        <v>36</v>
      </c>
      <c r="C178" s="106" t="s">
        <v>4064</v>
      </c>
      <c r="D178" s="106" t="s">
        <v>3880</v>
      </c>
      <c r="E178" s="106" t="s">
        <v>4054</v>
      </c>
      <c r="F178" s="106" t="s">
        <v>1274</v>
      </c>
      <c r="G178" s="1132">
        <v>-0.2</v>
      </c>
      <c r="H178" s="106" t="s">
        <v>1421</v>
      </c>
      <c r="I178" s="106" t="s">
        <v>3838</v>
      </c>
      <c r="J178" s="106" t="s">
        <v>519</v>
      </c>
      <c r="K178" s="106" t="s">
        <v>975</v>
      </c>
      <c r="L178" s="106" t="s">
        <v>4065</v>
      </c>
    </row>
    <row r="179" spans="1:12" x14ac:dyDescent="0.15">
      <c r="A179" s="133">
        <v>178</v>
      </c>
      <c r="B179" s="106" t="s">
        <v>36</v>
      </c>
      <c r="C179" s="106" t="s">
        <v>1467</v>
      </c>
      <c r="D179" s="106" t="s">
        <v>1470</v>
      </c>
      <c r="E179" s="106" t="s">
        <v>4054</v>
      </c>
      <c r="F179" s="106" t="s">
        <v>1401</v>
      </c>
      <c r="G179" s="1132">
        <v>-0.2</v>
      </c>
      <c r="H179" s="106" t="s">
        <v>1421</v>
      </c>
      <c r="I179" s="106" t="s">
        <v>3838</v>
      </c>
      <c r="J179" s="106" t="s">
        <v>1364</v>
      </c>
      <c r="K179" s="106" t="s">
        <v>975</v>
      </c>
      <c r="L179" s="106" t="s">
        <v>1471</v>
      </c>
    </row>
    <row r="180" spans="1:12" x14ac:dyDescent="0.15">
      <c r="A180" s="133">
        <v>179</v>
      </c>
      <c r="B180" s="106" t="s">
        <v>36</v>
      </c>
      <c r="C180" s="106" t="s">
        <v>2073</v>
      </c>
      <c r="D180" s="106" t="s">
        <v>4066</v>
      </c>
      <c r="E180" s="106" t="s">
        <v>4067</v>
      </c>
      <c r="F180" s="106" t="s">
        <v>4068</v>
      </c>
      <c r="G180" s="1132">
        <v>-0.1</v>
      </c>
      <c r="H180" s="106" t="s">
        <v>1406</v>
      </c>
      <c r="I180" s="106" t="s">
        <v>3907</v>
      </c>
      <c r="J180" s="106" t="s">
        <v>652</v>
      </c>
      <c r="K180" s="106" t="s">
        <v>975</v>
      </c>
      <c r="L180" s="106" t="s">
        <v>3032</v>
      </c>
    </row>
    <row r="181" spans="1:12" x14ac:dyDescent="0.15">
      <c r="A181" s="133">
        <v>180</v>
      </c>
      <c r="B181" s="106" t="s">
        <v>36</v>
      </c>
      <c r="C181" s="106" t="s">
        <v>1481</v>
      </c>
      <c r="D181" s="106" t="s">
        <v>2937</v>
      </c>
      <c r="E181" s="106" t="s">
        <v>2041</v>
      </c>
      <c r="F181" s="106" t="s">
        <v>1401</v>
      </c>
      <c r="G181" s="1132">
        <v>-0.15</v>
      </c>
      <c r="H181" s="106" t="s">
        <v>2170</v>
      </c>
      <c r="I181" s="106" t="s">
        <v>3907</v>
      </c>
      <c r="J181" s="106" t="s">
        <v>2601</v>
      </c>
      <c r="K181" s="106" t="s">
        <v>975</v>
      </c>
      <c r="L181" s="106" t="s">
        <v>3031</v>
      </c>
    </row>
    <row r="182" spans="1:12" x14ac:dyDescent="0.15">
      <c r="A182" s="133">
        <v>181</v>
      </c>
      <c r="B182" s="106" t="s">
        <v>36</v>
      </c>
      <c r="C182" s="106" t="s">
        <v>1478</v>
      </c>
      <c r="D182" s="106" t="s">
        <v>3877</v>
      </c>
      <c r="E182" s="106" t="s">
        <v>3880</v>
      </c>
      <c r="F182" s="106" t="s">
        <v>1401</v>
      </c>
      <c r="G182" s="1132">
        <v>-0.15</v>
      </c>
      <c r="H182" s="106" t="s">
        <v>1404</v>
      </c>
      <c r="I182" s="106" t="s">
        <v>3907</v>
      </c>
      <c r="J182" s="106" t="s">
        <v>2601</v>
      </c>
      <c r="K182" s="106" t="s">
        <v>975</v>
      </c>
      <c r="L182" s="106" t="s">
        <v>2734</v>
      </c>
    </row>
    <row r="183" spans="1:12" x14ac:dyDescent="0.15">
      <c r="A183" s="133">
        <v>182</v>
      </c>
      <c r="B183" s="106" t="s">
        <v>36</v>
      </c>
      <c r="C183" s="106" t="s">
        <v>4069</v>
      </c>
      <c r="D183" s="106" t="s">
        <v>3880</v>
      </c>
      <c r="E183" s="106" t="s">
        <v>4067</v>
      </c>
      <c r="F183" s="106" t="s">
        <v>1274</v>
      </c>
      <c r="G183" s="1132">
        <v>-0.15</v>
      </c>
      <c r="H183" s="106" t="s">
        <v>1275</v>
      </c>
      <c r="I183" s="106" t="s">
        <v>3907</v>
      </c>
      <c r="J183" s="106" t="s">
        <v>1273</v>
      </c>
      <c r="K183" s="106" t="s">
        <v>975</v>
      </c>
      <c r="L183" s="106" t="s">
        <v>4070</v>
      </c>
    </row>
    <row r="184" spans="1:12" x14ac:dyDescent="0.15">
      <c r="A184" s="133">
        <v>183</v>
      </c>
      <c r="B184" s="106" t="s">
        <v>36</v>
      </c>
      <c r="C184" s="106" t="s">
        <v>2049</v>
      </c>
      <c r="D184" s="106" t="s">
        <v>1470</v>
      </c>
      <c r="E184" s="106" t="s">
        <v>1470</v>
      </c>
      <c r="F184" s="106" t="s">
        <v>1430</v>
      </c>
      <c r="G184" s="1132" t="s">
        <v>975</v>
      </c>
      <c r="H184" s="106" t="s">
        <v>1412</v>
      </c>
      <c r="I184" s="106" t="s">
        <v>3828</v>
      </c>
      <c r="J184" s="106" t="s">
        <v>652</v>
      </c>
      <c r="K184" s="106" t="s">
        <v>1397</v>
      </c>
      <c r="L184" s="106" t="s">
        <v>2519</v>
      </c>
    </row>
    <row r="185" spans="1:12" x14ac:dyDescent="0.15">
      <c r="A185" s="133">
        <v>184</v>
      </c>
      <c r="B185" s="106" t="s">
        <v>36</v>
      </c>
      <c r="C185" s="106" t="s">
        <v>1473</v>
      </c>
      <c r="D185" s="106" t="s">
        <v>1470</v>
      </c>
      <c r="E185" s="106" t="s">
        <v>1190</v>
      </c>
      <c r="F185" s="106" t="s">
        <v>1411</v>
      </c>
      <c r="G185" s="1132">
        <v>-0.1</v>
      </c>
      <c r="H185" s="106" t="s">
        <v>1420</v>
      </c>
      <c r="I185" s="106" t="s">
        <v>1405</v>
      </c>
      <c r="J185" s="106" t="s">
        <v>652</v>
      </c>
      <c r="K185" s="106" t="s">
        <v>975</v>
      </c>
      <c r="L185" s="106" t="s">
        <v>1475</v>
      </c>
    </row>
    <row r="186" spans="1:12" x14ac:dyDescent="0.15">
      <c r="A186" s="133">
        <v>185</v>
      </c>
      <c r="B186" s="106" t="s">
        <v>36</v>
      </c>
      <c r="C186" s="106" t="s">
        <v>1482</v>
      </c>
      <c r="D186" s="106" t="s">
        <v>1470</v>
      </c>
      <c r="E186" s="106" t="s">
        <v>975</v>
      </c>
      <c r="F186" s="106" t="s">
        <v>1417</v>
      </c>
      <c r="G186" s="1132" t="s">
        <v>652</v>
      </c>
      <c r="H186" s="106" t="s">
        <v>1399</v>
      </c>
      <c r="I186" s="106" t="s">
        <v>755</v>
      </c>
      <c r="J186" s="106" t="s">
        <v>1250</v>
      </c>
      <c r="K186" s="106" t="s">
        <v>1397</v>
      </c>
      <c r="L186" s="106" t="s">
        <v>1480</v>
      </c>
    </row>
    <row r="187" spans="1:12" x14ac:dyDescent="0.15">
      <c r="A187" s="133">
        <v>186</v>
      </c>
      <c r="B187" s="106" t="s">
        <v>36</v>
      </c>
      <c r="C187" s="106" t="s">
        <v>2075</v>
      </c>
      <c r="D187" s="106" t="s">
        <v>1470</v>
      </c>
      <c r="E187" s="106" t="s">
        <v>1190</v>
      </c>
      <c r="F187" s="106" t="s">
        <v>3270</v>
      </c>
      <c r="G187" s="1132">
        <v>-0.1</v>
      </c>
      <c r="H187" s="106" t="s">
        <v>975</v>
      </c>
      <c r="I187" s="106" t="s">
        <v>652</v>
      </c>
      <c r="J187" s="106" t="s">
        <v>652</v>
      </c>
      <c r="K187" s="106" t="s">
        <v>975</v>
      </c>
      <c r="L187" s="106" t="s">
        <v>4071</v>
      </c>
    </row>
    <row r="188" spans="1:12" x14ac:dyDescent="0.15">
      <c r="A188" s="133">
        <v>187</v>
      </c>
      <c r="B188" s="106" t="s">
        <v>36</v>
      </c>
      <c r="C188" s="106" t="s">
        <v>1476</v>
      </c>
      <c r="D188" s="106" t="s">
        <v>3880</v>
      </c>
      <c r="E188" s="106" t="s">
        <v>3880</v>
      </c>
      <c r="F188" s="106" t="s">
        <v>3270</v>
      </c>
      <c r="G188" s="1132">
        <v>-0.15</v>
      </c>
      <c r="H188" s="106" t="s">
        <v>1399</v>
      </c>
      <c r="I188" s="106" t="s">
        <v>3835</v>
      </c>
      <c r="J188" s="106" t="s">
        <v>1273</v>
      </c>
      <c r="K188" s="106" t="s">
        <v>1397</v>
      </c>
      <c r="L188" s="106" t="s">
        <v>4072</v>
      </c>
    </row>
    <row r="189" spans="1:12" x14ac:dyDescent="0.15">
      <c r="A189" s="133">
        <v>188</v>
      </c>
      <c r="B189" s="106" t="s">
        <v>36</v>
      </c>
      <c r="C189" s="106" t="s">
        <v>1477</v>
      </c>
      <c r="D189" s="106" t="s">
        <v>3880</v>
      </c>
      <c r="E189" s="106" t="s">
        <v>3880</v>
      </c>
      <c r="F189" s="106" t="s">
        <v>3270</v>
      </c>
      <c r="G189" s="1132">
        <v>-0.15</v>
      </c>
      <c r="H189" s="106" t="s">
        <v>1404</v>
      </c>
      <c r="I189" s="106" t="s">
        <v>3907</v>
      </c>
      <c r="J189" s="106" t="s">
        <v>652</v>
      </c>
      <c r="K189" s="106" t="s">
        <v>975</v>
      </c>
      <c r="L189" s="106" t="s">
        <v>2074</v>
      </c>
    </row>
    <row r="190" spans="1:12" x14ac:dyDescent="0.15">
      <c r="A190" s="133">
        <v>189</v>
      </c>
      <c r="B190" s="106" t="s">
        <v>36</v>
      </c>
      <c r="C190" s="106" t="s">
        <v>1479</v>
      </c>
      <c r="D190" s="106" t="s">
        <v>1674</v>
      </c>
      <c r="E190" s="106" t="s">
        <v>1470</v>
      </c>
      <c r="F190" s="106" t="s">
        <v>3270</v>
      </c>
      <c r="G190" s="1132" t="s">
        <v>975</v>
      </c>
      <c r="H190" s="106" t="s">
        <v>1412</v>
      </c>
      <c r="I190" s="106" t="s">
        <v>3838</v>
      </c>
      <c r="J190" s="106" t="s">
        <v>519</v>
      </c>
      <c r="K190" s="106" t="s">
        <v>1421</v>
      </c>
      <c r="L190" s="106" t="s">
        <v>2602</v>
      </c>
    </row>
    <row r="191" spans="1:12" x14ac:dyDescent="0.15">
      <c r="A191" s="133">
        <v>190</v>
      </c>
      <c r="B191" s="106" t="s">
        <v>36</v>
      </c>
      <c r="C191" s="106" t="s">
        <v>1483</v>
      </c>
      <c r="D191" s="106" t="s">
        <v>1486</v>
      </c>
      <c r="E191" s="106" t="s">
        <v>975</v>
      </c>
      <c r="F191" s="106" t="s">
        <v>3844</v>
      </c>
      <c r="G191" s="1132" t="s">
        <v>652</v>
      </c>
      <c r="H191" s="106" t="s">
        <v>975</v>
      </c>
      <c r="I191" s="106" t="s">
        <v>3828</v>
      </c>
      <c r="J191" s="106" t="s">
        <v>652</v>
      </c>
      <c r="K191" s="106" t="s">
        <v>1312</v>
      </c>
      <c r="L191" s="106" t="s">
        <v>3168</v>
      </c>
    </row>
    <row r="192" spans="1:12" x14ac:dyDescent="0.15">
      <c r="A192" s="133">
        <v>191</v>
      </c>
      <c r="B192" s="106" t="s">
        <v>38</v>
      </c>
      <c r="C192" s="106" t="s">
        <v>4073</v>
      </c>
      <c r="D192" s="106" t="s">
        <v>4074</v>
      </c>
      <c r="E192" s="106" t="s">
        <v>1284</v>
      </c>
      <c r="F192" s="106" t="s">
        <v>4026</v>
      </c>
      <c r="G192" s="1132" t="s">
        <v>1273</v>
      </c>
      <c r="H192" s="106" t="s">
        <v>1292</v>
      </c>
      <c r="I192" s="106" t="s">
        <v>3835</v>
      </c>
      <c r="J192" s="106" t="s">
        <v>3836</v>
      </c>
      <c r="K192" s="106" t="s">
        <v>975</v>
      </c>
      <c r="L192" s="106" t="s">
        <v>4075</v>
      </c>
    </row>
    <row r="193" spans="1:12" x14ac:dyDescent="0.15">
      <c r="A193" s="133">
        <v>192</v>
      </c>
      <c r="B193" s="106" t="s">
        <v>38</v>
      </c>
      <c r="C193" s="106" t="s">
        <v>1306</v>
      </c>
      <c r="D193" s="106" t="s">
        <v>3877</v>
      </c>
      <c r="E193" s="106" t="s">
        <v>975</v>
      </c>
      <c r="F193" s="106" t="s">
        <v>4026</v>
      </c>
      <c r="G193" s="1132" t="s">
        <v>652</v>
      </c>
      <c r="H193" s="106" t="s">
        <v>1484</v>
      </c>
      <c r="I193" s="106" t="s">
        <v>3828</v>
      </c>
      <c r="J193" s="106" t="s">
        <v>652</v>
      </c>
      <c r="K193" s="106" t="s">
        <v>1487</v>
      </c>
      <c r="L193" s="106" t="s">
        <v>2794</v>
      </c>
    </row>
    <row r="194" spans="1:12" x14ac:dyDescent="0.15">
      <c r="A194" s="133">
        <v>193</v>
      </c>
      <c r="B194" s="106" t="s">
        <v>38</v>
      </c>
      <c r="C194" s="106" t="s">
        <v>1348</v>
      </c>
      <c r="D194" s="106" t="s">
        <v>1474</v>
      </c>
      <c r="E194" s="106" t="s">
        <v>975</v>
      </c>
      <c r="F194" s="106" t="s">
        <v>4026</v>
      </c>
      <c r="G194" s="1132" t="s">
        <v>652</v>
      </c>
      <c r="H194" s="106" t="s">
        <v>1484</v>
      </c>
      <c r="I194" s="106" t="s">
        <v>3828</v>
      </c>
      <c r="J194" s="106" t="s">
        <v>652</v>
      </c>
      <c r="K194" s="106" t="s">
        <v>1487</v>
      </c>
      <c r="L194" s="106" t="s">
        <v>4076</v>
      </c>
    </row>
    <row r="195" spans="1:12" x14ac:dyDescent="0.15">
      <c r="A195" s="133">
        <v>194</v>
      </c>
      <c r="B195" s="106" t="s">
        <v>38</v>
      </c>
      <c r="C195" s="106" t="s">
        <v>4077</v>
      </c>
      <c r="D195" s="106" t="s">
        <v>3880</v>
      </c>
      <c r="E195" s="106" t="s">
        <v>4049</v>
      </c>
      <c r="F195" s="106" t="s">
        <v>1398</v>
      </c>
      <c r="G195" s="1132" t="s">
        <v>652</v>
      </c>
      <c r="H195" s="106" t="s">
        <v>1488</v>
      </c>
      <c r="I195" s="106" t="s">
        <v>3828</v>
      </c>
      <c r="J195" s="106" t="s">
        <v>652</v>
      </c>
      <c r="K195" s="106" t="s">
        <v>975</v>
      </c>
      <c r="L195" s="106" t="s">
        <v>4078</v>
      </c>
    </row>
    <row r="196" spans="1:12" x14ac:dyDescent="0.15">
      <c r="A196" s="133">
        <v>195</v>
      </c>
      <c r="B196" s="106" t="s">
        <v>38</v>
      </c>
      <c r="C196" s="106" t="s">
        <v>4079</v>
      </c>
      <c r="D196" s="106" t="s">
        <v>3880</v>
      </c>
      <c r="E196" s="106" t="s">
        <v>3880</v>
      </c>
      <c r="F196" s="106" t="s">
        <v>1274</v>
      </c>
      <c r="G196" s="1132">
        <v>-0.1</v>
      </c>
      <c r="H196" s="106" t="s">
        <v>1290</v>
      </c>
      <c r="I196" s="106" t="s">
        <v>3838</v>
      </c>
      <c r="J196" s="106" t="s">
        <v>4080</v>
      </c>
      <c r="K196" s="106" t="s">
        <v>975</v>
      </c>
      <c r="L196" s="106" t="s">
        <v>4081</v>
      </c>
    </row>
    <row r="197" spans="1:12" x14ac:dyDescent="0.15">
      <c r="A197" s="133">
        <v>196</v>
      </c>
      <c r="B197" s="106" t="s">
        <v>38</v>
      </c>
      <c r="C197" s="106" t="s">
        <v>4082</v>
      </c>
      <c r="D197" s="106" t="s">
        <v>3880</v>
      </c>
      <c r="E197" s="106" t="s">
        <v>4083</v>
      </c>
      <c r="F197" s="106" t="s">
        <v>1274</v>
      </c>
      <c r="G197" s="1132">
        <v>-0.1</v>
      </c>
      <c r="H197" s="106" t="s">
        <v>1285</v>
      </c>
      <c r="I197" s="106" t="s">
        <v>3838</v>
      </c>
      <c r="J197" s="106" t="s">
        <v>3836</v>
      </c>
      <c r="K197" s="106" t="s">
        <v>975</v>
      </c>
      <c r="L197" s="106" t="s">
        <v>4084</v>
      </c>
    </row>
    <row r="198" spans="1:12" x14ac:dyDescent="0.15">
      <c r="A198" s="133">
        <v>197</v>
      </c>
      <c r="B198" s="106" t="s">
        <v>38</v>
      </c>
      <c r="C198" s="106" t="s">
        <v>1491</v>
      </c>
      <c r="D198" s="106" t="s">
        <v>1470</v>
      </c>
      <c r="E198" s="106" t="s">
        <v>3965</v>
      </c>
      <c r="F198" s="106" t="s">
        <v>1401</v>
      </c>
      <c r="G198" s="1132">
        <v>-0.2</v>
      </c>
      <c r="H198" s="106" t="s">
        <v>1404</v>
      </c>
      <c r="I198" s="106" t="s">
        <v>1492</v>
      </c>
      <c r="J198" s="106" t="s">
        <v>1250</v>
      </c>
      <c r="K198" s="106" t="s">
        <v>1312</v>
      </c>
      <c r="L198" s="106" t="s">
        <v>1584</v>
      </c>
    </row>
    <row r="199" spans="1:12" x14ac:dyDescent="0.15">
      <c r="A199" s="133">
        <v>198</v>
      </c>
      <c r="B199" s="106" t="s">
        <v>38</v>
      </c>
      <c r="C199" s="106" t="s">
        <v>4085</v>
      </c>
      <c r="D199" s="106" t="s">
        <v>3880</v>
      </c>
      <c r="E199" s="106" t="s">
        <v>4083</v>
      </c>
      <c r="F199" s="106" t="s">
        <v>1274</v>
      </c>
      <c r="G199" s="1132">
        <v>-0.15</v>
      </c>
      <c r="H199" s="106" t="s">
        <v>1285</v>
      </c>
      <c r="I199" s="106" t="s">
        <v>3838</v>
      </c>
      <c r="J199" s="106" t="s">
        <v>4080</v>
      </c>
      <c r="K199" s="106" t="s">
        <v>975</v>
      </c>
      <c r="L199" s="106" t="s">
        <v>4086</v>
      </c>
    </row>
    <row r="200" spans="1:12" x14ac:dyDescent="0.15">
      <c r="A200" s="133">
        <v>199</v>
      </c>
      <c r="B200" s="106" t="s">
        <v>38</v>
      </c>
      <c r="C200" s="106" t="s">
        <v>1508</v>
      </c>
      <c r="D200" s="106" t="s">
        <v>1470</v>
      </c>
      <c r="E200" s="106" t="s">
        <v>3965</v>
      </c>
      <c r="F200" s="106" t="s">
        <v>1401</v>
      </c>
      <c r="G200" s="1132">
        <v>-0.2</v>
      </c>
      <c r="H200" s="106" t="s">
        <v>1452</v>
      </c>
      <c r="I200" s="106" t="s">
        <v>3838</v>
      </c>
      <c r="J200" s="106" t="s">
        <v>519</v>
      </c>
      <c r="K200" s="106" t="s">
        <v>1487</v>
      </c>
      <c r="L200" s="106" t="s">
        <v>2790</v>
      </c>
    </row>
    <row r="201" spans="1:12" x14ac:dyDescent="0.15">
      <c r="A201" s="133">
        <v>200</v>
      </c>
      <c r="B201" s="106" t="s">
        <v>38</v>
      </c>
      <c r="C201" s="106" t="s">
        <v>4087</v>
      </c>
      <c r="D201" s="106" t="s">
        <v>3880</v>
      </c>
      <c r="E201" s="106" t="s">
        <v>3965</v>
      </c>
      <c r="F201" s="106" t="s">
        <v>1274</v>
      </c>
      <c r="G201" s="1132">
        <v>-0.1</v>
      </c>
      <c r="H201" s="106" t="s">
        <v>1287</v>
      </c>
      <c r="I201" s="106" t="s">
        <v>3838</v>
      </c>
      <c r="J201" s="106" t="s">
        <v>1469</v>
      </c>
      <c r="K201" s="106" t="s">
        <v>975</v>
      </c>
      <c r="L201" s="106" t="s">
        <v>4088</v>
      </c>
    </row>
    <row r="202" spans="1:12" x14ac:dyDescent="0.15">
      <c r="A202" s="133">
        <v>201</v>
      </c>
      <c r="B202" s="106" t="s">
        <v>38</v>
      </c>
      <c r="C202" s="106" t="s">
        <v>4089</v>
      </c>
      <c r="D202" s="106" t="s">
        <v>3880</v>
      </c>
      <c r="E202" s="106" t="s">
        <v>3965</v>
      </c>
      <c r="F202" s="106" t="s">
        <v>1274</v>
      </c>
      <c r="G202" s="1132">
        <v>-0.2</v>
      </c>
      <c r="H202" s="106" t="s">
        <v>1285</v>
      </c>
      <c r="I202" s="106" t="s">
        <v>3835</v>
      </c>
      <c r="J202" s="106" t="s">
        <v>3836</v>
      </c>
      <c r="K202" s="106" t="s">
        <v>975</v>
      </c>
      <c r="L202" s="106" t="s">
        <v>4090</v>
      </c>
    </row>
    <row r="203" spans="1:12" x14ac:dyDescent="0.15">
      <c r="A203" s="133">
        <v>202</v>
      </c>
      <c r="B203" s="106" t="s">
        <v>38</v>
      </c>
      <c r="C203" s="106" t="s">
        <v>4091</v>
      </c>
      <c r="D203" s="106" t="s">
        <v>1470</v>
      </c>
      <c r="E203" s="106" t="s">
        <v>1284</v>
      </c>
      <c r="F203" s="106" t="s">
        <v>1430</v>
      </c>
      <c r="G203" s="1132" t="s">
        <v>1273</v>
      </c>
      <c r="H203" s="106" t="s">
        <v>1285</v>
      </c>
      <c r="I203" s="106" t="s">
        <v>3828</v>
      </c>
      <c r="J203" s="106" t="s">
        <v>1284</v>
      </c>
      <c r="K203" s="106" t="s">
        <v>1397</v>
      </c>
      <c r="L203" s="106" t="s">
        <v>4092</v>
      </c>
    </row>
    <row r="204" spans="1:12" x14ac:dyDescent="0.15">
      <c r="A204" s="133">
        <v>203</v>
      </c>
      <c r="B204" s="106" t="s">
        <v>38</v>
      </c>
      <c r="C204" s="106" t="s">
        <v>4093</v>
      </c>
      <c r="D204" s="106" t="s">
        <v>3880</v>
      </c>
      <c r="E204" s="106" t="s">
        <v>1284</v>
      </c>
      <c r="F204" s="106" t="s">
        <v>1278</v>
      </c>
      <c r="G204" s="1132" t="s">
        <v>1273</v>
      </c>
      <c r="H204" s="106" t="s">
        <v>1421</v>
      </c>
      <c r="I204" s="106" t="s">
        <v>3838</v>
      </c>
      <c r="J204" s="106" t="s">
        <v>1469</v>
      </c>
      <c r="K204" s="106" t="s">
        <v>1397</v>
      </c>
      <c r="L204" s="106" t="s">
        <v>4094</v>
      </c>
    </row>
    <row r="205" spans="1:12" x14ac:dyDescent="0.15">
      <c r="A205" s="133">
        <v>204</v>
      </c>
      <c r="B205" s="106" t="s">
        <v>38</v>
      </c>
      <c r="C205" s="106" t="s">
        <v>4095</v>
      </c>
      <c r="D205" s="106" t="s">
        <v>3880</v>
      </c>
      <c r="E205" s="106" t="s">
        <v>4083</v>
      </c>
      <c r="F205" s="106" t="s">
        <v>1276</v>
      </c>
      <c r="G205" s="1132">
        <v>-0.15</v>
      </c>
      <c r="H205" s="106" t="s">
        <v>1277</v>
      </c>
      <c r="I205" s="106" t="s">
        <v>3828</v>
      </c>
      <c r="J205" s="106" t="s">
        <v>1273</v>
      </c>
      <c r="K205" s="106" t="s">
        <v>975</v>
      </c>
      <c r="L205" s="106" t="s">
        <v>1490</v>
      </c>
    </row>
    <row r="206" spans="1:12" x14ac:dyDescent="0.15">
      <c r="A206" s="133">
        <v>205</v>
      </c>
      <c r="B206" s="106" t="s">
        <v>38</v>
      </c>
      <c r="C206" s="106" t="s">
        <v>4096</v>
      </c>
      <c r="D206" s="106" t="s">
        <v>3880</v>
      </c>
      <c r="E206" s="106" t="s">
        <v>1284</v>
      </c>
      <c r="F206" s="106" t="s">
        <v>1289</v>
      </c>
      <c r="G206" s="1132" t="s">
        <v>1273</v>
      </c>
      <c r="H206" s="106" t="s">
        <v>1421</v>
      </c>
      <c r="I206" s="106" t="s">
        <v>3838</v>
      </c>
      <c r="J206" s="106" t="s">
        <v>1250</v>
      </c>
      <c r="K206" s="106" t="s">
        <v>975</v>
      </c>
      <c r="L206" s="106" t="s">
        <v>4097</v>
      </c>
    </row>
    <row r="207" spans="1:12" x14ac:dyDescent="0.15">
      <c r="A207" s="133">
        <v>206</v>
      </c>
      <c r="B207" s="106" t="s">
        <v>38</v>
      </c>
      <c r="C207" s="106" t="s">
        <v>1514</v>
      </c>
      <c r="D207" s="106" t="s">
        <v>1470</v>
      </c>
      <c r="E207" s="106" t="s">
        <v>3965</v>
      </c>
      <c r="F207" s="106" t="s">
        <v>3270</v>
      </c>
      <c r="G207" s="1132">
        <v>-0.1</v>
      </c>
      <c r="H207" s="106" t="s">
        <v>1420</v>
      </c>
      <c r="I207" s="106" t="s">
        <v>652</v>
      </c>
      <c r="J207" s="106" t="s">
        <v>652</v>
      </c>
      <c r="K207" s="106" t="s">
        <v>975</v>
      </c>
      <c r="L207" s="106" t="s">
        <v>2077</v>
      </c>
    </row>
    <row r="208" spans="1:12" x14ac:dyDescent="0.15">
      <c r="A208" s="133">
        <v>207</v>
      </c>
      <c r="B208" s="106" t="s">
        <v>38</v>
      </c>
      <c r="C208" s="106" t="s">
        <v>1515</v>
      </c>
      <c r="D208" s="106" t="s">
        <v>1470</v>
      </c>
      <c r="E208" s="106" t="s">
        <v>975</v>
      </c>
      <c r="F208" s="106" t="s">
        <v>3844</v>
      </c>
      <c r="G208" s="1132" t="s">
        <v>652</v>
      </c>
      <c r="H208" s="106" t="s">
        <v>1404</v>
      </c>
      <c r="I208" s="106" t="s">
        <v>1405</v>
      </c>
      <c r="J208" s="106" t="s">
        <v>652</v>
      </c>
      <c r="K208" s="106" t="s">
        <v>1397</v>
      </c>
      <c r="L208" s="106" t="s">
        <v>2076</v>
      </c>
    </row>
    <row r="209" spans="1:12" x14ac:dyDescent="0.15">
      <c r="A209" s="133">
        <v>208</v>
      </c>
      <c r="B209" s="106" t="s">
        <v>38</v>
      </c>
      <c r="C209" s="106" t="s">
        <v>4098</v>
      </c>
      <c r="D209" s="106" t="s">
        <v>3880</v>
      </c>
      <c r="E209" s="106" t="s">
        <v>3965</v>
      </c>
      <c r="F209" s="106" t="s">
        <v>3844</v>
      </c>
      <c r="G209" s="1132">
        <v>-0.15</v>
      </c>
      <c r="H209" s="106" t="s">
        <v>1421</v>
      </c>
      <c r="I209" s="106" t="s">
        <v>3838</v>
      </c>
      <c r="J209" s="106" t="s">
        <v>1469</v>
      </c>
      <c r="K209" s="106" t="s">
        <v>1397</v>
      </c>
      <c r="L209" s="106" t="s">
        <v>4099</v>
      </c>
    </row>
    <row r="210" spans="1:12" x14ac:dyDescent="0.15">
      <c r="A210" s="133">
        <v>209</v>
      </c>
      <c r="B210" s="106" t="s">
        <v>38</v>
      </c>
      <c r="C210" s="106" t="s">
        <v>4100</v>
      </c>
      <c r="D210" s="106" t="s">
        <v>4101</v>
      </c>
      <c r="E210" s="106" t="s">
        <v>3965</v>
      </c>
      <c r="F210" s="106" t="s">
        <v>1274</v>
      </c>
      <c r="G210" s="1132">
        <v>-0.15</v>
      </c>
      <c r="H210" s="106" t="s">
        <v>1404</v>
      </c>
      <c r="I210" s="106" t="s">
        <v>3838</v>
      </c>
      <c r="J210" s="106" t="s">
        <v>3836</v>
      </c>
      <c r="K210" s="106" t="s">
        <v>975</v>
      </c>
      <c r="L210" s="106" t="s">
        <v>4102</v>
      </c>
    </row>
    <row r="211" spans="1:12" x14ac:dyDescent="0.15">
      <c r="A211" s="133">
        <v>210</v>
      </c>
      <c r="B211" s="106" t="s">
        <v>38</v>
      </c>
      <c r="C211" s="106" t="s">
        <v>1493</v>
      </c>
      <c r="D211" s="106" t="s">
        <v>1486</v>
      </c>
      <c r="E211" s="106" t="s">
        <v>975</v>
      </c>
      <c r="F211" s="106" t="s">
        <v>3844</v>
      </c>
      <c r="G211" s="1132" t="s">
        <v>652</v>
      </c>
      <c r="H211" s="106" t="s">
        <v>975</v>
      </c>
      <c r="I211" s="106" t="s">
        <v>3828</v>
      </c>
      <c r="J211" s="106" t="s">
        <v>652</v>
      </c>
      <c r="K211" s="106" t="s">
        <v>1312</v>
      </c>
      <c r="L211" s="106" t="s">
        <v>3169</v>
      </c>
    </row>
    <row r="212" spans="1:12" x14ac:dyDescent="0.15">
      <c r="A212" s="133">
        <v>211</v>
      </c>
      <c r="B212" s="106" t="s">
        <v>37</v>
      </c>
      <c r="C212" s="106" t="s">
        <v>1557</v>
      </c>
      <c r="D212" s="106" t="s">
        <v>1385</v>
      </c>
      <c r="E212" s="106" t="s">
        <v>975</v>
      </c>
      <c r="F212" s="106" t="s">
        <v>1413</v>
      </c>
      <c r="G212" s="1132" t="s">
        <v>652</v>
      </c>
      <c r="H212" s="106" t="s">
        <v>975</v>
      </c>
      <c r="I212" s="106" t="s">
        <v>3828</v>
      </c>
      <c r="J212" s="106" t="s">
        <v>652</v>
      </c>
      <c r="K212" s="106" t="s">
        <v>975</v>
      </c>
      <c r="L212" s="106" t="s">
        <v>2600</v>
      </c>
    </row>
    <row r="213" spans="1:12" x14ac:dyDescent="0.15">
      <c r="A213" s="133">
        <v>212</v>
      </c>
      <c r="B213" s="106" t="s">
        <v>37</v>
      </c>
      <c r="C213" s="106" t="s">
        <v>1570</v>
      </c>
      <c r="D213" s="106" t="s">
        <v>1284</v>
      </c>
      <c r="E213" s="106" t="s">
        <v>1571</v>
      </c>
      <c r="F213" s="106" t="s">
        <v>1413</v>
      </c>
      <c r="G213" s="1132" t="s">
        <v>975</v>
      </c>
      <c r="H213" s="106" t="s">
        <v>975</v>
      </c>
      <c r="I213" s="106" t="s">
        <v>3828</v>
      </c>
      <c r="J213" s="106" t="s">
        <v>652</v>
      </c>
      <c r="K213" s="106" t="s">
        <v>975</v>
      </c>
      <c r="L213" s="106" t="s">
        <v>2078</v>
      </c>
    </row>
    <row r="214" spans="1:12" x14ac:dyDescent="0.15">
      <c r="A214" s="133">
        <v>213</v>
      </c>
      <c r="B214" s="106" t="s">
        <v>37</v>
      </c>
      <c r="C214" s="106" t="s">
        <v>1568</v>
      </c>
      <c r="D214" s="106" t="s">
        <v>1414</v>
      </c>
      <c r="E214" s="106" t="s">
        <v>975</v>
      </c>
      <c r="F214" s="106" t="s">
        <v>1413</v>
      </c>
      <c r="G214" s="1132" t="s">
        <v>652</v>
      </c>
      <c r="H214" s="106" t="s">
        <v>975</v>
      </c>
      <c r="I214" s="106" t="s">
        <v>3828</v>
      </c>
      <c r="J214" s="106" t="s">
        <v>652</v>
      </c>
      <c r="K214" s="106" t="s">
        <v>975</v>
      </c>
      <c r="L214" s="106" t="s">
        <v>2605</v>
      </c>
    </row>
    <row r="215" spans="1:12" x14ac:dyDescent="0.15">
      <c r="A215" s="133">
        <v>214</v>
      </c>
      <c r="B215" s="106" t="s">
        <v>37</v>
      </c>
      <c r="C215" s="106" t="s">
        <v>1569</v>
      </c>
      <c r="D215" s="106" t="s">
        <v>1414</v>
      </c>
      <c r="E215" s="106" t="s">
        <v>975</v>
      </c>
      <c r="F215" s="106" t="s">
        <v>1413</v>
      </c>
      <c r="G215" s="1132" t="s">
        <v>652</v>
      </c>
      <c r="H215" s="106" t="s">
        <v>975</v>
      </c>
      <c r="I215" s="106" t="s">
        <v>3828</v>
      </c>
      <c r="J215" s="106" t="s">
        <v>652</v>
      </c>
      <c r="K215" s="106" t="s">
        <v>975</v>
      </c>
      <c r="L215" s="106" t="s">
        <v>1916</v>
      </c>
    </row>
    <row r="216" spans="1:12" x14ac:dyDescent="0.15">
      <c r="A216" s="133">
        <v>215</v>
      </c>
      <c r="B216" s="106" t="s">
        <v>37</v>
      </c>
      <c r="C216" s="106" t="s">
        <v>1551</v>
      </c>
      <c r="D216" s="106" t="s">
        <v>2610</v>
      </c>
      <c r="E216" s="106" t="s">
        <v>975</v>
      </c>
      <c r="F216" s="106" t="s">
        <v>1413</v>
      </c>
      <c r="G216" s="1132" t="s">
        <v>652</v>
      </c>
      <c r="H216" s="106" t="s">
        <v>975</v>
      </c>
      <c r="I216" s="106" t="s">
        <v>3828</v>
      </c>
      <c r="J216" s="106" t="s">
        <v>652</v>
      </c>
      <c r="K216" s="106" t="s">
        <v>975</v>
      </c>
      <c r="L216" s="106" t="s">
        <v>3008</v>
      </c>
    </row>
    <row r="217" spans="1:12" x14ac:dyDescent="0.15">
      <c r="A217" s="133">
        <v>216</v>
      </c>
      <c r="B217" s="106" t="s">
        <v>37</v>
      </c>
      <c r="C217" s="106" t="s">
        <v>1564</v>
      </c>
      <c r="D217" s="106" t="s">
        <v>1284</v>
      </c>
      <c r="E217" s="106" t="s">
        <v>1563</v>
      </c>
      <c r="F217" s="106" t="s">
        <v>1438</v>
      </c>
      <c r="G217" s="1132">
        <v>-0.2</v>
      </c>
      <c r="H217" s="106" t="s">
        <v>1421</v>
      </c>
      <c r="I217" s="106" t="s">
        <v>3844</v>
      </c>
      <c r="J217" s="106" t="s">
        <v>519</v>
      </c>
      <c r="K217" s="106" t="s">
        <v>975</v>
      </c>
      <c r="L217" s="106" t="s">
        <v>2750</v>
      </c>
    </row>
    <row r="218" spans="1:12" x14ac:dyDescent="0.15">
      <c r="A218" s="133">
        <v>217</v>
      </c>
      <c r="B218" s="106" t="s">
        <v>37</v>
      </c>
      <c r="C218" s="106" t="s">
        <v>1550</v>
      </c>
      <c r="D218" s="106" t="s">
        <v>1284</v>
      </c>
      <c r="E218" s="106" t="s">
        <v>975</v>
      </c>
      <c r="F218" s="106" t="s">
        <v>1410</v>
      </c>
      <c r="G218" s="1132" t="s">
        <v>652</v>
      </c>
      <c r="H218" s="106" t="s">
        <v>975</v>
      </c>
      <c r="I218" s="106" t="s">
        <v>1405</v>
      </c>
      <c r="J218" s="106" t="s">
        <v>652</v>
      </c>
      <c r="K218" s="106" t="s">
        <v>1312</v>
      </c>
      <c r="L218" s="106" t="s">
        <v>3300</v>
      </c>
    </row>
    <row r="219" spans="1:12" x14ac:dyDescent="0.15">
      <c r="A219" s="133">
        <v>218</v>
      </c>
      <c r="B219" s="106" t="s">
        <v>37</v>
      </c>
      <c r="C219" s="106" t="s">
        <v>1556</v>
      </c>
      <c r="D219" s="106" t="s">
        <v>1284</v>
      </c>
      <c r="E219" s="106" t="s">
        <v>1284</v>
      </c>
      <c r="F219" s="106" t="s">
        <v>1279</v>
      </c>
      <c r="G219" s="1132" t="s">
        <v>1273</v>
      </c>
      <c r="H219" s="106" t="s">
        <v>1452</v>
      </c>
      <c r="I219" s="106" t="s">
        <v>3828</v>
      </c>
      <c r="J219" s="106" t="s">
        <v>1273</v>
      </c>
      <c r="K219" s="106" t="s">
        <v>1487</v>
      </c>
      <c r="L219" s="106" t="s">
        <v>4103</v>
      </c>
    </row>
    <row r="220" spans="1:12" x14ac:dyDescent="0.15">
      <c r="A220" s="133">
        <v>219</v>
      </c>
      <c r="B220" s="106" t="s">
        <v>37</v>
      </c>
      <c r="C220" s="106" t="s">
        <v>4104</v>
      </c>
      <c r="D220" s="106" t="s">
        <v>1284</v>
      </c>
      <c r="E220" s="106" t="s">
        <v>1284</v>
      </c>
      <c r="F220" s="106" t="s">
        <v>1279</v>
      </c>
      <c r="G220" s="1132" t="s">
        <v>1273</v>
      </c>
      <c r="H220" s="106" t="s">
        <v>1452</v>
      </c>
      <c r="I220" s="106" t="s">
        <v>3828</v>
      </c>
      <c r="J220" s="106" t="s">
        <v>1273</v>
      </c>
      <c r="K220" s="106" t="s">
        <v>1487</v>
      </c>
      <c r="L220" s="106" t="s">
        <v>4105</v>
      </c>
    </row>
    <row r="221" spans="1:12" x14ac:dyDescent="0.15">
      <c r="A221" s="133">
        <v>220</v>
      </c>
      <c r="B221" s="106" t="s">
        <v>37</v>
      </c>
      <c r="C221" s="106" t="s">
        <v>1565</v>
      </c>
      <c r="D221" s="106" t="s">
        <v>1284</v>
      </c>
      <c r="E221" s="106" t="s">
        <v>4016</v>
      </c>
      <c r="F221" s="106" t="s">
        <v>1401</v>
      </c>
      <c r="G221" s="1132">
        <v>-0.15</v>
      </c>
      <c r="H221" s="106" t="s">
        <v>3844</v>
      </c>
      <c r="I221" s="106" t="s">
        <v>3838</v>
      </c>
      <c r="J221" s="106" t="s">
        <v>1009</v>
      </c>
      <c r="K221" s="106" t="s">
        <v>975</v>
      </c>
      <c r="L221" s="106" t="s">
        <v>3033</v>
      </c>
    </row>
    <row r="222" spans="1:12" x14ac:dyDescent="0.15">
      <c r="A222" s="133">
        <v>221</v>
      </c>
      <c r="B222" s="106" t="s">
        <v>37</v>
      </c>
      <c r="C222" s="106" t="s">
        <v>4106</v>
      </c>
      <c r="D222" s="106" t="s">
        <v>1284</v>
      </c>
      <c r="E222" s="106" t="s">
        <v>1537</v>
      </c>
      <c r="F222" s="106" t="s">
        <v>4068</v>
      </c>
      <c r="G222" s="1132" t="s">
        <v>975</v>
      </c>
      <c r="H222" s="106" t="s">
        <v>1284</v>
      </c>
      <c r="I222" s="106" t="s">
        <v>3828</v>
      </c>
      <c r="J222" s="106" t="s">
        <v>1273</v>
      </c>
      <c r="K222" s="106" t="s">
        <v>1487</v>
      </c>
      <c r="L222" s="106" t="s">
        <v>4107</v>
      </c>
    </row>
    <row r="223" spans="1:12" x14ac:dyDescent="0.15">
      <c r="A223" s="133">
        <v>222</v>
      </c>
      <c r="B223" s="106" t="s">
        <v>37</v>
      </c>
      <c r="C223" s="106" t="s">
        <v>1558</v>
      </c>
      <c r="D223" s="106" t="s">
        <v>1385</v>
      </c>
      <c r="E223" s="106" t="s">
        <v>975</v>
      </c>
      <c r="F223" s="106" t="s">
        <v>1440</v>
      </c>
      <c r="G223" s="1132" t="s">
        <v>652</v>
      </c>
      <c r="H223" s="106" t="s">
        <v>1404</v>
      </c>
      <c r="I223" s="106" t="s">
        <v>3838</v>
      </c>
      <c r="J223" s="106" t="s">
        <v>1364</v>
      </c>
      <c r="K223" s="106" t="s">
        <v>975</v>
      </c>
      <c r="L223" s="106" t="s">
        <v>2806</v>
      </c>
    </row>
    <row r="224" spans="1:12" x14ac:dyDescent="0.15">
      <c r="A224" s="133">
        <v>223</v>
      </c>
      <c r="B224" s="106" t="s">
        <v>37</v>
      </c>
      <c r="C224" s="106" t="s">
        <v>1553</v>
      </c>
      <c r="D224" s="106" t="s">
        <v>1385</v>
      </c>
      <c r="E224" s="106" t="s">
        <v>975</v>
      </c>
      <c r="F224" s="106" t="s">
        <v>1437</v>
      </c>
      <c r="G224" s="1132" t="s">
        <v>652</v>
      </c>
      <c r="H224" s="106" t="s">
        <v>1404</v>
      </c>
      <c r="I224" s="106" t="s">
        <v>3838</v>
      </c>
      <c r="J224" s="106" t="s">
        <v>519</v>
      </c>
      <c r="K224" s="106" t="s">
        <v>975</v>
      </c>
      <c r="L224" s="106" t="s">
        <v>4108</v>
      </c>
    </row>
    <row r="225" spans="1:12" x14ac:dyDescent="0.15">
      <c r="A225" s="133">
        <v>224</v>
      </c>
      <c r="B225" s="106" t="s">
        <v>37</v>
      </c>
      <c r="C225" s="106" t="s">
        <v>1566</v>
      </c>
      <c r="D225" s="106" t="s">
        <v>1284</v>
      </c>
      <c r="E225" s="106" t="s">
        <v>1567</v>
      </c>
      <c r="F225" s="106" t="s">
        <v>3270</v>
      </c>
      <c r="G225" s="1132">
        <v>-0.15</v>
      </c>
      <c r="H225" s="106" t="s">
        <v>1404</v>
      </c>
      <c r="I225" s="106" t="s">
        <v>652</v>
      </c>
      <c r="J225" s="106" t="s">
        <v>652</v>
      </c>
      <c r="K225" s="106" t="s">
        <v>975</v>
      </c>
      <c r="L225" s="106" t="s">
        <v>2070</v>
      </c>
    </row>
    <row r="226" spans="1:12" x14ac:dyDescent="0.15">
      <c r="A226" s="133">
        <v>225</v>
      </c>
      <c r="B226" s="106" t="s">
        <v>37</v>
      </c>
      <c r="C226" s="106" t="s">
        <v>1572</v>
      </c>
      <c r="D226" s="106" t="s">
        <v>1385</v>
      </c>
      <c r="E226" s="106" t="s">
        <v>1573</v>
      </c>
      <c r="F226" s="106" t="s">
        <v>3270</v>
      </c>
      <c r="G226" s="1132">
        <v>-0.2</v>
      </c>
      <c r="H226" s="106" t="s">
        <v>1421</v>
      </c>
      <c r="I226" s="106" t="s">
        <v>652</v>
      </c>
      <c r="J226" s="106" t="s">
        <v>652</v>
      </c>
      <c r="K226" s="106" t="s">
        <v>975</v>
      </c>
      <c r="L226" s="106" t="s">
        <v>2656</v>
      </c>
    </row>
    <row r="227" spans="1:12" x14ac:dyDescent="0.15">
      <c r="A227" s="133">
        <v>226</v>
      </c>
      <c r="B227" s="106" t="s">
        <v>37</v>
      </c>
      <c r="C227" s="106" t="s">
        <v>4109</v>
      </c>
      <c r="D227" s="106" t="s">
        <v>1284</v>
      </c>
      <c r="E227" s="106" t="s">
        <v>975</v>
      </c>
      <c r="F227" s="106" t="s">
        <v>3844</v>
      </c>
      <c r="G227" s="1132" t="s">
        <v>652</v>
      </c>
      <c r="H227" s="106" t="s">
        <v>1404</v>
      </c>
      <c r="I227" s="106" t="s">
        <v>3828</v>
      </c>
      <c r="J227" s="106" t="s">
        <v>1273</v>
      </c>
      <c r="K227" s="106" t="s">
        <v>975</v>
      </c>
      <c r="L227" s="106" t="s">
        <v>4110</v>
      </c>
    </row>
    <row r="228" spans="1:12" x14ac:dyDescent="0.15">
      <c r="A228" s="133">
        <v>227</v>
      </c>
      <c r="B228" s="106" t="s">
        <v>37</v>
      </c>
      <c r="C228" s="106" t="s">
        <v>1549</v>
      </c>
      <c r="D228" s="106" t="s">
        <v>1284</v>
      </c>
      <c r="E228" s="106" t="s">
        <v>975</v>
      </c>
      <c r="F228" s="106" t="s">
        <v>3844</v>
      </c>
      <c r="G228" s="1132" t="s">
        <v>652</v>
      </c>
      <c r="H228" s="106" t="s">
        <v>1402</v>
      </c>
      <c r="I228" s="106" t="s">
        <v>1405</v>
      </c>
      <c r="J228" s="106" t="s">
        <v>652</v>
      </c>
      <c r="K228" s="106" t="s">
        <v>1397</v>
      </c>
      <c r="L228" s="106" t="s">
        <v>2079</v>
      </c>
    </row>
    <row r="229" spans="1:12" x14ac:dyDescent="0.15">
      <c r="A229" s="133">
        <v>228</v>
      </c>
      <c r="B229" s="106" t="s">
        <v>37</v>
      </c>
      <c r="C229" s="106" t="s">
        <v>1554</v>
      </c>
      <c r="D229" s="106" t="s">
        <v>1633</v>
      </c>
      <c r="E229" s="106" t="s">
        <v>3880</v>
      </c>
      <c r="F229" s="106" t="s">
        <v>3270</v>
      </c>
      <c r="G229" s="1132">
        <v>-0.2</v>
      </c>
      <c r="H229" s="106" t="s">
        <v>1421</v>
      </c>
      <c r="I229" s="106" t="s">
        <v>652</v>
      </c>
      <c r="J229" s="106" t="s">
        <v>652</v>
      </c>
      <c r="K229" s="106" t="s">
        <v>1432</v>
      </c>
      <c r="L229" s="106" t="s">
        <v>2606</v>
      </c>
    </row>
    <row r="230" spans="1:12" x14ac:dyDescent="0.15">
      <c r="A230" s="133">
        <v>229</v>
      </c>
      <c r="B230" s="106" t="s">
        <v>37</v>
      </c>
      <c r="C230" s="106" t="s">
        <v>1560</v>
      </c>
      <c r="D230" s="106" t="s">
        <v>591</v>
      </c>
      <c r="E230" s="106" t="s">
        <v>3840</v>
      </c>
      <c r="F230" s="106" t="s">
        <v>3844</v>
      </c>
      <c r="G230" s="1132">
        <v>-0.25</v>
      </c>
      <c r="H230" s="106" t="s">
        <v>1404</v>
      </c>
      <c r="I230" s="106" t="s">
        <v>3838</v>
      </c>
      <c r="J230" s="106" t="s">
        <v>1469</v>
      </c>
      <c r="K230" s="106" t="s">
        <v>1397</v>
      </c>
      <c r="L230" s="106" t="s">
        <v>1559</v>
      </c>
    </row>
    <row r="231" spans="1:12" x14ac:dyDescent="0.15">
      <c r="A231" s="133">
        <v>230</v>
      </c>
      <c r="B231" s="106" t="s">
        <v>37</v>
      </c>
      <c r="C231" s="106" t="s">
        <v>1574</v>
      </c>
      <c r="D231" s="106" t="s">
        <v>592</v>
      </c>
      <c r="E231" s="106" t="s">
        <v>975</v>
      </c>
      <c r="F231" s="106" t="s">
        <v>3844</v>
      </c>
      <c r="G231" s="1132" t="s">
        <v>652</v>
      </c>
      <c r="H231" s="106" t="s">
        <v>975</v>
      </c>
      <c r="I231" s="106" t="s">
        <v>3828</v>
      </c>
      <c r="J231" s="106" t="s">
        <v>652</v>
      </c>
      <c r="K231" s="106" t="s">
        <v>1312</v>
      </c>
      <c r="L231" s="106" t="s">
        <v>3170</v>
      </c>
    </row>
    <row r="232" spans="1:12" x14ac:dyDescent="0.15">
      <c r="A232" s="133">
        <v>231</v>
      </c>
      <c r="B232" s="106" t="s">
        <v>46</v>
      </c>
      <c r="C232" s="106" t="s">
        <v>4111</v>
      </c>
      <c r="D232" s="106" t="s">
        <v>4112</v>
      </c>
      <c r="E232" s="106" t="s">
        <v>1284</v>
      </c>
      <c r="F232" s="106" t="s">
        <v>3842</v>
      </c>
      <c r="G232" s="1132" t="s">
        <v>1273</v>
      </c>
      <c r="H232" s="106" t="s">
        <v>1284</v>
      </c>
      <c r="I232" s="106" t="s">
        <v>3828</v>
      </c>
      <c r="J232" s="106" t="s">
        <v>1284</v>
      </c>
      <c r="K232" s="106" t="s">
        <v>975</v>
      </c>
      <c r="L232" s="106" t="s">
        <v>4113</v>
      </c>
    </row>
    <row r="233" spans="1:12" x14ac:dyDescent="0.15">
      <c r="A233" s="133">
        <v>232</v>
      </c>
      <c r="B233" s="106" t="s">
        <v>46</v>
      </c>
      <c r="C233" s="106" t="s">
        <v>1709</v>
      </c>
      <c r="D233" s="106" t="s">
        <v>1385</v>
      </c>
      <c r="E233" s="106" t="s">
        <v>975</v>
      </c>
      <c r="F233" s="106" t="s">
        <v>1413</v>
      </c>
      <c r="G233" s="1132" t="s">
        <v>652</v>
      </c>
      <c r="H233" s="106" t="s">
        <v>975</v>
      </c>
      <c r="I233" s="106" t="s">
        <v>3844</v>
      </c>
      <c r="J233" s="106" t="s">
        <v>519</v>
      </c>
      <c r="K233" s="106" t="s">
        <v>975</v>
      </c>
      <c r="L233" s="106" t="s">
        <v>1710</v>
      </c>
    </row>
    <row r="234" spans="1:12" x14ac:dyDescent="0.15">
      <c r="A234" s="133">
        <v>233</v>
      </c>
      <c r="B234" s="106" t="s">
        <v>46</v>
      </c>
      <c r="C234" s="106" t="s">
        <v>1620</v>
      </c>
      <c r="D234" s="106" t="s">
        <v>1284</v>
      </c>
      <c r="E234" s="106" t="s">
        <v>975</v>
      </c>
      <c r="F234" s="106" t="s">
        <v>1413</v>
      </c>
      <c r="G234" s="1132" t="s">
        <v>652</v>
      </c>
      <c r="H234" s="106" t="s">
        <v>975</v>
      </c>
      <c r="I234" s="106" t="s">
        <v>3844</v>
      </c>
      <c r="J234" s="106" t="s">
        <v>519</v>
      </c>
      <c r="K234" s="106" t="s">
        <v>975</v>
      </c>
      <c r="L234" s="106" t="s">
        <v>2080</v>
      </c>
    </row>
    <row r="235" spans="1:12" x14ac:dyDescent="0.15">
      <c r="A235" s="133">
        <v>234</v>
      </c>
      <c r="B235" s="106" t="s">
        <v>46</v>
      </c>
      <c r="C235" s="106" t="s">
        <v>1632</v>
      </c>
      <c r="D235" s="106" t="s">
        <v>1284</v>
      </c>
      <c r="E235" s="106" t="s">
        <v>975</v>
      </c>
      <c r="F235" s="106" t="s">
        <v>1413</v>
      </c>
      <c r="G235" s="1132" t="s">
        <v>652</v>
      </c>
      <c r="H235" s="106" t="s">
        <v>975</v>
      </c>
      <c r="I235" s="106" t="s">
        <v>3844</v>
      </c>
      <c r="J235" s="106" t="s">
        <v>519</v>
      </c>
      <c r="K235" s="106" t="s">
        <v>975</v>
      </c>
      <c r="L235" s="106" t="s">
        <v>2678</v>
      </c>
    </row>
    <row r="236" spans="1:12" x14ac:dyDescent="0.15">
      <c r="A236" s="133">
        <v>235</v>
      </c>
      <c r="B236" s="106" t="s">
        <v>46</v>
      </c>
      <c r="C236" s="106" t="s">
        <v>1575</v>
      </c>
      <c r="D236" s="106" t="s">
        <v>1385</v>
      </c>
      <c r="E236" s="106" t="s">
        <v>975</v>
      </c>
      <c r="F236" s="106" t="s">
        <v>3844</v>
      </c>
      <c r="G236" s="1132" t="s">
        <v>652</v>
      </c>
      <c r="H236" s="106" t="s">
        <v>1412</v>
      </c>
      <c r="I236" s="106" t="s">
        <v>3844</v>
      </c>
      <c r="J236" s="106" t="s">
        <v>519</v>
      </c>
      <c r="K236" s="106" t="s">
        <v>975</v>
      </c>
      <c r="L236" s="106" t="s">
        <v>3193</v>
      </c>
    </row>
    <row r="237" spans="1:12" x14ac:dyDescent="0.15">
      <c r="A237" s="133">
        <v>236</v>
      </c>
      <c r="B237" s="106" t="s">
        <v>46</v>
      </c>
      <c r="C237" s="106" t="s">
        <v>1625</v>
      </c>
      <c r="D237" s="106" t="s">
        <v>1284</v>
      </c>
      <c r="E237" s="106" t="s">
        <v>975</v>
      </c>
      <c r="F237" s="106" t="s">
        <v>1438</v>
      </c>
      <c r="G237" s="1132" t="s">
        <v>652</v>
      </c>
      <c r="H237" s="106" t="s">
        <v>975</v>
      </c>
      <c r="I237" s="106" t="s">
        <v>1405</v>
      </c>
      <c r="J237" s="106" t="s">
        <v>652</v>
      </c>
      <c r="K237" s="106" t="s">
        <v>1487</v>
      </c>
      <c r="L237" s="106" t="s">
        <v>3303</v>
      </c>
    </row>
    <row r="238" spans="1:12" x14ac:dyDescent="0.15">
      <c r="A238" s="133">
        <v>237</v>
      </c>
      <c r="B238" s="106" t="s">
        <v>46</v>
      </c>
      <c r="C238" s="106" t="s">
        <v>1296</v>
      </c>
      <c r="D238" s="106" t="s">
        <v>1284</v>
      </c>
      <c r="E238" s="106" t="s">
        <v>1284</v>
      </c>
      <c r="F238" s="106" t="s">
        <v>1282</v>
      </c>
      <c r="G238" s="1132" t="s">
        <v>1273</v>
      </c>
      <c r="H238" s="106" t="s">
        <v>1412</v>
      </c>
      <c r="I238" s="106" t="s">
        <v>3844</v>
      </c>
      <c r="J238" s="106" t="s">
        <v>3836</v>
      </c>
      <c r="K238" s="106" t="s">
        <v>975</v>
      </c>
      <c r="L238" s="106" t="s">
        <v>4114</v>
      </c>
    </row>
    <row r="239" spans="1:12" x14ac:dyDescent="0.15">
      <c r="A239" s="133">
        <v>238</v>
      </c>
      <c r="B239" s="106" t="s">
        <v>46</v>
      </c>
      <c r="C239" s="106" t="s">
        <v>1293</v>
      </c>
      <c r="D239" s="106" t="s">
        <v>1284</v>
      </c>
      <c r="E239" s="106" t="s">
        <v>1284</v>
      </c>
      <c r="F239" s="106" t="s">
        <v>1282</v>
      </c>
      <c r="G239" s="1132" t="s">
        <v>1273</v>
      </c>
      <c r="H239" s="106" t="s">
        <v>1284</v>
      </c>
      <c r="I239" s="106" t="s">
        <v>3844</v>
      </c>
      <c r="J239" s="106" t="s">
        <v>519</v>
      </c>
      <c r="K239" s="106" t="s">
        <v>975</v>
      </c>
      <c r="L239" s="106" t="s">
        <v>4115</v>
      </c>
    </row>
    <row r="240" spans="1:12" x14ac:dyDescent="0.15">
      <c r="A240" s="133">
        <v>239</v>
      </c>
      <c r="B240" s="106" t="s">
        <v>46</v>
      </c>
      <c r="C240" s="106" t="s">
        <v>1629</v>
      </c>
      <c r="D240" s="106" t="s">
        <v>1284</v>
      </c>
      <c r="E240" s="106" t="s">
        <v>1567</v>
      </c>
      <c r="F240" s="106" t="s">
        <v>4026</v>
      </c>
      <c r="G240" s="1132">
        <v>-0.2</v>
      </c>
      <c r="H240" s="106" t="s">
        <v>1412</v>
      </c>
      <c r="I240" s="106" t="s">
        <v>3838</v>
      </c>
      <c r="J240" s="106" t="s">
        <v>1469</v>
      </c>
      <c r="K240" s="106" t="s">
        <v>975</v>
      </c>
      <c r="L240" s="106" t="s">
        <v>2760</v>
      </c>
    </row>
    <row r="241" spans="1:12" x14ac:dyDescent="0.15">
      <c r="A241" s="133">
        <v>240</v>
      </c>
      <c r="B241" s="106" t="s">
        <v>46</v>
      </c>
      <c r="C241" s="106" t="s">
        <v>1300</v>
      </c>
      <c r="D241" s="106" t="s">
        <v>1284</v>
      </c>
      <c r="E241" s="106" t="s">
        <v>1284</v>
      </c>
      <c r="F241" s="106" t="s">
        <v>1283</v>
      </c>
      <c r="G241" s="1132" t="s">
        <v>1273</v>
      </c>
      <c r="H241" s="106" t="s">
        <v>1291</v>
      </c>
      <c r="I241" s="106" t="s">
        <v>3842</v>
      </c>
      <c r="J241" s="106" t="s">
        <v>1489</v>
      </c>
      <c r="K241" s="106" t="s">
        <v>1397</v>
      </c>
      <c r="L241" s="106" t="s">
        <v>4116</v>
      </c>
    </row>
    <row r="242" spans="1:12" x14ac:dyDescent="0.15">
      <c r="A242" s="133">
        <v>241</v>
      </c>
      <c r="B242" s="106" t="s">
        <v>46</v>
      </c>
      <c r="C242" s="106" t="s">
        <v>1627</v>
      </c>
      <c r="D242" s="106" t="s">
        <v>1284</v>
      </c>
      <c r="E242" s="106" t="s">
        <v>975</v>
      </c>
      <c r="F242" s="106" t="s">
        <v>1410</v>
      </c>
      <c r="G242" s="1132" t="s">
        <v>652</v>
      </c>
      <c r="H242" s="106" t="s">
        <v>1406</v>
      </c>
      <c r="I242" s="106" t="s">
        <v>3844</v>
      </c>
      <c r="J242" s="106" t="s">
        <v>652</v>
      </c>
      <c r="K242" s="106" t="s">
        <v>1397</v>
      </c>
      <c r="L242" s="106" t="s">
        <v>1628</v>
      </c>
    </row>
    <row r="243" spans="1:12" x14ac:dyDescent="0.15">
      <c r="A243" s="133">
        <v>242</v>
      </c>
      <c r="B243" s="106" t="s">
        <v>46</v>
      </c>
      <c r="C243" s="106" t="s">
        <v>1624</v>
      </c>
      <c r="D243" s="106" t="s">
        <v>1284</v>
      </c>
      <c r="E243" s="106" t="s">
        <v>1578</v>
      </c>
      <c r="F243" s="106" t="s">
        <v>1401</v>
      </c>
      <c r="G243" s="1132">
        <v>-0.1</v>
      </c>
      <c r="H243" s="106" t="s">
        <v>1284</v>
      </c>
      <c r="I243" s="106" t="s">
        <v>3828</v>
      </c>
      <c r="J243" s="106" t="s">
        <v>1273</v>
      </c>
      <c r="K243" s="106" t="s">
        <v>1409</v>
      </c>
      <c r="L243" s="106" t="s">
        <v>4117</v>
      </c>
    </row>
    <row r="244" spans="1:12" x14ac:dyDescent="0.15">
      <c r="A244" s="133">
        <v>243</v>
      </c>
      <c r="B244" s="106" t="s">
        <v>46</v>
      </c>
      <c r="C244" s="106" t="s">
        <v>4118</v>
      </c>
      <c r="D244" s="106" t="s">
        <v>1284</v>
      </c>
      <c r="E244" s="106" t="s">
        <v>1284</v>
      </c>
      <c r="F244" s="106" t="s">
        <v>1589</v>
      </c>
      <c r="G244" s="1132" t="s">
        <v>1273</v>
      </c>
      <c r="H244" s="106" t="s">
        <v>1412</v>
      </c>
      <c r="I244" s="106" t="s">
        <v>3838</v>
      </c>
      <c r="J244" s="106" t="s">
        <v>2601</v>
      </c>
      <c r="K244" s="106" t="s">
        <v>1397</v>
      </c>
      <c r="L244" s="106" t="s">
        <v>4119</v>
      </c>
    </row>
    <row r="245" spans="1:12" x14ac:dyDescent="0.15">
      <c r="A245" s="133">
        <v>244</v>
      </c>
      <c r="B245" s="106" t="s">
        <v>46</v>
      </c>
      <c r="C245" s="106" t="s">
        <v>1294</v>
      </c>
      <c r="D245" s="106" t="s">
        <v>1385</v>
      </c>
      <c r="E245" s="106" t="s">
        <v>1284</v>
      </c>
      <c r="F245" s="106" t="s">
        <v>1430</v>
      </c>
      <c r="G245" s="1132" t="s">
        <v>1273</v>
      </c>
      <c r="H245" s="106" t="s">
        <v>975</v>
      </c>
      <c r="I245" s="106" t="s">
        <v>3838</v>
      </c>
      <c r="J245" s="106" t="s">
        <v>3842</v>
      </c>
      <c r="K245" s="106" t="s">
        <v>1432</v>
      </c>
      <c r="L245" s="106" t="s">
        <v>4120</v>
      </c>
    </row>
    <row r="246" spans="1:12" x14ac:dyDescent="0.15">
      <c r="A246" s="133">
        <v>245</v>
      </c>
      <c r="B246" s="106" t="s">
        <v>46</v>
      </c>
      <c r="C246" s="106" t="s">
        <v>1310</v>
      </c>
      <c r="D246" s="106" t="s">
        <v>1284</v>
      </c>
      <c r="E246" s="106" t="s">
        <v>1284</v>
      </c>
      <c r="F246" s="106" t="s">
        <v>1278</v>
      </c>
      <c r="G246" s="1132" t="s">
        <v>1273</v>
      </c>
      <c r="H246" s="106" t="s">
        <v>1287</v>
      </c>
      <c r="I246" s="106" t="s">
        <v>3844</v>
      </c>
      <c r="J246" s="106" t="s">
        <v>1250</v>
      </c>
      <c r="K246" s="106" t="s">
        <v>1409</v>
      </c>
      <c r="L246" s="106" t="s">
        <v>4121</v>
      </c>
    </row>
    <row r="247" spans="1:12" x14ac:dyDescent="0.15">
      <c r="A247" s="133">
        <v>246</v>
      </c>
      <c r="B247" s="106" t="s">
        <v>46</v>
      </c>
      <c r="C247" s="106" t="s">
        <v>1326</v>
      </c>
      <c r="D247" s="106" t="s">
        <v>1385</v>
      </c>
      <c r="E247" s="106" t="s">
        <v>2852</v>
      </c>
      <c r="F247" s="106" t="s">
        <v>3270</v>
      </c>
      <c r="G247" s="1132">
        <v>-0.1</v>
      </c>
      <c r="H247" s="106" t="s">
        <v>1412</v>
      </c>
      <c r="I247" s="106" t="s">
        <v>652</v>
      </c>
      <c r="J247" s="106" t="s">
        <v>652</v>
      </c>
      <c r="K247" s="106" t="s">
        <v>1397</v>
      </c>
      <c r="L247" s="106" t="s">
        <v>2769</v>
      </c>
    </row>
    <row r="248" spans="1:12" x14ac:dyDescent="0.15">
      <c r="A248" s="133">
        <v>247</v>
      </c>
      <c r="B248" s="106" t="s">
        <v>46</v>
      </c>
      <c r="C248" s="106" t="s">
        <v>1297</v>
      </c>
      <c r="D248" s="106" t="s">
        <v>1284</v>
      </c>
      <c r="E248" s="106" t="s">
        <v>1284</v>
      </c>
      <c r="F248" s="106" t="s">
        <v>3844</v>
      </c>
      <c r="G248" s="1132" t="s">
        <v>1273</v>
      </c>
      <c r="H248" s="106" t="s">
        <v>1284</v>
      </c>
      <c r="I248" s="106" t="s">
        <v>3842</v>
      </c>
      <c r="J248" s="106" t="s">
        <v>1250</v>
      </c>
      <c r="K248" s="106" t="s">
        <v>975</v>
      </c>
      <c r="L248" s="106" t="s">
        <v>4122</v>
      </c>
    </row>
    <row r="249" spans="1:12" x14ac:dyDescent="0.15">
      <c r="A249" s="133">
        <v>248</v>
      </c>
      <c r="B249" s="106" t="s">
        <v>46</v>
      </c>
      <c r="C249" s="106" t="s">
        <v>1626</v>
      </c>
      <c r="D249" s="106" t="s">
        <v>1284</v>
      </c>
      <c r="E249" s="106" t="s">
        <v>1578</v>
      </c>
      <c r="F249" s="106" t="s">
        <v>1530</v>
      </c>
      <c r="G249" s="1132" t="s">
        <v>975</v>
      </c>
      <c r="H249" s="106" t="s">
        <v>1412</v>
      </c>
      <c r="I249" s="106" t="s">
        <v>3844</v>
      </c>
      <c r="J249" s="106" t="s">
        <v>652</v>
      </c>
      <c r="K249" s="106" t="s">
        <v>975</v>
      </c>
      <c r="L249" s="106" t="s">
        <v>2757</v>
      </c>
    </row>
    <row r="250" spans="1:12" x14ac:dyDescent="0.15">
      <c r="A250" s="133">
        <v>249</v>
      </c>
      <c r="B250" s="106" t="s">
        <v>46</v>
      </c>
      <c r="C250" s="106" t="s">
        <v>1630</v>
      </c>
      <c r="D250" s="106" t="s">
        <v>591</v>
      </c>
      <c r="E250" s="106" t="s">
        <v>975</v>
      </c>
      <c r="F250" s="106" t="s">
        <v>1413</v>
      </c>
      <c r="G250" s="1132" t="s">
        <v>652</v>
      </c>
      <c r="H250" s="106" t="s">
        <v>975</v>
      </c>
      <c r="I250" s="106" t="s">
        <v>3844</v>
      </c>
      <c r="J250" s="106" t="s">
        <v>652</v>
      </c>
      <c r="K250" s="106" t="s">
        <v>975</v>
      </c>
      <c r="L250" s="106" t="s">
        <v>1631</v>
      </c>
    </row>
    <row r="251" spans="1:12" x14ac:dyDescent="0.15">
      <c r="A251" s="133">
        <v>250</v>
      </c>
      <c r="B251" s="106" t="s">
        <v>46</v>
      </c>
      <c r="C251" s="106" t="s">
        <v>1330</v>
      </c>
      <c r="D251" s="106" t="s">
        <v>592</v>
      </c>
      <c r="E251" s="106" t="s">
        <v>975</v>
      </c>
      <c r="F251" s="106" t="s">
        <v>3844</v>
      </c>
      <c r="G251" s="1132" t="s">
        <v>652</v>
      </c>
      <c r="H251" s="106" t="s">
        <v>975</v>
      </c>
      <c r="I251" s="106" t="s">
        <v>3828</v>
      </c>
      <c r="J251" s="106" t="s">
        <v>652</v>
      </c>
      <c r="K251" s="106" t="s">
        <v>1312</v>
      </c>
      <c r="L251" s="106" t="s">
        <v>3269</v>
      </c>
    </row>
    <row r="252" spans="1:12" x14ac:dyDescent="0.15">
      <c r="A252" s="133">
        <v>251</v>
      </c>
      <c r="B252" s="106" t="s">
        <v>45</v>
      </c>
      <c r="C252" s="106" t="s">
        <v>1443</v>
      </c>
      <c r="D252" s="106" t="s">
        <v>1284</v>
      </c>
      <c r="E252" s="106" t="s">
        <v>975</v>
      </c>
      <c r="F252" s="106" t="s">
        <v>1413</v>
      </c>
      <c r="G252" s="1132" t="s">
        <v>652</v>
      </c>
      <c r="H252" s="106" t="s">
        <v>975</v>
      </c>
      <c r="I252" s="106" t="s">
        <v>3828</v>
      </c>
      <c r="J252" s="106" t="s">
        <v>652</v>
      </c>
      <c r="K252" s="106" t="s">
        <v>975</v>
      </c>
      <c r="L252" s="106" t="s">
        <v>4123</v>
      </c>
    </row>
    <row r="253" spans="1:12" x14ac:dyDescent="0.15">
      <c r="A253" s="133">
        <v>252</v>
      </c>
      <c r="B253" s="106" t="s">
        <v>45</v>
      </c>
      <c r="C253" s="106" t="s">
        <v>4124</v>
      </c>
      <c r="D253" s="106" t="s">
        <v>1284</v>
      </c>
      <c r="E253" s="106" t="s">
        <v>1284</v>
      </c>
      <c r="F253" s="106" t="s">
        <v>3844</v>
      </c>
      <c r="G253" s="1132" t="s">
        <v>1273</v>
      </c>
      <c r="H253" s="106" t="s">
        <v>1423</v>
      </c>
      <c r="I253" s="106" t="s">
        <v>3828</v>
      </c>
      <c r="J253" s="106" t="s">
        <v>652</v>
      </c>
      <c r="K253" s="106" t="s">
        <v>975</v>
      </c>
      <c r="L253" s="106" t="s">
        <v>4125</v>
      </c>
    </row>
    <row r="254" spans="1:12" x14ac:dyDescent="0.15">
      <c r="A254" s="133">
        <v>253</v>
      </c>
      <c r="B254" s="106" t="s">
        <v>45</v>
      </c>
      <c r="C254" s="106" t="s">
        <v>1434</v>
      </c>
      <c r="D254" s="106" t="s">
        <v>1284</v>
      </c>
      <c r="E254" s="106" t="s">
        <v>975</v>
      </c>
      <c r="F254" s="106" t="s">
        <v>1413</v>
      </c>
      <c r="G254" s="1132" t="s">
        <v>652</v>
      </c>
      <c r="H254" s="106" t="s">
        <v>975</v>
      </c>
      <c r="I254" s="106" t="s">
        <v>1405</v>
      </c>
      <c r="J254" s="106" t="s">
        <v>652</v>
      </c>
      <c r="K254" s="106" t="s">
        <v>975</v>
      </c>
      <c r="L254" s="106" t="s">
        <v>2081</v>
      </c>
    </row>
    <row r="255" spans="1:12" x14ac:dyDescent="0.15">
      <c r="A255" s="133">
        <v>254</v>
      </c>
      <c r="B255" s="106" t="s">
        <v>45</v>
      </c>
      <c r="C255" s="106" t="s">
        <v>4126</v>
      </c>
      <c r="D255" s="106" t="s">
        <v>1288</v>
      </c>
      <c r="E255" s="106" t="s">
        <v>1284</v>
      </c>
      <c r="F255" s="106" t="s">
        <v>3827</v>
      </c>
      <c r="G255" s="1132" t="s">
        <v>1273</v>
      </c>
      <c r="H255" s="106" t="s">
        <v>1284</v>
      </c>
      <c r="I255" s="106" t="s">
        <v>3828</v>
      </c>
      <c r="J255" s="106" t="s">
        <v>1273</v>
      </c>
      <c r="K255" s="106" t="s">
        <v>975</v>
      </c>
      <c r="L255" s="106" t="s">
        <v>4127</v>
      </c>
    </row>
    <row r="256" spans="1:12" x14ac:dyDescent="0.15">
      <c r="A256" s="133">
        <v>255</v>
      </c>
      <c r="B256" s="106" t="s">
        <v>45</v>
      </c>
      <c r="C256" s="106" t="s">
        <v>1441</v>
      </c>
      <c r="D256" s="106" t="s">
        <v>1385</v>
      </c>
      <c r="E256" s="106" t="s">
        <v>975</v>
      </c>
      <c r="F256" s="106" t="s">
        <v>1438</v>
      </c>
      <c r="G256" s="1132" t="s">
        <v>652</v>
      </c>
      <c r="H256" s="106" t="s">
        <v>975</v>
      </c>
      <c r="I256" s="106" t="s">
        <v>3828</v>
      </c>
      <c r="J256" s="106" t="s">
        <v>652</v>
      </c>
      <c r="K256" s="106" t="s">
        <v>975</v>
      </c>
      <c r="L256" s="106" t="s">
        <v>2783</v>
      </c>
    </row>
    <row r="257" spans="1:12" x14ac:dyDescent="0.15">
      <c r="A257" s="133">
        <v>256</v>
      </c>
      <c r="B257" s="106" t="s">
        <v>45</v>
      </c>
      <c r="C257" s="106" t="s">
        <v>1526</v>
      </c>
      <c r="D257" s="106" t="s">
        <v>1284</v>
      </c>
      <c r="E257" s="106" t="s">
        <v>1525</v>
      </c>
      <c r="F257" s="106" t="s">
        <v>1438</v>
      </c>
      <c r="G257" s="1132" t="s">
        <v>975</v>
      </c>
      <c r="H257" s="106" t="s">
        <v>1412</v>
      </c>
      <c r="I257" s="106" t="s">
        <v>3844</v>
      </c>
      <c r="J257" s="106" t="s">
        <v>519</v>
      </c>
      <c r="K257" s="106" t="s">
        <v>975</v>
      </c>
      <c r="L257" s="106" t="s">
        <v>2750</v>
      </c>
    </row>
    <row r="258" spans="1:12" x14ac:dyDescent="0.15">
      <c r="A258" s="133">
        <v>257</v>
      </c>
      <c r="B258" s="106" t="s">
        <v>45</v>
      </c>
      <c r="C258" s="106" t="s">
        <v>1521</v>
      </c>
      <c r="D258" s="106" t="s">
        <v>1284</v>
      </c>
      <c r="E258" s="106" t="s">
        <v>3861</v>
      </c>
      <c r="F258" s="106" t="s">
        <v>1438</v>
      </c>
      <c r="G258" s="1132">
        <v>-0.1</v>
      </c>
      <c r="H258" s="106" t="s">
        <v>1412</v>
      </c>
      <c r="I258" s="106" t="s">
        <v>755</v>
      </c>
      <c r="J258" s="106" t="s">
        <v>1364</v>
      </c>
      <c r="K258" s="106" t="s">
        <v>975</v>
      </c>
      <c r="L258" s="106" t="s">
        <v>2066</v>
      </c>
    </row>
    <row r="259" spans="1:12" x14ac:dyDescent="0.15">
      <c r="A259" s="133">
        <v>258</v>
      </c>
      <c r="B259" s="106" t="s">
        <v>45</v>
      </c>
      <c r="C259" s="106" t="s">
        <v>4128</v>
      </c>
      <c r="D259" s="106" t="s">
        <v>1284</v>
      </c>
      <c r="E259" s="106" t="s">
        <v>1284</v>
      </c>
      <c r="F259" s="106" t="s">
        <v>1279</v>
      </c>
      <c r="G259" s="1132" t="s">
        <v>1273</v>
      </c>
      <c r="H259" s="106" t="s">
        <v>1402</v>
      </c>
      <c r="I259" s="106" t="s">
        <v>3828</v>
      </c>
      <c r="J259" s="106" t="s">
        <v>3857</v>
      </c>
      <c r="K259" s="106" t="s">
        <v>975</v>
      </c>
      <c r="L259" s="106" t="s">
        <v>4129</v>
      </c>
    </row>
    <row r="260" spans="1:12" x14ac:dyDescent="0.15">
      <c r="A260" s="133">
        <v>259</v>
      </c>
      <c r="B260" s="106" t="s">
        <v>45</v>
      </c>
      <c r="C260" s="106" t="s">
        <v>1610</v>
      </c>
      <c r="D260" s="106" t="s">
        <v>1284</v>
      </c>
      <c r="E260" s="106" t="s">
        <v>1181</v>
      </c>
      <c r="F260" s="106" t="s">
        <v>1411</v>
      </c>
      <c r="G260" s="1132">
        <v>-0.2</v>
      </c>
      <c r="H260" s="106" t="s">
        <v>1402</v>
      </c>
      <c r="I260" s="106" t="s">
        <v>3828</v>
      </c>
      <c r="J260" s="106" t="s">
        <v>652</v>
      </c>
      <c r="K260" s="106" t="s">
        <v>975</v>
      </c>
      <c r="L260" s="106" t="s">
        <v>3205</v>
      </c>
    </row>
    <row r="261" spans="1:12" x14ac:dyDescent="0.15">
      <c r="A261" s="133">
        <v>260</v>
      </c>
      <c r="B261" s="106" t="s">
        <v>45</v>
      </c>
      <c r="C261" s="106" t="s">
        <v>4130</v>
      </c>
      <c r="D261" s="106" t="s">
        <v>1284</v>
      </c>
      <c r="E261" s="106" t="s">
        <v>3852</v>
      </c>
      <c r="F261" s="106" t="s">
        <v>1276</v>
      </c>
      <c r="G261" s="1132">
        <v>-0.1</v>
      </c>
      <c r="H261" s="106" t="s">
        <v>1277</v>
      </c>
      <c r="I261" s="106" t="s">
        <v>3828</v>
      </c>
      <c r="J261" s="106" t="s">
        <v>652</v>
      </c>
      <c r="K261" s="106" t="s">
        <v>975</v>
      </c>
      <c r="L261" s="106" t="s">
        <v>4131</v>
      </c>
    </row>
    <row r="262" spans="1:12" x14ac:dyDescent="0.15">
      <c r="A262" s="133">
        <v>261</v>
      </c>
      <c r="B262" s="106" t="s">
        <v>45</v>
      </c>
      <c r="C262" s="106" t="s">
        <v>1426</v>
      </c>
      <c r="D262" s="106" t="s">
        <v>1284</v>
      </c>
      <c r="E262" s="106" t="s">
        <v>978</v>
      </c>
      <c r="F262" s="106" t="s">
        <v>1411</v>
      </c>
      <c r="G262" s="1132">
        <v>-0.1</v>
      </c>
      <c r="H262" s="106" t="s">
        <v>1423</v>
      </c>
      <c r="I262" s="106" t="s">
        <v>1405</v>
      </c>
      <c r="J262" s="106" t="s">
        <v>652</v>
      </c>
      <c r="K262" s="106" t="s">
        <v>975</v>
      </c>
      <c r="L262" s="106" t="s">
        <v>4132</v>
      </c>
    </row>
    <row r="263" spans="1:12" x14ac:dyDescent="0.15">
      <c r="A263" s="133">
        <v>262</v>
      </c>
      <c r="B263" s="106" t="s">
        <v>45</v>
      </c>
      <c r="C263" s="106" t="s">
        <v>1334</v>
      </c>
      <c r="D263" s="106" t="s">
        <v>1385</v>
      </c>
      <c r="E263" s="106" t="s">
        <v>2065</v>
      </c>
      <c r="F263" s="106" t="s">
        <v>1411</v>
      </c>
      <c r="G263" s="1132">
        <v>-0.15</v>
      </c>
      <c r="H263" s="106" t="s">
        <v>1420</v>
      </c>
      <c r="I263" s="106" t="s">
        <v>1405</v>
      </c>
      <c r="J263" s="106" t="s">
        <v>652</v>
      </c>
      <c r="K263" s="106" t="s">
        <v>975</v>
      </c>
      <c r="L263" s="106" t="s">
        <v>4133</v>
      </c>
    </row>
    <row r="264" spans="1:12" x14ac:dyDescent="0.15">
      <c r="A264" s="133">
        <v>263</v>
      </c>
      <c r="B264" s="106" t="s">
        <v>45</v>
      </c>
      <c r="C264" s="106" t="s">
        <v>4134</v>
      </c>
      <c r="D264" s="106" t="s">
        <v>1284</v>
      </c>
      <c r="E264" s="106" t="s">
        <v>4135</v>
      </c>
      <c r="F264" s="106" t="s">
        <v>1276</v>
      </c>
      <c r="G264" s="1132">
        <v>-0.2</v>
      </c>
      <c r="H264" s="106" t="s">
        <v>1285</v>
      </c>
      <c r="I264" s="106" t="s">
        <v>3835</v>
      </c>
      <c r="J264" s="106" t="s">
        <v>3836</v>
      </c>
      <c r="K264" s="106" t="s">
        <v>975</v>
      </c>
      <c r="L264" s="106" t="s">
        <v>4136</v>
      </c>
    </row>
    <row r="265" spans="1:12" x14ac:dyDescent="0.15">
      <c r="A265" s="133">
        <v>264</v>
      </c>
      <c r="B265" s="106" t="s">
        <v>45</v>
      </c>
      <c r="C265" s="106" t="s">
        <v>4137</v>
      </c>
      <c r="D265" s="106" t="s">
        <v>1385</v>
      </c>
      <c r="E265" s="106" t="s">
        <v>4135</v>
      </c>
      <c r="F265" s="106" t="s">
        <v>1276</v>
      </c>
      <c r="G265" s="1132">
        <v>-0.15</v>
      </c>
      <c r="H265" s="106" t="s">
        <v>975</v>
      </c>
      <c r="I265" s="106" t="s">
        <v>3828</v>
      </c>
      <c r="J265" s="106" t="s">
        <v>1273</v>
      </c>
      <c r="K265" s="106" t="s">
        <v>1513</v>
      </c>
      <c r="L265" s="106" t="s">
        <v>4138</v>
      </c>
    </row>
    <row r="266" spans="1:12" x14ac:dyDescent="0.15">
      <c r="A266" s="133">
        <v>265</v>
      </c>
      <c r="B266" s="106" t="s">
        <v>45</v>
      </c>
      <c r="C266" s="106" t="s">
        <v>1425</v>
      </c>
      <c r="D266" s="106" t="s">
        <v>1284</v>
      </c>
      <c r="E266" s="106" t="s">
        <v>2065</v>
      </c>
      <c r="F266" s="106" t="s">
        <v>1411</v>
      </c>
      <c r="G266" s="1132" t="s">
        <v>975</v>
      </c>
      <c r="H266" s="106" t="s">
        <v>1412</v>
      </c>
      <c r="I266" s="106" t="s">
        <v>1405</v>
      </c>
      <c r="J266" s="106" t="s">
        <v>652</v>
      </c>
      <c r="K266" s="106" t="s">
        <v>975</v>
      </c>
      <c r="L266" s="106" t="s">
        <v>2797</v>
      </c>
    </row>
    <row r="267" spans="1:12" x14ac:dyDescent="0.15">
      <c r="A267" s="133">
        <v>266</v>
      </c>
      <c r="B267" s="106" t="s">
        <v>45</v>
      </c>
      <c r="C267" s="106" t="s">
        <v>2532</v>
      </c>
      <c r="D267" s="106" t="s">
        <v>1284</v>
      </c>
      <c r="E267" s="106" t="s">
        <v>975</v>
      </c>
      <c r="F267" s="106" t="s">
        <v>1430</v>
      </c>
      <c r="G267" s="1132" t="s">
        <v>652</v>
      </c>
      <c r="H267" s="106" t="s">
        <v>1406</v>
      </c>
      <c r="I267" s="106" t="s">
        <v>1405</v>
      </c>
      <c r="J267" s="106" t="s">
        <v>652</v>
      </c>
      <c r="K267" s="106" t="s">
        <v>1397</v>
      </c>
      <c r="L267" s="106" t="s">
        <v>1431</v>
      </c>
    </row>
    <row r="268" spans="1:12" x14ac:dyDescent="0.15">
      <c r="A268" s="133">
        <v>267</v>
      </c>
      <c r="B268" s="106" t="s">
        <v>45</v>
      </c>
      <c r="C268" s="106" t="s">
        <v>4139</v>
      </c>
      <c r="D268" s="106" t="s">
        <v>1284</v>
      </c>
      <c r="E268" s="106" t="s">
        <v>1284</v>
      </c>
      <c r="F268" s="106" t="s">
        <v>1278</v>
      </c>
      <c r="G268" s="1132" t="s">
        <v>1273</v>
      </c>
      <c r="H268" s="106" t="s">
        <v>1421</v>
      </c>
      <c r="I268" s="106" t="s">
        <v>3828</v>
      </c>
      <c r="J268" s="106" t="s">
        <v>1273</v>
      </c>
      <c r="K268" s="106" t="s">
        <v>1397</v>
      </c>
      <c r="L268" s="106" t="s">
        <v>4140</v>
      </c>
    </row>
    <row r="269" spans="1:12" x14ac:dyDescent="0.15">
      <c r="A269" s="133">
        <v>268</v>
      </c>
      <c r="B269" s="106" t="s">
        <v>45</v>
      </c>
      <c r="C269" s="106" t="s">
        <v>1442</v>
      </c>
      <c r="D269" s="106" t="s">
        <v>1284</v>
      </c>
      <c r="E269" s="106" t="s">
        <v>975</v>
      </c>
      <c r="F269" s="106" t="s">
        <v>1437</v>
      </c>
      <c r="G269" s="1132" t="s">
        <v>652</v>
      </c>
      <c r="H269" s="106" t="s">
        <v>1412</v>
      </c>
      <c r="I269" s="106" t="s">
        <v>3828</v>
      </c>
      <c r="J269" s="106" t="s">
        <v>652</v>
      </c>
      <c r="K269" s="106" t="s">
        <v>975</v>
      </c>
      <c r="L269" s="106" t="s">
        <v>4141</v>
      </c>
    </row>
    <row r="270" spans="1:12" x14ac:dyDescent="0.15">
      <c r="A270" s="133">
        <v>269</v>
      </c>
      <c r="B270" s="106" t="s">
        <v>45</v>
      </c>
      <c r="C270" s="106" t="s">
        <v>1428</v>
      </c>
      <c r="D270" s="106" t="s">
        <v>591</v>
      </c>
      <c r="E270" s="106" t="s">
        <v>975</v>
      </c>
      <c r="F270" s="106" t="s">
        <v>1440</v>
      </c>
      <c r="G270" s="1132" t="s">
        <v>652</v>
      </c>
      <c r="H270" s="106" t="s">
        <v>1412</v>
      </c>
      <c r="I270" s="106" t="s">
        <v>3828</v>
      </c>
      <c r="J270" s="106" t="s">
        <v>652</v>
      </c>
      <c r="K270" s="106" t="s">
        <v>3162</v>
      </c>
      <c r="L270" s="106" t="s">
        <v>2805</v>
      </c>
    </row>
    <row r="271" spans="1:12" x14ac:dyDescent="0.15">
      <c r="A271" s="133">
        <v>270</v>
      </c>
      <c r="B271" s="106" t="s">
        <v>45</v>
      </c>
      <c r="C271" s="106" t="s">
        <v>1439</v>
      </c>
      <c r="D271" s="106" t="s">
        <v>592</v>
      </c>
      <c r="E271" s="106" t="s">
        <v>975</v>
      </c>
      <c r="F271" s="106" t="s">
        <v>1079</v>
      </c>
      <c r="G271" s="1132" t="s">
        <v>652</v>
      </c>
      <c r="H271" s="106" t="s">
        <v>975</v>
      </c>
      <c r="I271" s="106" t="s">
        <v>3828</v>
      </c>
      <c r="J271" s="106" t="s">
        <v>652</v>
      </c>
      <c r="K271" s="106" t="s">
        <v>1312</v>
      </c>
      <c r="L271" s="106" t="s">
        <v>3171</v>
      </c>
    </row>
    <row r="272" spans="1:12" x14ac:dyDescent="0.15">
      <c r="A272" s="133">
        <v>271</v>
      </c>
      <c r="B272" s="106" t="s">
        <v>39</v>
      </c>
      <c r="C272" s="106" t="s">
        <v>4142</v>
      </c>
      <c r="D272" s="106" t="s">
        <v>4143</v>
      </c>
      <c r="E272" s="106" t="s">
        <v>1284</v>
      </c>
      <c r="F272" s="106" t="s">
        <v>3827</v>
      </c>
      <c r="G272" s="1132" t="s">
        <v>1273</v>
      </c>
      <c r="H272" s="106" t="s">
        <v>1284</v>
      </c>
      <c r="I272" s="106" t="s">
        <v>3828</v>
      </c>
      <c r="J272" s="106" t="s">
        <v>652</v>
      </c>
      <c r="K272" s="106" t="s">
        <v>975</v>
      </c>
      <c r="L272" s="106" t="s">
        <v>4144</v>
      </c>
    </row>
    <row r="273" spans="1:12" x14ac:dyDescent="0.15">
      <c r="A273" s="133">
        <v>272</v>
      </c>
      <c r="B273" s="106" t="s">
        <v>39</v>
      </c>
      <c r="C273" s="106" t="s">
        <v>1607</v>
      </c>
      <c r="D273" s="106" t="s">
        <v>1284</v>
      </c>
      <c r="E273" s="106" t="s">
        <v>1284</v>
      </c>
      <c r="F273" s="106" t="s">
        <v>3827</v>
      </c>
      <c r="G273" s="1132" t="s">
        <v>1273</v>
      </c>
      <c r="H273" s="106" t="s">
        <v>1284</v>
      </c>
      <c r="I273" s="106" t="s">
        <v>3828</v>
      </c>
      <c r="J273" s="106" t="s">
        <v>652</v>
      </c>
      <c r="K273" s="106" t="s">
        <v>975</v>
      </c>
      <c r="L273" s="106" t="s">
        <v>2082</v>
      </c>
    </row>
    <row r="274" spans="1:12" x14ac:dyDescent="0.15">
      <c r="A274" s="133">
        <v>273</v>
      </c>
      <c r="B274" s="106" t="s">
        <v>39</v>
      </c>
      <c r="C274" s="106" t="s">
        <v>4145</v>
      </c>
      <c r="D274" s="106" t="s">
        <v>1284</v>
      </c>
      <c r="E274" s="106" t="s">
        <v>1284</v>
      </c>
      <c r="F274" s="106" t="s">
        <v>3827</v>
      </c>
      <c r="G274" s="1132" t="s">
        <v>1273</v>
      </c>
      <c r="H274" s="106" t="s">
        <v>1284</v>
      </c>
      <c r="I274" s="106" t="s">
        <v>3828</v>
      </c>
      <c r="J274" s="106" t="s">
        <v>1273</v>
      </c>
      <c r="K274" s="106" t="s">
        <v>975</v>
      </c>
      <c r="L274" s="106" t="s">
        <v>4146</v>
      </c>
    </row>
    <row r="275" spans="1:12" x14ac:dyDescent="0.15">
      <c r="A275" s="133">
        <v>274</v>
      </c>
      <c r="B275" s="106" t="s">
        <v>39</v>
      </c>
      <c r="C275" s="106" t="s">
        <v>1384</v>
      </c>
      <c r="D275" s="106" t="s">
        <v>1284</v>
      </c>
      <c r="E275" s="106" t="s">
        <v>1284</v>
      </c>
      <c r="F275" s="106" t="s">
        <v>3827</v>
      </c>
      <c r="G275" s="1132" t="s">
        <v>1273</v>
      </c>
      <c r="H275" s="106" t="s">
        <v>1284</v>
      </c>
      <c r="I275" s="106" t="s">
        <v>3828</v>
      </c>
      <c r="J275" s="106" t="s">
        <v>652</v>
      </c>
      <c r="K275" s="106" t="s">
        <v>975</v>
      </c>
      <c r="L275" s="106" t="s">
        <v>4147</v>
      </c>
    </row>
    <row r="276" spans="1:12" x14ac:dyDescent="0.15">
      <c r="A276" s="133">
        <v>275</v>
      </c>
      <c r="B276" s="106" t="s">
        <v>39</v>
      </c>
      <c r="C276" s="106" t="s">
        <v>4148</v>
      </c>
      <c r="D276" s="106" t="s">
        <v>1284</v>
      </c>
      <c r="E276" s="106" t="s">
        <v>1284</v>
      </c>
      <c r="F276" s="106" t="s">
        <v>1413</v>
      </c>
      <c r="G276" s="1132" t="s">
        <v>1273</v>
      </c>
      <c r="H276" s="106" t="s">
        <v>975</v>
      </c>
      <c r="I276" s="106" t="s">
        <v>3828</v>
      </c>
      <c r="J276" s="106" t="s">
        <v>1273</v>
      </c>
      <c r="K276" s="106" t="s">
        <v>975</v>
      </c>
      <c r="L276" s="106" t="s">
        <v>4149</v>
      </c>
    </row>
    <row r="277" spans="1:12" x14ac:dyDescent="0.15">
      <c r="A277" s="133">
        <v>276</v>
      </c>
      <c r="B277" s="106" t="s">
        <v>39</v>
      </c>
      <c r="C277" s="106" t="s">
        <v>1383</v>
      </c>
      <c r="D277" s="106" t="s">
        <v>1284</v>
      </c>
      <c r="E277" s="106" t="s">
        <v>975</v>
      </c>
      <c r="F277" s="106" t="s">
        <v>1438</v>
      </c>
      <c r="G277" s="1132" t="s">
        <v>652</v>
      </c>
      <c r="H277" s="106" t="s">
        <v>1452</v>
      </c>
      <c r="I277" s="106" t="s">
        <v>3828</v>
      </c>
      <c r="J277" s="106" t="s">
        <v>652</v>
      </c>
      <c r="K277" s="106" t="s">
        <v>1312</v>
      </c>
      <c r="L277" s="106" t="s">
        <v>4150</v>
      </c>
    </row>
    <row r="278" spans="1:12" x14ac:dyDescent="0.15">
      <c r="A278" s="133">
        <v>277</v>
      </c>
      <c r="B278" s="106" t="s">
        <v>39</v>
      </c>
      <c r="C278" s="106" t="s">
        <v>1608</v>
      </c>
      <c r="D278" s="106" t="s">
        <v>1284</v>
      </c>
      <c r="E278" s="106" t="s">
        <v>975</v>
      </c>
      <c r="F278" s="106" t="s">
        <v>1438</v>
      </c>
      <c r="G278" s="1132" t="s">
        <v>652</v>
      </c>
      <c r="H278" s="106" t="s">
        <v>1404</v>
      </c>
      <c r="I278" s="106" t="s">
        <v>3828</v>
      </c>
      <c r="J278" s="106" t="s">
        <v>652</v>
      </c>
      <c r="K278" s="106" t="s">
        <v>975</v>
      </c>
      <c r="L278" s="106" t="s">
        <v>1609</v>
      </c>
    </row>
    <row r="279" spans="1:12" x14ac:dyDescent="0.15">
      <c r="A279" s="133">
        <v>278</v>
      </c>
      <c r="B279" s="106" t="s">
        <v>39</v>
      </c>
      <c r="C279" s="106" t="s">
        <v>4151</v>
      </c>
      <c r="D279" s="106" t="s">
        <v>1284</v>
      </c>
      <c r="E279" s="106" t="s">
        <v>4016</v>
      </c>
      <c r="F279" s="106" t="s">
        <v>1274</v>
      </c>
      <c r="G279" s="1132">
        <v>-0.1</v>
      </c>
      <c r="H279" s="106" t="s">
        <v>1277</v>
      </c>
      <c r="I279" s="106" t="s">
        <v>3838</v>
      </c>
      <c r="J279" s="106" t="s">
        <v>3857</v>
      </c>
      <c r="K279" s="106" t="s">
        <v>975</v>
      </c>
      <c r="L279" s="106" t="s">
        <v>4152</v>
      </c>
    </row>
    <row r="280" spans="1:12" x14ac:dyDescent="0.15">
      <c r="A280" s="133">
        <v>279</v>
      </c>
      <c r="B280" s="1133" t="s">
        <v>39</v>
      </c>
      <c r="C280" s="1133" t="s">
        <v>2844</v>
      </c>
      <c r="D280" s="1133" t="s">
        <v>1284</v>
      </c>
      <c r="E280" s="1133" t="s">
        <v>3873</v>
      </c>
      <c r="F280" s="1133" t="s">
        <v>1401</v>
      </c>
      <c r="G280" s="1134">
        <v>-0.3</v>
      </c>
      <c r="H280" s="1133" t="s">
        <v>1421</v>
      </c>
      <c r="I280" s="1133" t="s">
        <v>1538</v>
      </c>
      <c r="J280" s="1133" t="s">
        <v>652</v>
      </c>
      <c r="K280" s="1133" t="s">
        <v>1397</v>
      </c>
      <c r="L280" s="1133" t="s">
        <v>4153</v>
      </c>
    </row>
    <row r="281" spans="1:12" x14ac:dyDescent="0.15">
      <c r="A281" s="133">
        <v>280</v>
      </c>
      <c r="B281" s="106" t="s">
        <v>39</v>
      </c>
      <c r="C281" s="106" t="s">
        <v>4154</v>
      </c>
      <c r="D281" s="106" t="s">
        <v>1284</v>
      </c>
      <c r="E281" s="106" t="s">
        <v>4016</v>
      </c>
      <c r="F281" s="106" t="s">
        <v>1401</v>
      </c>
      <c r="G281" s="1132">
        <v>-0.2</v>
      </c>
      <c r="H281" s="106" t="s">
        <v>1484</v>
      </c>
      <c r="I281" s="106" t="s">
        <v>3838</v>
      </c>
      <c r="J281" s="106" t="s">
        <v>3907</v>
      </c>
      <c r="K281" s="106" t="s">
        <v>975</v>
      </c>
      <c r="L281" s="106" t="s">
        <v>3206</v>
      </c>
    </row>
    <row r="282" spans="1:12" x14ac:dyDescent="0.15">
      <c r="A282" s="133">
        <v>281</v>
      </c>
      <c r="B282" s="106" t="s">
        <v>39</v>
      </c>
      <c r="C282" s="106" t="s">
        <v>2845</v>
      </c>
      <c r="D282" s="106" t="s">
        <v>1284</v>
      </c>
      <c r="E282" s="106" t="s">
        <v>2031</v>
      </c>
      <c r="F282" s="106" t="s">
        <v>1401</v>
      </c>
      <c r="G282" s="1132" t="s">
        <v>975</v>
      </c>
      <c r="H282" s="106" t="s">
        <v>1404</v>
      </c>
      <c r="I282" s="106" t="s">
        <v>3838</v>
      </c>
      <c r="J282" s="106" t="s">
        <v>1009</v>
      </c>
      <c r="K282" s="106" t="s">
        <v>975</v>
      </c>
      <c r="L282" s="106" t="s">
        <v>3190</v>
      </c>
    </row>
    <row r="283" spans="1:12" x14ac:dyDescent="0.15">
      <c r="A283" s="133">
        <v>282</v>
      </c>
      <c r="B283" s="106" t="s">
        <v>39</v>
      </c>
      <c r="C283" s="106" t="s">
        <v>2846</v>
      </c>
      <c r="D283" s="106" t="s">
        <v>1284</v>
      </c>
      <c r="E283" s="106" t="s">
        <v>4155</v>
      </c>
      <c r="F283" s="106" t="s">
        <v>1401</v>
      </c>
      <c r="G283" s="1132">
        <v>-0.15</v>
      </c>
      <c r="H283" s="106" t="s">
        <v>1400</v>
      </c>
      <c r="I283" s="106" t="s">
        <v>3838</v>
      </c>
      <c r="J283" s="106" t="s">
        <v>519</v>
      </c>
      <c r="K283" s="106" t="s">
        <v>975</v>
      </c>
      <c r="L283" s="106" t="s">
        <v>4156</v>
      </c>
    </row>
    <row r="284" spans="1:12" x14ac:dyDescent="0.15">
      <c r="A284" s="133">
        <v>283</v>
      </c>
      <c r="B284" s="106" t="s">
        <v>39</v>
      </c>
      <c r="C284" s="106" t="s">
        <v>2847</v>
      </c>
      <c r="D284" s="106" t="s">
        <v>1284</v>
      </c>
      <c r="E284" s="106" t="s">
        <v>1616</v>
      </c>
      <c r="F284" s="106" t="s">
        <v>1401</v>
      </c>
      <c r="G284" s="1132">
        <v>-0.1</v>
      </c>
      <c r="H284" s="106" t="s">
        <v>975</v>
      </c>
      <c r="I284" s="106" t="s">
        <v>1538</v>
      </c>
      <c r="J284" s="106" t="s">
        <v>519</v>
      </c>
      <c r="K284" s="106" t="s">
        <v>975</v>
      </c>
      <c r="L284" s="106" t="s">
        <v>3191</v>
      </c>
    </row>
    <row r="285" spans="1:12" x14ac:dyDescent="0.15">
      <c r="A285" s="133">
        <v>284</v>
      </c>
      <c r="B285" s="106" t="s">
        <v>39</v>
      </c>
      <c r="C285" s="106" t="s">
        <v>1614</v>
      </c>
      <c r="D285" s="106" t="s">
        <v>1284</v>
      </c>
      <c r="E285" s="106" t="s">
        <v>1545</v>
      </c>
      <c r="F285" s="106" t="s">
        <v>1401</v>
      </c>
      <c r="G285" s="1132">
        <v>-0.1</v>
      </c>
      <c r="H285" s="106" t="s">
        <v>975</v>
      </c>
      <c r="I285" s="106" t="s">
        <v>3838</v>
      </c>
      <c r="J285" s="106" t="s">
        <v>1469</v>
      </c>
      <c r="K285" s="106" t="s">
        <v>1487</v>
      </c>
      <c r="L285" s="106" t="s">
        <v>1613</v>
      </c>
    </row>
    <row r="286" spans="1:12" x14ac:dyDescent="0.15">
      <c r="A286" s="133">
        <v>285</v>
      </c>
      <c r="B286" s="106" t="s">
        <v>39</v>
      </c>
      <c r="C286" s="106" t="s">
        <v>2842</v>
      </c>
      <c r="D286" s="106" t="s">
        <v>1284</v>
      </c>
      <c r="E286" s="106" t="s">
        <v>1598</v>
      </c>
      <c r="F286" s="106" t="s">
        <v>1401</v>
      </c>
      <c r="G286" s="1132" t="s">
        <v>975</v>
      </c>
      <c r="H286" s="106" t="s">
        <v>975</v>
      </c>
      <c r="I286" s="106" t="s">
        <v>1405</v>
      </c>
      <c r="J286" s="106" t="s">
        <v>652</v>
      </c>
      <c r="K286" s="106" t="s">
        <v>1409</v>
      </c>
      <c r="L286" s="106" t="s">
        <v>1615</v>
      </c>
    </row>
    <row r="287" spans="1:12" x14ac:dyDescent="0.15">
      <c r="A287" s="133">
        <v>286</v>
      </c>
      <c r="B287" s="106" t="s">
        <v>39</v>
      </c>
      <c r="C287" s="106" t="s">
        <v>1612</v>
      </c>
      <c r="D287" s="106" t="s">
        <v>1284</v>
      </c>
      <c r="E287" s="106" t="s">
        <v>1403</v>
      </c>
      <c r="F287" s="106" t="s">
        <v>1411</v>
      </c>
      <c r="G287" s="1132">
        <v>-0.2</v>
      </c>
      <c r="H287" s="106" t="s">
        <v>1452</v>
      </c>
      <c r="I287" s="106" t="s">
        <v>1538</v>
      </c>
      <c r="J287" s="106" t="s">
        <v>519</v>
      </c>
      <c r="K287" s="106" t="s">
        <v>975</v>
      </c>
      <c r="L287" s="106" t="s">
        <v>1611</v>
      </c>
    </row>
    <row r="288" spans="1:12" x14ac:dyDescent="0.15">
      <c r="A288" s="133">
        <v>287</v>
      </c>
      <c r="B288" s="106" t="s">
        <v>39</v>
      </c>
      <c r="C288" s="106" t="s">
        <v>4157</v>
      </c>
      <c r="D288" s="106" t="s">
        <v>1284</v>
      </c>
      <c r="E288" s="106" t="s">
        <v>4158</v>
      </c>
      <c r="F288" s="106" t="s">
        <v>1411</v>
      </c>
      <c r="G288" s="1132">
        <v>-0.2</v>
      </c>
      <c r="H288" s="106" t="s">
        <v>1436</v>
      </c>
      <c r="I288" s="106" t="s">
        <v>3844</v>
      </c>
      <c r="J288" s="106" t="s">
        <v>3836</v>
      </c>
      <c r="K288" s="106" t="s">
        <v>975</v>
      </c>
      <c r="L288" s="106" t="s">
        <v>4159</v>
      </c>
    </row>
    <row r="289" spans="1:12" x14ac:dyDescent="0.15">
      <c r="A289" s="133">
        <v>288</v>
      </c>
      <c r="B289" s="106" t="s">
        <v>39</v>
      </c>
      <c r="C289" s="106" t="s">
        <v>3192</v>
      </c>
      <c r="D289" s="106" t="s">
        <v>1284</v>
      </c>
      <c r="E289" s="106" t="s">
        <v>3844</v>
      </c>
      <c r="F289" s="106" t="s">
        <v>1411</v>
      </c>
      <c r="G289" s="1132">
        <v>-0.15</v>
      </c>
      <c r="H289" s="106" t="s">
        <v>1402</v>
      </c>
      <c r="I289" s="106" t="s">
        <v>3828</v>
      </c>
      <c r="J289" s="106" t="s">
        <v>652</v>
      </c>
      <c r="K289" s="106" t="s">
        <v>975</v>
      </c>
      <c r="L289" s="106" t="s">
        <v>4160</v>
      </c>
    </row>
    <row r="290" spans="1:12" x14ac:dyDescent="0.15">
      <c r="A290" s="133">
        <v>289</v>
      </c>
      <c r="B290" s="106" t="s">
        <v>39</v>
      </c>
      <c r="C290" s="106" t="s">
        <v>1606</v>
      </c>
      <c r="D290" s="106" t="s">
        <v>1284</v>
      </c>
      <c r="E290" s="106" t="s">
        <v>1284</v>
      </c>
      <c r="F290" s="106" t="s">
        <v>1278</v>
      </c>
      <c r="G290" s="1132" t="s">
        <v>1273</v>
      </c>
      <c r="H290" s="106" t="s">
        <v>975</v>
      </c>
      <c r="I290" s="106" t="s">
        <v>3838</v>
      </c>
      <c r="J290" s="106" t="s">
        <v>1250</v>
      </c>
      <c r="K290" s="106" t="s">
        <v>1397</v>
      </c>
      <c r="L290" s="106" t="s">
        <v>4161</v>
      </c>
    </row>
    <row r="291" spans="1:12" x14ac:dyDescent="0.15">
      <c r="A291" s="133">
        <v>290</v>
      </c>
      <c r="B291" s="106" t="s">
        <v>39</v>
      </c>
      <c r="C291" s="106" t="s">
        <v>1617</v>
      </c>
      <c r="D291" s="106" t="s">
        <v>591</v>
      </c>
      <c r="E291" s="106" t="s">
        <v>2852</v>
      </c>
      <c r="F291" s="106" t="s">
        <v>3270</v>
      </c>
      <c r="G291" s="1132">
        <v>-0.1</v>
      </c>
      <c r="H291" s="106" t="s">
        <v>1412</v>
      </c>
      <c r="I291" s="106" t="s">
        <v>652</v>
      </c>
      <c r="J291" s="106" t="s">
        <v>652</v>
      </c>
      <c r="K291" s="106" t="s">
        <v>1397</v>
      </c>
      <c r="L291" s="106" t="s">
        <v>3163</v>
      </c>
    </row>
    <row r="292" spans="1:12" x14ac:dyDescent="0.15">
      <c r="A292" s="133">
        <v>291</v>
      </c>
      <c r="B292" s="106" t="s">
        <v>39</v>
      </c>
      <c r="C292" s="106" t="s">
        <v>1458</v>
      </c>
      <c r="D292" s="106" t="s">
        <v>592</v>
      </c>
      <c r="E292" s="106" t="s">
        <v>975</v>
      </c>
      <c r="F292" s="106" t="s">
        <v>3844</v>
      </c>
      <c r="G292" s="1132" t="s">
        <v>652</v>
      </c>
      <c r="H292" s="106" t="s">
        <v>975</v>
      </c>
      <c r="I292" s="106" t="s">
        <v>1405</v>
      </c>
      <c r="J292" s="106" t="s">
        <v>652</v>
      </c>
      <c r="K292" s="106" t="s">
        <v>1312</v>
      </c>
      <c r="L292" s="106" t="s">
        <v>3172</v>
      </c>
    </row>
    <row r="293" spans="1:12" x14ac:dyDescent="0.15">
      <c r="A293" s="133">
        <v>292</v>
      </c>
      <c r="B293" s="106" t="s">
        <v>41</v>
      </c>
      <c r="C293" s="106" t="s">
        <v>1381</v>
      </c>
      <c r="D293" s="106" t="s">
        <v>1385</v>
      </c>
      <c r="E293" s="106" t="s">
        <v>975</v>
      </c>
      <c r="F293" s="106" t="s">
        <v>1413</v>
      </c>
      <c r="G293" s="1132" t="s">
        <v>652</v>
      </c>
      <c r="H293" s="106" t="s">
        <v>975</v>
      </c>
      <c r="I293" s="106" t="s">
        <v>3828</v>
      </c>
      <c r="J293" s="106" t="s">
        <v>652</v>
      </c>
      <c r="K293" s="106" t="s">
        <v>975</v>
      </c>
      <c r="L293" s="106" t="s">
        <v>2791</v>
      </c>
    </row>
    <row r="294" spans="1:12" x14ac:dyDescent="0.15">
      <c r="A294" s="133">
        <v>293</v>
      </c>
      <c r="B294" s="106" t="s">
        <v>41</v>
      </c>
      <c r="C294" s="106" t="s">
        <v>1539</v>
      </c>
      <c r="D294" s="106" t="s">
        <v>1414</v>
      </c>
      <c r="E294" s="106" t="s">
        <v>975</v>
      </c>
      <c r="F294" s="106" t="s">
        <v>1413</v>
      </c>
      <c r="G294" s="1132" t="s">
        <v>652</v>
      </c>
      <c r="H294" s="106" t="s">
        <v>975</v>
      </c>
      <c r="I294" s="106" t="s">
        <v>1405</v>
      </c>
      <c r="J294" s="106" t="s">
        <v>652</v>
      </c>
      <c r="K294" s="106" t="s">
        <v>975</v>
      </c>
      <c r="L294" s="106" t="s">
        <v>3034</v>
      </c>
    </row>
    <row r="295" spans="1:12" x14ac:dyDescent="0.15">
      <c r="A295" s="133">
        <v>294</v>
      </c>
      <c r="B295" s="106" t="s">
        <v>41</v>
      </c>
      <c r="C295" s="106" t="s">
        <v>1546</v>
      </c>
      <c r="D295" s="106" t="s">
        <v>1284</v>
      </c>
      <c r="E295" s="106" t="s">
        <v>975</v>
      </c>
      <c r="F295" s="106" t="s">
        <v>1413</v>
      </c>
      <c r="G295" s="1132" t="s">
        <v>652</v>
      </c>
      <c r="H295" s="106" t="s">
        <v>975</v>
      </c>
      <c r="I295" s="106" t="s">
        <v>3828</v>
      </c>
      <c r="J295" s="106" t="s">
        <v>652</v>
      </c>
      <c r="K295" s="106" t="s">
        <v>975</v>
      </c>
      <c r="L295" s="106" t="s">
        <v>4162</v>
      </c>
    </row>
    <row r="296" spans="1:12" x14ac:dyDescent="0.15">
      <c r="A296" s="133">
        <v>295</v>
      </c>
      <c r="B296" s="106" t="s">
        <v>41</v>
      </c>
      <c r="C296" s="106" t="s">
        <v>1328</v>
      </c>
      <c r="D296" s="106" t="s">
        <v>1385</v>
      </c>
      <c r="E296" s="106" t="s">
        <v>1199</v>
      </c>
      <c r="F296" s="106" t="s">
        <v>1438</v>
      </c>
      <c r="G296" s="1132">
        <v>-0.1</v>
      </c>
      <c r="H296" s="106" t="s">
        <v>2630</v>
      </c>
      <c r="I296" s="106" t="s">
        <v>1538</v>
      </c>
      <c r="J296" s="106" t="s">
        <v>519</v>
      </c>
      <c r="K296" s="106" t="s">
        <v>1432</v>
      </c>
      <c r="L296" s="106" t="s">
        <v>2792</v>
      </c>
    </row>
    <row r="297" spans="1:12" x14ac:dyDescent="0.15">
      <c r="A297" s="133">
        <v>296</v>
      </c>
      <c r="B297" s="106" t="s">
        <v>41</v>
      </c>
      <c r="C297" s="106" t="s">
        <v>4163</v>
      </c>
      <c r="D297" s="106" t="s">
        <v>1284</v>
      </c>
      <c r="E297" s="106" t="s">
        <v>3873</v>
      </c>
      <c r="F297" s="106" t="s">
        <v>1274</v>
      </c>
      <c r="G297" s="1132">
        <v>-0.15</v>
      </c>
      <c r="H297" s="106" t="s">
        <v>1287</v>
      </c>
      <c r="I297" s="106" t="s">
        <v>3838</v>
      </c>
      <c r="J297" s="106" t="s">
        <v>3857</v>
      </c>
      <c r="K297" s="106" t="s">
        <v>975</v>
      </c>
      <c r="L297" s="106" t="s">
        <v>4164</v>
      </c>
    </row>
    <row r="298" spans="1:12" x14ac:dyDescent="0.15">
      <c r="A298" s="133">
        <v>297</v>
      </c>
      <c r="B298" s="106" t="s">
        <v>41</v>
      </c>
      <c r="C298" s="106" t="s">
        <v>4165</v>
      </c>
      <c r="D298" s="106" t="s">
        <v>1284</v>
      </c>
      <c r="E298" s="106" t="s">
        <v>4166</v>
      </c>
      <c r="F298" s="106" t="s">
        <v>1274</v>
      </c>
      <c r="G298" s="1132" t="s">
        <v>975</v>
      </c>
      <c r="H298" s="106" t="s">
        <v>1280</v>
      </c>
      <c r="I298" s="106" t="s">
        <v>3838</v>
      </c>
      <c r="J298" s="106" t="s">
        <v>3836</v>
      </c>
      <c r="K298" s="106" t="s">
        <v>975</v>
      </c>
      <c r="L298" s="106" t="s">
        <v>4167</v>
      </c>
    </row>
    <row r="299" spans="1:12" x14ac:dyDescent="0.15">
      <c r="A299" s="133">
        <v>298</v>
      </c>
      <c r="B299" s="106" t="s">
        <v>41</v>
      </c>
      <c r="C299" s="106" t="s">
        <v>1544</v>
      </c>
      <c r="D299" s="106" t="s">
        <v>1284</v>
      </c>
      <c r="E299" s="106" t="s">
        <v>1545</v>
      </c>
      <c r="F299" s="106" t="s">
        <v>1401</v>
      </c>
      <c r="G299" s="1132" t="s">
        <v>975</v>
      </c>
      <c r="H299" s="106" t="s">
        <v>1412</v>
      </c>
      <c r="I299" s="106" t="s">
        <v>755</v>
      </c>
      <c r="J299" s="106" t="s">
        <v>1469</v>
      </c>
      <c r="K299" s="106" t="s">
        <v>1487</v>
      </c>
      <c r="L299" s="106" t="s">
        <v>2084</v>
      </c>
    </row>
    <row r="300" spans="1:12" x14ac:dyDescent="0.15">
      <c r="A300" s="133">
        <v>299</v>
      </c>
      <c r="B300" s="106" t="s">
        <v>41</v>
      </c>
      <c r="C300" s="106" t="s">
        <v>1382</v>
      </c>
      <c r="D300" s="106" t="s">
        <v>1385</v>
      </c>
      <c r="E300" s="106" t="s">
        <v>1199</v>
      </c>
      <c r="F300" s="106" t="s">
        <v>1401</v>
      </c>
      <c r="G300" s="1132">
        <v>-0.1</v>
      </c>
      <c r="H300" s="106" t="s">
        <v>1421</v>
      </c>
      <c r="I300" s="106" t="s">
        <v>755</v>
      </c>
      <c r="J300" s="106" t="s">
        <v>732</v>
      </c>
      <c r="K300" s="106" t="s">
        <v>975</v>
      </c>
      <c r="L300" s="106" t="s">
        <v>2083</v>
      </c>
    </row>
    <row r="301" spans="1:12" x14ac:dyDescent="0.15">
      <c r="A301" s="133">
        <v>300</v>
      </c>
      <c r="B301" s="106" t="s">
        <v>41</v>
      </c>
      <c r="C301" s="106" t="s">
        <v>4168</v>
      </c>
      <c r="D301" s="106" t="s">
        <v>1284</v>
      </c>
      <c r="E301" s="106" t="s">
        <v>3844</v>
      </c>
      <c r="F301" s="106" t="s">
        <v>1274</v>
      </c>
      <c r="G301" s="1132">
        <v>-0.1</v>
      </c>
      <c r="H301" s="106" t="s">
        <v>1291</v>
      </c>
      <c r="I301" s="106" t="s">
        <v>3907</v>
      </c>
      <c r="J301" s="106" t="s">
        <v>3907</v>
      </c>
      <c r="K301" s="106" t="s">
        <v>975</v>
      </c>
      <c r="L301" s="106" t="s">
        <v>4169</v>
      </c>
    </row>
    <row r="302" spans="1:12" x14ac:dyDescent="0.15">
      <c r="A302" s="133">
        <v>301</v>
      </c>
      <c r="B302" s="106" t="s">
        <v>41</v>
      </c>
      <c r="C302" s="106" t="s">
        <v>4170</v>
      </c>
      <c r="D302" s="106" t="s">
        <v>1284</v>
      </c>
      <c r="E302" s="106" t="s">
        <v>3914</v>
      </c>
      <c r="F302" s="106" t="s">
        <v>1274</v>
      </c>
      <c r="G302" s="1132">
        <v>-0.1</v>
      </c>
      <c r="H302" s="106" t="s">
        <v>1484</v>
      </c>
      <c r="I302" s="106" t="s">
        <v>3838</v>
      </c>
      <c r="J302" s="106" t="s">
        <v>3857</v>
      </c>
      <c r="K302" s="106" t="s">
        <v>975</v>
      </c>
      <c r="L302" s="106" t="s">
        <v>4171</v>
      </c>
    </row>
    <row r="303" spans="1:12" x14ac:dyDescent="0.15">
      <c r="A303" s="133">
        <v>302</v>
      </c>
      <c r="B303" s="106" t="s">
        <v>41</v>
      </c>
      <c r="C303" s="106" t="s">
        <v>4172</v>
      </c>
      <c r="D303" s="106" t="s">
        <v>1284</v>
      </c>
      <c r="E303" s="106" t="s">
        <v>3914</v>
      </c>
      <c r="F303" s="106" t="s">
        <v>1274</v>
      </c>
      <c r="G303" s="1132">
        <v>-0.3</v>
      </c>
      <c r="H303" s="106" t="s">
        <v>2629</v>
      </c>
      <c r="I303" s="106" t="s">
        <v>1405</v>
      </c>
      <c r="J303" s="106" t="s">
        <v>1273</v>
      </c>
      <c r="K303" s="106" t="s">
        <v>1487</v>
      </c>
      <c r="L303" s="106" t="s">
        <v>4173</v>
      </c>
    </row>
    <row r="304" spans="1:12" x14ac:dyDescent="0.15">
      <c r="A304" s="133">
        <v>303</v>
      </c>
      <c r="B304" s="106" t="s">
        <v>41</v>
      </c>
      <c r="C304" s="106" t="s">
        <v>3566</v>
      </c>
      <c r="D304" s="106" t="s">
        <v>1284</v>
      </c>
      <c r="E304" s="106" t="s">
        <v>4174</v>
      </c>
      <c r="F304" s="106" t="s">
        <v>1401</v>
      </c>
      <c r="G304" s="1132">
        <v>-0.3</v>
      </c>
      <c r="H304" s="106" t="s">
        <v>1284</v>
      </c>
      <c r="I304" s="106" t="s">
        <v>3828</v>
      </c>
      <c r="J304" s="106" t="s">
        <v>1273</v>
      </c>
      <c r="K304" s="106" t="s">
        <v>1409</v>
      </c>
      <c r="L304" s="106" t="s">
        <v>4117</v>
      </c>
    </row>
    <row r="305" spans="1:12" x14ac:dyDescent="0.15">
      <c r="A305" s="133">
        <v>304</v>
      </c>
      <c r="B305" s="106" t="s">
        <v>41</v>
      </c>
      <c r="C305" s="106" t="s">
        <v>4175</v>
      </c>
      <c r="D305" s="106" t="s">
        <v>1519</v>
      </c>
      <c r="E305" s="106" t="s">
        <v>975</v>
      </c>
      <c r="F305" s="106" t="s">
        <v>1401</v>
      </c>
      <c r="G305" s="1132" t="s">
        <v>652</v>
      </c>
      <c r="H305" s="106" t="s">
        <v>3844</v>
      </c>
      <c r="I305" s="106" t="s">
        <v>3828</v>
      </c>
      <c r="J305" s="106" t="s">
        <v>1273</v>
      </c>
      <c r="K305" s="106" t="s">
        <v>975</v>
      </c>
      <c r="L305" s="106" t="s">
        <v>4176</v>
      </c>
    </row>
    <row r="306" spans="1:12" x14ac:dyDescent="0.15">
      <c r="A306" s="133">
        <v>305</v>
      </c>
      <c r="B306" s="106" t="s">
        <v>41</v>
      </c>
      <c r="C306" s="106" t="s">
        <v>1295</v>
      </c>
      <c r="D306" s="106" t="s">
        <v>1288</v>
      </c>
      <c r="E306" s="106" t="s">
        <v>3914</v>
      </c>
      <c r="F306" s="106" t="s">
        <v>1274</v>
      </c>
      <c r="G306" s="1132">
        <v>-0.2</v>
      </c>
      <c r="H306" s="106" t="s">
        <v>2630</v>
      </c>
      <c r="I306" s="106" t="s">
        <v>3838</v>
      </c>
      <c r="J306" s="106" t="s">
        <v>3836</v>
      </c>
      <c r="K306" s="106" t="s">
        <v>1432</v>
      </c>
      <c r="L306" s="106" t="s">
        <v>4177</v>
      </c>
    </row>
    <row r="307" spans="1:12" x14ac:dyDescent="0.15">
      <c r="A307" s="133">
        <v>306</v>
      </c>
      <c r="B307" s="106" t="s">
        <v>41</v>
      </c>
      <c r="C307" s="106" t="s">
        <v>4178</v>
      </c>
      <c r="D307" s="106" t="s">
        <v>1284</v>
      </c>
      <c r="E307" s="106" t="s">
        <v>1199</v>
      </c>
      <c r="F307" s="106" t="s">
        <v>1276</v>
      </c>
      <c r="G307" s="1132">
        <v>-0.15</v>
      </c>
      <c r="H307" s="106" t="s">
        <v>1277</v>
      </c>
      <c r="I307" s="106" t="s">
        <v>3828</v>
      </c>
      <c r="J307" s="106" t="s">
        <v>1273</v>
      </c>
      <c r="K307" s="106" t="s">
        <v>975</v>
      </c>
      <c r="L307" s="106" t="s">
        <v>4179</v>
      </c>
    </row>
    <row r="308" spans="1:12" x14ac:dyDescent="0.15">
      <c r="A308" s="133">
        <v>307</v>
      </c>
      <c r="B308" s="106" t="s">
        <v>41</v>
      </c>
      <c r="C308" s="106" t="s">
        <v>4180</v>
      </c>
      <c r="D308" s="106" t="s">
        <v>1284</v>
      </c>
      <c r="E308" s="106" t="s">
        <v>975</v>
      </c>
      <c r="F308" s="106" t="s">
        <v>1278</v>
      </c>
      <c r="G308" s="1132" t="s">
        <v>652</v>
      </c>
      <c r="H308" s="106" t="s">
        <v>2631</v>
      </c>
      <c r="I308" s="106" t="s">
        <v>3838</v>
      </c>
      <c r="J308" s="106" t="s">
        <v>3836</v>
      </c>
      <c r="K308" s="106" t="s">
        <v>1397</v>
      </c>
      <c r="L308" s="106" t="s">
        <v>4181</v>
      </c>
    </row>
    <row r="309" spans="1:12" x14ac:dyDescent="0.15">
      <c r="A309" s="133">
        <v>308</v>
      </c>
      <c r="B309" s="106" t="s">
        <v>41</v>
      </c>
      <c r="C309" s="106" t="s">
        <v>4182</v>
      </c>
      <c r="D309" s="106" t="s">
        <v>1284</v>
      </c>
      <c r="E309" s="106" t="s">
        <v>4049</v>
      </c>
      <c r="F309" s="106" t="s">
        <v>3844</v>
      </c>
      <c r="G309" s="1132" t="s">
        <v>652</v>
      </c>
      <c r="H309" s="106" t="s">
        <v>1421</v>
      </c>
      <c r="I309" s="106" t="s">
        <v>3835</v>
      </c>
      <c r="J309" s="106" t="s">
        <v>1364</v>
      </c>
      <c r="K309" s="106" t="s">
        <v>975</v>
      </c>
      <c r="L309" s="106" t="s">
        <v>4183</v>
      </c>
    </row>
    <row r="310" spans="1:12" x14ac:dyDescent="0.15">
      <c r="A310" s="133">
        <v>309</v>
      </c>
      <c r="B310" s="106" t="s">
        <v>41</v>
      </c>
      <c r="C310" s="106" t="s">
        <v>2087</v>
      </c>
      <c r="D310" s="106" t="s">
        <v>1284</v>
      </c>
      <c r="E310" s="106" t="s">
        <v>1535</v>
      </c>
      <c r="F310" s="106" t="s">
        <v>1079</v>
      </c>
      <c r="G310" s="1132">
        <v>-0.1</v>
      </c>
      <c r="H310" s="106" t="s">
        <v>1412</v>
      </c>
      <c r="I310" s="106" t="s">
        <v>755</v>
      </c>
      <c r="J310" s="106" t="s">
        <v>519</v>
      </c>
      <c r="K310" s="106" t="s">
        <v>1487</v>
      </c>
      <c r="L310" s="106" t="s">
        <v>2085</v>
      </c>
    </row>
    <row r="311" spans="1:12" x14ac:dyDescent="0.15">
      <c r="A311" s="133">
        <v>310</v>
      </c>
      <c r="B311" s="106" t="s">
        <v>41</v>
      </c>
      <c r="C311" s="106" t="s">
        <v>1547</v>
      </c>
      <c r="D311" s="106" t="s">
        <v>591</v>
      </c>
      <c r="E311" s="106" t="s">
        <v>1199</v>
      </c>
      <c r="F311" s="106" t="s">
        <v>3270</v>
      </c>
      <c r="G311" s="1132" t="s">
        <v>975</v>
      </c>
      <c r="H311" s="106" t="s">
        <v>975</v>
      </c>
      <c r="I311" s="106" t="s">
        <v>652</v>
      </c>
      <c r="J311" s="106" t="s">
        <v>652</v>
      </c>
      <c r="K311" s="106" t="s">
        <v>975</v>
      </c>
      <c r="L311" s="106" t="s">
        <v>2086</v>
      </c>
    </row>
    <row r="312" spans="1:12" x14ac:dyDescent="0.15">
      <c r="A312" s="133">
        <v>311</v>
      </c>
      <c r="B312" s="106" t="s">
        <v>41</v>
      </c>
      <c r="C312" s="106" t="s">
        <v>1548</v>
      </c>
      <c r="D312" s="106" t="s">
        <v>592</v>
      </c>
      <c r="E312" s="106" t="s">
        <v>975</v>
      </c>
      <c r="F312" s="106" t="s">
        <v>3844</v>
      </c>
      <c r="G312" s="1132" t="s">
        <v>652</v>
      </c>
      <c r="H312" s="106" t="s">
        <v>975</v>
      </c>
      <c r="I312" s="106" t="s">
        <v>1405</v>
      </c>
      <c r="J312" s="106" t="s">
        <v>652</v>
      </c>
      <c r="K312" s="106" t="s">
        <v>1312</v>
      </c>
      <c r="L312" s="106" t="s">
        <v>3173</v>
      </c>
    </row>
    <row r="313" spans="1:12" x14ac:dyDescent="0.15">
      <c r="A313" s="133">
        <v>312</v>
      </c>
      <c r="B313" s="106" t="s">
        <v>456</v>
      </c>
      <c r="C313" s="106" t="s">
        <v>4184</v>
      </c>
      <c r="D313" s="106" t="s">
        <v>1414</v>
      </c>
      <c r="E313" s="106" t="s">
        <v>1284</v>
      </c>
      <c r="F313" s="106" t="s">
        <v>3827</v>
      </c>
      <c r="G313" s="1132" t="s">
        <v>1273</v>
      </c>
      <c r="H313" s="106" t="s">
        <v>1284</v>
      </c>
      <c r="I313" s="106" t="s">
        <v>3828</v>
      </c>
      <c r="J313" s="106" t="s">
        <v>1273</v>
      </c>
      <c r="K313" s="106" t="s">
        <v>975</v>
      </c>
      <c r="L313" s="106" t="s">
        <v>4185</v>
      </c>
    </row>
    <row r="314" spans="1:12" x14ac:dyDescent="0.15">
      <c r="A314" s="133">
        <v>313</v>
      </c>
      <c r="B314" s="106" t="s">
        <v>456</v>
      </c>
      <c r="C314" s="106" t="s">
        <v>1422</v>
      </c>
      <c r="D314" s="106" t="s">
        <v>1284</v>
      </c>
      <c r="E314" s="106" t="s">
        <v>975</v>
      </c>
      <c r="F314" s="106" t="s">
        <v>1079</v>
      </c>
      <c r="G314" s="1132" t="s">
        <v>652</v>
      </c>
      <c r="H314" s="106" t="s">
        <v>1423</v>
      </c>
      <c r="I314" s="106" t="s">
        <v>3828</v>
      </c>
      <c r="J314" s="106" t="s">
        <v>652</v>
      </c>
      <c r="K314" s="106" t="s">
        <v>975</v>
      </c>
      <c r="L314" s="106" t="s">
        <v>3038</v>
      </c>
    </row>
    <row r="315" spans="1:12" x14ac:dyDescent="0.15">
      <c r="A315" s="133">
        <v>314</v>
      </c>
      <c r="B315" s="106" t="s">
        <v>456</v>
      </c>
      <c r="C315" s="106" t="s">
        <v>1424</v>
      </c>
      <c r="D315" s="106" t="s">
        <v>1284</v>
      </c>
      <c r="E315" s="106" t="s">
        <v>975</v>
      </c>
      <c r="F315" s="106" t="s">
        <v>1407</v>
      </c>
      <c r="G315" s="1132" t="s">
        <v>652</v>
      </c>
      <c r="H315" s="106" t="s">
        <v>1412</v>
      </c>
      <c r="I315" s="106" t="s">
        <v>1405</v>
      </c>
      <c r="J315" s="106" t="s">
        <v>652</v>
      </c>
      <c r="K315" s="106" t="s">
        <v>1397</v>
      </c>
      <c r="L315" s="106" t="s">
        <v>3046</v>
      </c>
    </row>
    <row r="316" spans="1:12" x14ac:dyDescent="0.15">
      <c r="A316" s="133">
        <v>315</v>
      </c>
      <c r="B316" s="106" t="s">
        <v>456</v>
      </c>
      <c r="C316" s="106" t="s">
        <v>1325</v>
      </c>
      <c r="D316" s="106" t="s">
        <v>1284</v>
      </c>
      <c r="E316" s="106" t="s">
        <v>4049</v>
      </c>
      <c r="F316" s="106" t="s">
        <v>1398</v>
      </c>
      <c r="G316" s="1132" t="s">
        <v>652</v>
      </c>
      <c r="H316" s="106" t="s">
        <v>1400</v>
      </c>
      <c r="I316" s="106" t="s">
        <v>1405</v>
      </c>
      <c r="J316" s="106" t="s">
        <v>652</v>
      </c>
      <c r="K316" s="106" t="s">
        <v>975</v>
      </c>
      <c r="L316" s="106" t="s">
        <v>3294</v>
      </c>
    </row>
    <row r="317" spans="1:12" x14ac:dyDescent="0.15">
      <c r="A317" s="133">
        <v>316</v>
      </c>
      <c r="B317" s="106" t="s">
        <v>456</v>
      </c>
      <c r="C317" s="106" t="s">
        <v>1415</v>
      </c>
      <c r="D317" s="106" t="s">
        <v>1385</v>
      </c>
      <c r="E317" s="106" t="s">
        <v>4049</v>
      </c>
      <c r="F317" s="106" t="s">
        <v>1398</v>
      </c>
      <c r="G317" s="1132" t="s">
        <v>652</v>
      </c>
      <c r="H317" s="106" t="s">
        <v>1404</v>
      </c>
      <c r="I317" s="106" t="s">
        <v>1405</v>
      </c>
      <c r="J317" s="106" t="s">
        <v>3907</v>
      </c>
      <c r="K317" s="106" t="s">
        <v>975</v>
      </c>
      <c r="L317" s="106" t="s">
        <v>3050</v>
      </c>
    </row>
    <row r="318" spans="1:12" x14ac:dyDescent="0.15">
      <c r="A318" s="133">
        <v>317</v>
      </c>
      <c r="B318" s="106" t="s">
        <v>456</v>
      </c>
      <c r="C318" s="106" t="s">
        <v>4186</v>
      </c>
      <c r="D318" s="106" t="s">
        <v>1385</v>
      </c>
      <c r="E318" s="106" t="s">
        <v>1284</v>
      </c>
      <c r="F318" s="106" t="s">
        <v>1279</v>
      </c>
      <c r="G318" s="1132" t="s">
        <v>1273</v>
      </c>
      <c r="H318" s="106" t="s">
        <v>1412</v>
      </c>
      <c r="I318" s="106" t="s">
        <v>3828</v>
      </c>
      <c r="J318" s="106" t="s">
        <v>1273</v>
      </c>
      <c r="K318" s="106" t="s">
        <v>975</v>
      </c>
      <c r="L318" s="106" t="s">
        <v>4187</v>
      </c>
    </row>
    <row r="319" spans="1:12" x14ac:dyDescent="0.15">
      <c r="A319" s="133">
        <v>318</v>
      </c>
      <c r="B319" s="106" t="s">
        <v>456</v>
      </c>
      <c r="C319" s="106" t="s">
        <v>1429</v>
      </c>
      <c r="D319" s="106" t="s">
        <v>1385</v>
      </c>
      <c r="E319" s="106" t="s">
        <v>913</v>
      </c>
      <c r="F319" s="106" t="s">
        <v>1401</v>
      </c>
      <c r="G319" s="1132">
        <v>-0.2</v>
      </c>
      <c r="H319" s="106" t="s">
        <v>1436</v>
      </c>
      <c r="I319" s="106" t="s">
        <v>755</v>
      </c>
      <c r="J319" s="106" t="s">
        <v>1009</v>
      </c>
      <c r="K319" s="106" t="s">
        <v>1432</v>
      </c>
      <c r="L319" s="106" t="s">
        <v>2876</v>
      </c>
    </row>
    <row r="320" spans="1:12" x14ac:dyDescent="0.15">
      <c r="A320" s="133">
        <v>319</v>
      </c>
      <c r="B320" s="106" t="s">
        <v>456</v>
      </c>
      <c r="C320" s="106" t="s">
        <v>1416</v>
      </c>
      <c r="D320" s="106" t="s">
        <v>1385</v>
      </c>
      <c r="E320" s="106" t="s">
        <v>4188</v>
      </c>
      <c r="F320" s="106" t="s">
        <v>1401</v>
      </c>
      <c r="G320" s="1132">
        <v>-0.1</v>
      </c>
      <c r="H320" s="106" t="s">
        <v>1412</v>
      </c>
      <c r="I320" s="106" t="s">
        <v>755</v>
      </c>
      <c r="J320" s="106" t="s">
        <v>1009</v>
      </c>
      <c r="K320" s="106" t="s">
        <v>975</v>
      </c>
      <c r="L320" s="106" t="s">
        <v>3051</v>
      </c>
    </row>
    <row r="321" spans="1:12" x14ac:dyDescent="0.15">
      <c r="A321" s="133">
        <v>320</v>
      </c>
      <c r="B321" s="106" t="s">
        <v>456</v>
      </c>
      <c r="C321" s="106" t="s">
        <v>4189</v>
      </c>
      <c r="D321" s="106" t="s">
        <v>1284</v>
      </c>
      <c r="E321" s="106" t="s">
        <v>4016</v>
      </c>
      <c r="F321" s="106" t="s">
        <v>1274</v>
      </c>
      <c r="G321" s="1132">
        <v>-0.1</v>
      </c>
      <c r="H321" s="106" t="s">
        <v>975</v>
      </c>
      <c r="I321" s="106" t="s">
        <v>3838</v>
      </c>
      <c r="J321" s="106" t="s">
        <v>1250</v>
      </c>
      <c r="K321" s="106" t="s">
        <v>975</v>
      </c>
      <c r="L321" s="106" t="s">
        <v>4190</v>
      </c>
    </row>
    <row r="322" spans="1:12" x14ac:dyDescent="0.15">
      <c r="A322" s="133">
        <v>321</v>
      </c>
      <c r="B322" s="106" t="s">
        <v>456</v>
      </c>
      <c r="C322" s="106" t="s">
        <v>4191</v>
      </c>
      <c r="D322" s="106" t="s">
        <v>1284</v>
      </c>
      <c r="E322" s="106" t="s">
        <v>4188</v>
      </c>
      <c r="F322" s="106" t="s">
        <v>1274</v>
      </c>
      <c r="G322" s="1132">
        <v>-0.1</v>
      </c>
      <c r="H322" s="106" t="s">
        <v>1423</v>
      </c>
      <c r="I322" s="106" t="s">
        <v>3838</v>
      </c>
      <c r="J322" s="106" t="s">
        <v>3857</v>
      </c>
      <c r="K322" s="106" t="s">
        <v>975</v>
      </c>
      <c r="L322" s="106" t="s">
        <v>4192</v>
      </c>
    </row>
    <row r="323" spans="1:12" x14ac:dyDescent="0.15">
      <c r="A323" s="133">
        <v>322</v>
      </c>
      <c r="B323" s="106" t="s">
        <v>456</v>
      </c>
      <c r="C323" s="106" t="s">
        <v>4193</v>
      </c>
      <c r="D323" s="106" t="s">
        <v>1284</v>
      </c>
      <c r="E323" s="106" t="s">
        <v>4188</v>
      </c>
      <c r="F323" s="106" t="s">
        <v>1274</v>
      </c>
      <c r="G323" s="1132">
        <v>-0.15</v>
      </c>
      <c r="H323" s="106" t="s">
        <v>1281</v>
      </c>
      <c r="I323" s="106" t="s">
        <v>3838</v>
      </c>
      <c r="J323" s="106" t="s">
        <v>3857</v>
      </c>
      <c r="K323" s="106" t="s">
        <v>975</v>
      </c>
      <c r="L323" s="106" t="s">
        <v>4194</v>
      </c>
    </row>
    <row r="324" spans="1:12" x14ac:dyDescent="0.15">
      <c r="A324" s="133">
        <v>323</v>
      </c>
      <c r="B324" s="106" t="s">
        <v>456</v>
      </c>
      <c r="C324" s="106" t="s">
        <v>4195</v>
      </c>
      <c r="D324" s="106" t="s">
        <v>1284</v>
      </c>
      <c r="E324" s="106" t="s">
        <v>4188</v>
      </c>
      <c r="F324" s="106" t="s">
        <v>1274</v>
      </c>
      <c r="G324" s="1132">
        <v>-0.15</v>
      </c>
      <c r="H324" s="106" t="s">
        <v>1291</v>
      </c>
      <c r="I324" s="106" t="s">
        <v>3838</v>
      </c>
      <c r="J324" s="106" t="s">
        <v>3857</v>
      </c>
      <c r="K324" s="106" t="s">
        <v>975</v>
      </c>
      <c r="L324" s="106" t="s">
        <v>4196</v>
      </c>
    </row>
    <row r="325" spans="1:12" x14ac:dyDescent="0.15">
      <c r="A325" s="133">
        <v>324</v>
      </c>
      <c r="B325" s="106" t="s">
        <v>456</v>
      </c>
      <c r="C325" s="106" t="s">
        <v>3113</v>
      </c>
      <c r="D325" s="106" t="s">
        <v>1284</v>
      </c>
      <c r="E325" s="106" t="s">
        <v>4016</v>
      </c>
      <c r="F325" s="106" t="s">
        <v>1411</v>
      </c>
      <c r="G325" s="1132">
        <v>-0.15</v>
      </c>
      <c r="H325" s="106" t="s">
        <v>1421</v>
      </c>
      <c r="I325" s="106" t="s">
        <v>3844</v>
      </c>
      <c r="J325" s="106" t="s">
        <v>1009</v>
      </c>
      <c r="K325" s="106" t="s">
        <v>975</v>
      </c>
      <c r="L325" s="106" t="s">
        <v>3512</v>
      </c>
    </row>
    <row r="326" spans="1:12" x14ac:dyDescent="0.15">
      <c r="A326" s="133">
        <v>325</v>
      </c>
      <c r="B326" s="106" t="s">
        <v>456</v>
      </c>
      <c r="C326" s="106" t="s">
        <v>4197</v>
      </c>
      <c r="D326" s="106" t="s">
        <v>1284</v>
      </c>
      <c r="E326" s="106" t="s">
        <v>4016</v>
      </c>
      <c r="F326" s="106" t="s">
        <v>1276</v>
      </c>
      <c r="G326" s="1132">
        <v>-0.15</v>
      </c>
      <c r="H326" s="106" t="s">
        <v>1280</v>
      </c>
      <c r="I326" s="106" t="s">
        <v>3828</v>
      </c>
      <c r="J326" s="106" t="s">
        <v>1273</v>
      </c>
      <c r="K326" s="106" t="s">
        <v>975</v>
      </c>
      <c r="L326" s="106" t="s">
        <v>4131</v>
      </c>
    </row>
    <row r="327" spans="1:12" x14ac:dyDescent="0.15">
      <c r="A327" s="133">
        <v>326</v>
      </c>
      <c r="B327" s="106" t="s">
        <v>456</v>
      </c>
      <c r="C327" s="106" t="s">
        <v>2447</v>
      </c>
      <c r="D327" s="106" t="s">
        <v>1284</v>
      </c>
      <c r="E327" s="106" t="s">
        <v>975</v>
      </c>
      <c r="F327" s="106" t="s">
        <v>1417</v>
      </c>
      <c r="G327" s="1132" t="s">
        <v>652</v>
      </c>
      <c r="H327" s="106" t="s">
        <v>1420</v>
      </c>
      <c r="I327" s="106" t="s">
        <v>1405</v>
      </c>
      <c r="J327" s="106" t="s">
        <v>652</v>
      </c>
      <c r="K327" s="106" t="s">
        <v>1421</v>
      </c>
      <c r="L327" s="106" t="s">
        <v>3295</v>
      </c>
    </row>
    <row r="328" spans="1:12" x14ac:dyDescent="0.15">
      <c r="A328" s="133">
        <v>327</v>
      </c>
      <c r="B328" s="106" t="s">
        <v>456</v>
      </c>
      <c r="C328" s="106" t="s">
        <v>1311</v>
      </c>
      <c r="D328" s="106" t="s">
        <v>1284</v>
      </c>
      <c r="E328" s="106" t="s">
        <v>975</v>
      </c>
      <c r="F328" s="106" t="s">
        <v>1079</v>
      </c>
      <c r="G328" s="1132" t="s">
        <v>652</v>
      </c>
      <c r="H328" s="106" t="s">
        <v>1421</v>
      </c>
      <c r="I328" s="106" t="s">
        <v>1405</v>
      </c>
      <c r="J328" s="106" t="s">
        <v>652</v>
      </c>
      <c r="K328" s="106" t="s">
        <v>1312</v>
      </c>
      <c r="L328" s="106" t="s">
        <v>3296</v>
      </c>
    </row>
    <row r="329" spans="1:12" x14ac:dyDescent="0.15">
      <c r="A329" s="133">
        <v>328</v>
      </c>
      <c r="B329" s="106" t="s">
        <v>456</v>
      </c>
      <c r="C329" s="106" t="s">
        <v>1795</v>
      </c>
      <c r="D329" s="106" t="s">
        <v>1385</v>
      </c>
      <c r="E329" s="106" t="s">
        <v>913</v>
      </c>
      <c r="F329" s="106" t="s">
        <v>3270</v>
      </c>
      <c r="G329" s="1132" t="s">
        <v>1404</v>
      </c>
      <c r="H329" s="106" t="s">
        <v>975</v>
      </c>
      <c r="I329" s="106" t="s">
        <v>1405</v>
      </c>
      <c r="J329" s="106" t="s">
        <v>652</v>
      </c>
      <c r="K329" s="106" t="s">
        <v>975</v>
      </c>
      <c r="L329" s="106" t="s">
        <v>3052</v>
      </c>
    </row>
    <row r="330" spans="1:12" x14ac:dyDescent="0.15">
      <c r="A330" s="133">
        <v>329</v>
      </c>
      <c r="B330" s="106" t="s">
        <v>456</v>
      </c>
      <c r="C330" s="106" t="s">
        <v>1391</v>
      </c>
      <c r="D330" s="106" t="s">
        <v>1284</v>
      </c>
      <c r="E330" s="106" t="s">
        <v>913</v>
      </c>
      <c r="F330" s="106" t="s">
        <v>3270</v>
      </c>
      <c r="G330" s="1132">
        <v>-0.1</v>
      </c>
      <c r="H330" s="106" t="s">
        <v>1420</v>
      </c>
      <c r="I330" s="106" t="s">
        <v>652</v>
      </c>
      <c r="J330" s="106" t="s">
        <v>652</v>
      </c>
      <c r="K330" s="106" t="s">
        <v>1420</v>
      </c>
      <c r="L330" s="106" t="s">
        <v>2088</v>
      </c>
    </row>
    <row r="331" spans="1:12" x14ac:dyDescent="0.15">
      <c r="A331" s="133">
        <v>330</v>
      </c>
      <c r="B331" s="106" t="s">
        <v>456</v>
      </c>
      <c r="C331" s="106" t="s">
        <v>1418</v>
      </c>
      <c r="D331" s="106" t="s">
        <v>591</v>
      </c>
      <c r="E331" s="106" t="s">
        <v>3892</v>
      </c>
      <c r="F331" s="106" t="s">
        <v>3270</v>
      </c>
      <c r="G331" s="1132">
        <v>-0.1</v>
      </c>
      <c r="H331" s="106" t="s">
        <v>1436</v>
      </c>
      <c r="I331" s="106" t="s">
        <v>652</v>
      </c>
      <c r="J331" s="106" t="s">
        <v>652</v>
      </c>
      <c r="K331" s="106" t="s">
        <v>975</v>
      </c>
      <c r="L331" s="106" t="s">
        <v>4198</v>
      </c>
    </row>
    <row r="332" spans="1:12" x14ac:dyDescent="0.15">
      <c r="A332" s="133">
        <v>331</v>
      </c>
      <c r="B332" s="106" t="s">
        <v>456</v>
      </c>
      <c r="C332" s="106" t="s">
        <v>1419</v>
      </c>
      <c r="D332" s="106" t="s">
        <v>592</v>
      </c>
      <c r="E332" s="106" t="s">
        <v>975</v>
      </c>
      <c r="F332" s="106" t="s">
        <v>3844</v>
      </c>
      <c r="G332" s="1132" t="s">
        <v>652</v>
      </c>
      <c r="H332" s="106" t="s">
        <v>975</v>
      </c>
      <c r="I332" s="106" t="s">
        <v>1405</v>
      </c>
      <c r="J332" s="106" t="s">
        <v>652</v>
      </c>
      <c r="K332" s="106" t="s">
        <v>1312</v>
      </c>
      <c r="L332" s="106" t="s">
        <v>3174</v>
      </c>
    </row>
    <row r="333" spans="1:12" x14ac:dyDescent="0.15">
      <c r="A333" s="133">
        <v>332</v>
      </c>
      <c r="B333" s="106" t="s">
        <v>40</v>
      </c>
      <c r="C333" s="106" t="s">
        <v>1395</v>
      </c>
      <c r="D333" s="106" t="s">
        <v>1284</v>
      </c>
      <c r="E333" s="106" t="s">
        <v>975</v>
      </c>
      <c r="F333" s="106" t="s">
        <v>1413</v>
      </c>
      <c r="G333" s="1132" t="s">
        <v>652</v>
      </c>
      <c r="H333" s="106" t="s">
        <v>975</v>
      </c>
      <c r="I333" s="106" t="s">
        <v>1405</v>
      </c>
      <c r="J333" s="106" t="s">
        <v>652</v>
      </c>
      <c r="K333" s="106" t="s">
        <v>975</v>
      </c>
      <c r="L333" s="106" t="s">
        <v>3298</v>
      </c>
    </row>
    <row r="334" spans="1:12" x14ac:dyDescent="0.15">
      <c r="A334" s="133">
        <v>333</v>
      </c>
      <c r="B334" s="106" t="s">
        <v>40</v>
      </c>
      <c r="C334" s="106" t="s">
        <v>3122</v>
      </c>
      <c r="D334" s="106" t="s">
        <v>1284</v>
      </c>
      <c r="E334" s="106" t="s">
        <v>975</v>
      </c>
      <c r="F334" s="106" t="s">
        <v>1413</v>
      </c>
      <c r="G334" s="1132" t="s">
        <v>652</v>
      </c>
      <c r="H334" s="106" t="s">
        <v>975</v>
      </c>
      <c r="I334" s="106" t="s">
        <v>3828</v>
      </c>
      <c r="J334" s="106" t="s">
        <v>3907</v>
      </c>
      <c r="K334" s="106" t="s">
        <v>975</v>
      </c>
      <c r="L334" s="106" t="s">
        <v>4199</v>
      </c>
    </row>
    <row r="335" spans="1:12" x14ac:dyDescent="0.15">
      <c r="A335" s="133">
        <v>334</v>
      </c>
      <c r="B335" s="106" t="s">
        <v>40</v>
      </c>
      <c r="C335" s="106" t="s">
        <v>1386</v>
      </c>
      <c r="D335" s="106" t="s">
        <v>1385</v>
      </c>
      <c r="E335" s="106" t="s">
        <v>975</v>
      </c>
      <c r="F335" s="106" t="s">
        <v>1410</v>
      </c>
      <c r="G335" s="1132" t="s">
        <v>652</v>
      </c>
      <c r="H335" s="106" t="s">
        <v>1404</v>
      </c>
      <c r="I335" s="106" t="s">
        <v>1405</v>
      </c>
      <c r="J335" s="106" t="s">
        <v>652</v>
      </c>
      <c r="K335" s="106" t="s">
        <v>975</v>
      </c>
      <c r="L335" s="106" t="s">
        <v>3250</v>
      </c>
    </row>
    <row r="336" spans="1:12" x14ac:dyDescent="0.15">
      <c r="A336" s="133">
        <v>335</v>
      </c>
      <c r="B336" s="106" t="s">
        <v>40</v>
      </c>
      <c r="C336" s="106" t="s">
        <v>3040</v>
      </c>
      <c r="D336" s="106" t="s">
        <v>1284</v>
      </c>
      <c r="E336" s="106" t="s">
        <v>975</v>
      </c>
      <c r="F336" s="106" t="s">
        <v>1407</v>
      </c>
      <c r="G336" s="1132" t="s">
        <v>652</v>
      </c>
      <c r="H336" s="106" t="s">
        <v>1408</v>
      </c>
      <c r="I336" s="106" t="s">
        <v>1405</v>
      </c>
      <c r="J336" s="106" t="s">
        <v>652</v>
      </c>
      <c r="K336" s="106" t="s">
        <v>1409</v>
      </c>
      <c r="L336" s="106" t="s">
        <v>3035</v>
      </c>
    </row>
    <row r="337" spans="1:12" x14ac:dyDescent="0.15">
      <c r="A337" s="133">
        <v>336</v>
      </c>
      <c r="B337" s="106" t="s">
        <v>40</v>
      </c>
      <c r="C337" s="106" t="s">
        <v>4200</v>
      </c>
      <c r="D337" s="106" t="s">
        <v>1385</v>
      </c>
      <c r="E337" s="106" t="s">
        <v>4049</v>
      </c>
      <c r="F337" s="106" t="s">
        <v>1398</v>
      </c>
      <c r="G337" s="1132" t="s">
        <v>652</v>
      </c>
      <c r="H337" s="106" t="s">
        <v>2170</v>
      </c>
      <c r="I337" s="106" t="s">
        <v>3838</v>
      </c>
      <c r="J337" s="106" t="s">
        <v>3857</v>
      </c>
      <c r="K337" s="106" t="s">
        <v>975</v>
      </c>
      <c r="L337" s="106" t="s">
        <v>4201</v>
      </c>
    </row>
    <row r="338" spans="1:12" x14ac:dyDescent="0.15">
      <c r="A338" s="133">
        <v>337</v>
      </c>
      <c r="B338" s="106" t="s">
        <v>40</v>
      </c>
      <c r="C338" s="106" t="s">
        <v>1392</v>
      </c>
      <c r="D338" s="106" t="s">
        <v>1284</v>
      </c>
      <c r="E338" s="106" t="s">
        <v>975</v>
      </c>
      <c r="F338" s="106" t="s">
        <v>1398</v>
      </c>
      <c r="G338" s="1132" t="s">
        <v>652</v>
      </c>
      <c r="H338" s="106" t="s">
        <v>1404</v>
      </c>
      <c r="I338" s="106" t="s">
        <v>1405</v>
      </c>
      <c r="J338" s="106" t="s">
        <v>652</v>
      </c>
      <c r="K338" s="106" t="s">
        <v>975</v>
      </c>
      <c r="L338" s="106" t="s">
        <v>3041</v>
      </c>
    </row>
    <row r="339" spans="1:12" x14ac:dyDescent="0.15">
      <c r="A339" s="133">
        <v>338</v>
      </c>
      <c r="B339" s="106" t="s">
        <v>40</v>
      </c>
      <c r="C339" s="106" t="s">
        <v>1346</v>
      </c>
      <c r="D339" s="106" t="s">
        <v>1385</v>
      </c>
      <c r="E339" s="106" t="s">
        <v>975</v>
      </c>
      <c r="F339" s="106" t="s">
        <v>1398</v>
      </c>
      <c r="G339" s="1132" t="s">
        <v>652</v>
      </c>
      <c r="H339" s="106" t="s">
        <v>1404</v>
      </c>
      <c r="I339" s="106" t="s">
        <v>1405</v>
      </c>
      <c r="J339" s="106" t="s">
        <v>652</v>
      </c>
      <c r="K339" s="106" t="s">
        <v>975</v>
      </c>
      <c r="L339" s="106" t="s">
        <v>2859</v>
      </c>
    </row>
    <row r="340" spans="1:12" x14ac:dyDescent="0.15">
      <c r="A340" s="133">
        <v>339</v>
      </c>
      <c r="B340" s="106" t="s">
        <v>40</v>
      </c>
      <c r="C340" s="106" t="s">
        <v>1449</v>
      </c>
      <c r="D340" s="106" t="s">
        <v>1284</v>
      </c>
      <c r="E340" s="106" t="s">
        <v>4016</v>
      </c>
      <c r="F340" s="106" t="s">
        <v>1401</v>
      </c>
      <c r="G340" s="1132">
        <v>-0.1</v>
      </c>
      <c r="H340" s="106" t="s">
        <v>1421</v>
      </c>
      <c r="I340" s="106" t="s">
        <v>3838</v>
      </c>
      <c r="J340" s="106" t="s">
        <v>3857</v>
      </c>
      <c r="K340" s="106" t="s">
        <v>975</v>
      </c>
      <c r="L340" s="106" t="s">
        <v>3043</v>
      </c>
    </row>
    <row r="341" spans="1:12" x14ac:dyDescent="0.15">
      <c r="A341" s="133">
        <v>340</v>
      </c>
      <c r="B341" s="106" t="s">
        <v>40</v>
      </c>
      <c r="C341" s="106" t="s">
        <v>4202</v>
      </c>
      <c r="D341" s="106" t="s">
        <v>1284</v>
      </c>
      <c r="E341" s="106" t="s">
        <v>4016</v>
      </c>
      <c r="F341" s="106" t="s">
        <v>1274</v>
      </c>
      <c r="G341" s="1132">
        <v>-0.05</v>
      </c>
      <c r="H341" s="106" t="s">
        <v>1286</v>
      </c>
      <c r="I341" s="106" t="s">
        <v>3838</v>
      </c>
      <c r="J341" s="106" t="s">
        <v>3842</v>
      </c>
      <c r="K341" s="106" t="s">
        <v>975</v>
      </c>
      <c r="L341" s="106" t="s">
        <v>4203</v>
      </c>
    </row>
    <row r="342" spans="1:12" x14ac:dyDescent="0.15">
      <c r="A342" s="133">
        <v>341</v>
      </c>
      <c r="B342" s="106" t="s">
        <v>40</v>
      </c>
      <c r="C342" s="106" t="s">
        <v>4204</v>
      </c>
      <c r="D342" s="106" t="s">
        <v>1284</v>
      </c>
      <c r="E342" s="106" t="s">
        <v>4016</v>
      </c>
      <c r="F342" s="106" t="s">
        <v>1274</v>
      </c>
      <c r="G342" s="1132">
        <v>-0.1</v>
      </c>
      <c r="H342" s="106" t="s">
        <v>1400</v>
      </c>
      <c r="I342" s="106" t="s">
        <v>3838</v>
      </c>
      <c r="J342" s="106" t="s">
        <v>3857</v>
      </c>
      <c r="K342" s="106" t="s">
        <v>975</v>
      </c>
      <c r="L342" s="106" t="s">
        <v>4205</v>
      </c>
    </row>
    <row r="343" spans="1:12" x14ac:dyDescent="0.15">
      <c r="A343" s="133">
        <v>342</v>
      </c>
      <c r="B343" s="106" t="s">
        <v>40</v>
      </c>
      <c r="C343" s="106" t="s">
        <v>4206</v>
      </c>
      <c r="D343" s="106" t="s">
        <v>1284</v>
      </c>
      <c r="E343" s="106" t="s">
        <v>4016</v>
      </c>
      <c r="F343" s="106" t="s">
        <v>1274</v>
      </c>
      <c r="G343" s="1132">
        <v>-0.1</v>
      </c>
      <c r="H343" s="106" t="s">
        <v>1285</v>
      </c>
      <c r="I343" s="106" t="s">
        <v>3838</v>
      </c>
      <c r="J343" s="106" t="s">
        <v>3857</v>
      </c>
      <c r="K343" s="106" t="s">
        <v>975</v>
      </c>
      <c r="L343" s="106" t="s">
        <v>4207</v>
      </c>
    </row>
    <row r="344" spans="1:12" x14ac:dyDescent="0.15">
      <c r="A344" s="133">
        <v>343</v>
      </c>
      <c r="B344" s="106" t="s">
        <v>40</v>
      </c>
      <c r="C344" s="106" t="s">
        <v>1390</v>
      </c>
      <c r="D344" s="106" t="s">
        <v>1385</v>
      </c>
      <c r="E344" s="106" t="s">
        <v>1181</v>
      </c>
      <c r="F344" s="106" t="s">
        <v>1401</v>
      </c>
      <c r="G344" s="1132">
        <v>-0.1</v>
      </c>
      <c r="H344" s="106" t="s">
        <v>1406</v>
      </c>
      <c r="I344" s="106" t="s">
        <v>3838</v>
      </c>
      <c r="J344" s="106" t="s">
        <v>3857</v>
      </c>
      <c r="K344" s="106" t="s">
        <v>975</v>
      </c>
      <c r="L344" s="106" t="s">
        <v>2089</v>
      </c>
    </row>
    <row r="345" spans="1:12" x14ac:dyDescent="0.15">
      <c r="A345" s="133">
        <v>344</v>
      </c>
      <c r="B345" s="106" t="s">
        <v>40</v>
      </c>
      <c r="C345" s="106" t="s">
        <v>4208</v>
      </c>
      <c r="D345" s="106" t="s">
        <v>1284</v>
      </c>
      <c r="E345" s="106" t="s">
        <v>4016</v>
      </c>
      <c r="F345" s="106" t="s">
        <v>1274</v>
      </c>
      <c r="G345" s="1132">
        <v>-0.2</v>
      </c>
      <c r="H345" s="106" t="s">
        <v>1285</v>
      </c>
      <c r="I345" s="106" t="s">
        <v>3835</v>
      </c>
      <c r="J345" s="106" t="s">
        <v>3857</v>
      </c>
      <c r="K345" s="106" t="s">
        <v>1397</v>
      </c>
      <c r="L345" s="106" t="s">
        <v>4209</v>
      </c>
    </row>
    <row r="346" spans="1:12" x14ac:dyDescent="0.15">
      <c r="A346" s="133">
        <v>345</v>
      </c>
      <c r="B346" s="106" t="s">
        <v>40</v>
      </c>
      <c r="C346" s="106" t="s">
        <v>1345</v>
      </c>
      <c r="D346" s="106" t="s">
        <v>1284</v>
      </c>
      <c r="E346" s="106" t="s">
        <v>4016</v>
      </c>
      <c r="F346" s="106" t="s">
        <v>1401</v>
      </c>
      <c r="G346" s="1132" t="s">
        <v>975</v>
      </c>
      <c r="H346" s="106" t="s">
        <v>1402</v>
      </c>
      <c r="I346" s="106" t="s">
        <v>3828</v>
      </c>
      <c r="J346" s="106" t="s">
        <v>652</v>
      </c>
      <c r="K346" s="106" t="s">
        <v>975</v>
      </c>
      <c r="L346" s="106" t="s">
        <v>3042</v>
      </c>
    </row>
    <row r="347" spans="1:12" x14ac:dyDescent="0.15">
      <c r="A347" s="133">
        <v>346</v>
      </c>
      <c r="B347" s="106" t="s">
        <v>40</v>
      </c>
      <c r="C347" s="106" t="s">
        <v>1393</v>
      </c>
      <c r="D347" s="106" t="s">
        <v>1385</v>
      </c>
      <c r="E347" s="106" t="s">
        <v>4016</v>
      </c>
      <c r="F347" s="106" t="s">
        <v>1401</v>
      </c>
      <c r="G347" s="1132">
        <v>-0.1</v>
      </c>
      <c r="H347" s="106" t="s">
        <v>1406</v>
      </c>
      <c r="I347" s="106" t="s">
        <v>755</v>
      </c>
      <c r="J347" s="106" t="s">
        <v>1009</v>
      </c>
      <c r="K347" s="106" t="s">
        <v>975</v>
      </c>
      <c r="L347" s="106" t="s">
        <v>2113</v>
      </c>
    </row>
    <row r="348" spans="1:12" x14ac:dyDescent="0.15">
      <c r="A348" s="133">
        <v>347</v>
      </c>
      <c r="B348" s="106" t="s">
        <v>40</v>
      </c>
      <c r="C348" s="106" t="s">
        <v>4210</v>
      </c>
      <c r="D348" s="106" t="s">
        <v>1284</v>
      </c>
      <c r="E348" s="106" t="s">
        <v>4016</v>
      </c>
      <c r="F348" s="106" t="s">
        <v>1274</v>
      </c>
      <c r="G348" s="1132">
        <v>-0.15</v>
      </c>
      <c r="H348" s="106" t="s">
        <v>1284</v>
      </c>
      <c r="I348" s="106" t="s">
        <v>3838</v>
      </c>
      <c r="J348" s="106" t="s">
        <v>3857</v>
      </c>
      <c r="K348" s="106" t="s">
        <v>975</v>
      </c>
      <c r="L348" s="106" t="s">
        <v>4211</v>
      </c>
    </row>
    <row r="349" spans="1:12" x14ac:dyDescent="0.15">
      <c r="A349" s="133">
        <v>348</v>
      </c>
      <c r="B349" s="106" t="s">
        <v>40</v>
      </c>
      <c r="C349" s="106" t="s">
        <v>4212</v>
      </c>
      <c r="D349" s="106" t="s">
        <v>1284</v>
      </c>
      <c r="E349" s="106" t="s">
        <v>3852</v>
      </c>
      <c r="F349" s="106" t="s">
        <v>1274</v>
      </c>
      <c r="G349" s="1132">
        <v>-0.2</v>
      </c>
      <c r="H349" s="106" t="s">
        <v>1484</v>
      </c>
      <c r="I349" s="106" t="s">
        <v>3838</v>
      </c>
      <c r="J349" s="106" t="s">
        <v>3857</v>
      </c>
      <c r="K349" s="106" t="s">
        <v>975</v>
      </c>
      <c r="L349" s="106" t="s">
        <v>4213</v>
      </c>
    </row>
    <row r="350" spans="1:12" x14ac:dyDescent="0.15">
      <c r="A350" s="133">
        <v>349</v>
      </c>
      <c r="B350" s="106" t="s">
        <v>40</v>
      </c>
      <c r="C350" s="106" t="s">
        <v>4214</v>
      </c>
      <c r="D350" s="106" t="s">
        <v>1284</v>
      </c>
      <c r="E350" s="106" t="s">
        <v>1284</v>
      </c>
      <c r="F350" s="106" t="s">
        <v>4215</v>
      </c>
      <c r="G350" s="1132" t="s">
        <v>1273</v>
      </c>
      <c r="H350" s="106" t="s">
        <v>1281</v>
      </c>
      <c r="I350" s="106" t="s">
        <v>3828</v>
      </c>
      <c r="J350" s="106" t="s">
        <v>1273</v>
      </c>
      <c r="K350" s="106" t="s">
        <v>1397</v>
      </c>
      <c r="L350" s="106" t="s">
        <v>4216</v>
      </c>
    </row>
    <row r="351" spans="1:12" x14ac:dyDescent="0.15">
      <c r="A351" s="133">
        <v>350</v>
      </c>
      <c r="B351" s="106" t="s">
        <v>40</v>
      </c>
      <c r="C351" s="106" t="s">
        <v>1396</v>
      </c>
      <c r="D351" s="106" t="s">
        <v>591</v>
      </c>
      <c r="E351" s="106" t="s">
        <v>978</v>
      </c>
      <c r="F351" s="106" t="s">
        <v>3270</v>
      </c>
      <c r="G351" s="1132" t="s">
        <v>975</v>
      </c>
      <c r="H351" s="106" t="s">
        <v>975</v>
      </c>
      <c r="I351" s="106" t="s">
        <v>652</v>
      </c>
      <c r="J351" s="106" t="s">
        <v>652</v>
      </c>
      <c r="K351" s="106" t="s">
        <v>1397</v>
      </c>
      <c r="L351" s="106" t="s">
        <v>2537</v>
      </c>
    </row>
    <row r="352" spans="1:12" x14ac:dyDescent="0.15">
      <c r="A352" s="133">
        <v>351</v>
      </c>
      <c r="B352" s="106" t="s">
        <v>40</v>
      </c>
      <c r="C352" s="106" t="s">
        <v>1459</v>
      </c>
      <c r="D352" s="106" t="s">
        <v>592</v>
      </c>
      <c r="E352" s="106" t="s">
        <v>975</v>
      </c>
      <c r="F352" s="106" t="s">
        <v>3844</v>
      </c>
      <c r="G352" s="1132" t="s">
        <v>652</v>
      </c>
      <c r="H352" s="106" t="s">
        <v>975</v>
      </c>
      <c r="I352" s="106" t="s">
        <v>1405</v>
      </c>
      <c r="J352" s="106" t="s">
        <v>652</v>
      </c>
      <c r="K352" s="106" t="s">
        <v>1312</v>
      </c>
      <c r="L352" s="106" t="s">
        <v>3175</v>
      </c>
    </row>
    <row r="353" spans="1:12" x14ac:dyDescent="0.15">
      <c r="A353" s="133">
        <v>352</v>
      </c>
      <c r="B353" s="106" t="s">
        <v>43</v>
      </c>
      <c r="C353" s="106" t="s">
        <v>1603</v>
      </c>
      <c r="D353" s="106" t="s">
        <v>1284</v>
      </c>
      <c r="E353" s="106" t="s">
        <v>1284</v>
      </c>
      <c r="F353" s="106" t="s">
        <v>3827</v>
      </c>
      <c r="G353" s="1132" t="s">
        <v>1273</v>
      </c>
      <c r="H353" s="106" t="s">
        <v>1284</v>
      </c>
      <c r="I353" s="106" t="s">
        <v>3828</v>
      </c>
      <c r="J353" s="106" t="s">
        <v>1273</v>
      </c>
      <c r="K353" s="106" t="s">
        <v>975</v>
      </c>
      <c r="L353" s="106" t="s">
        <v>4217</v>
      </c>
    </row>
    <row r="354" spans="1:12" x14ac:dyDescent="0.15">
      <c r="A354" s="133">
        <v>353</v>
      </c>
      <c r="B354" s="106" t="s">
        <v>43</v>
      </c>
      <c r="C354" s="106" t="s">
        <v>1599</v>
      </c>
      <c r="D354" s="106" t="s">
        <v>1284</v>
      </c>
      <c r="E354" s="106" t="s">
        <v>975</v>
      </c>
      <c r="F354" s="106" t="s">
        <v>1398</v>
      </c>
      <c r="G354" s="1132" t="s">
        <v>652</v>
      </c>
      <c r="H354" s="106" t="s">
        <v>1420</v>
      </c>
      <c r="I354" s="106" t="s">
        <v>1405</v>
      </c>
      <c r="J354" s="106" t="s">
        <v>652</v>
      </c>
      <c r="K354" s="106" t="s">
        <v>975</v>
      </c>
      <c r="L354" s="106" t="s">
        <v>3013</v>
      </c>
    </row>
    <row r="355" spans="1:12" x14ac:dyDescent="0.15">
      <c r="A355" s="133">
        <v>354</v>
      </c>
      <c r="B355" s="106" t="s">
        <v>43</v>
      </c>
      <c r="C355" s="106" t="s">
        <v>1600</v>
      </c>
      <c r="D355" s="106" t="s">
        <v>1284</v>
      </c>
      <c r="E355" s="106" t="s">
        <v>1601</v>
      </c>
      <c r="F355" s="106" t="s">
        <v>1401</v>
      </c>
      <c r="G355" s="1132">
        <v>-0.15</v>
      </c>
      <c r="H355" s="106" t="s">
        <v>1420</v>
      </c>
      <c r="I355" s="106" t="s">
        <v>1538</v>
      </c>
      <c r="J355" s="106" t="s">
        <v>519</v>
      </c>
      <c r="K355" s="106" t="s">
        <v>975</v>
      </c>
      <c r="L355" s="106" t="s">
        <v>2663</v>
      </c>
    </row>
    <row r="356" spans="1:12" x14ac:dyDescent="0.15">
      <c r="A356" s="133">
        <v>355</v>
      </c>
      <c r="B356" s="106" t="s">
        <v>43</v>
      </c>
      <c r="C356" s="106" t="s">
        <v>4218</v>
      </c>
      <c r="D356" s="106" t="s">
        <v>1581</v>
      </c>
      <c r="E356" s="106" t="s">
        <v>3895</v>
      </c>
      <c r="F356" s="106" t="s">
        <v>1274</v>
      </c>
      <c r="G356" s="1132">
        <v>-0.15</v>
      </c>
      <c r="H356" s="106" t="s">
        <v>1436</v>
      </c>
      <c r="I356" s="106" t="s">
        <v>3838</v>
      </c>
      <c r="J356" s="106" t="s">
        <v>3836</v>
      </c>
      <c r="K356" s="106" t="s">
        <v>975</v>
      </c>
      <c r="L356" s="106" t="s">
        <v>4219</v>
      </c>
    </row>
    <row r="357" spans="1:12" x14ac:dyDescent="0.15">
      <c r="A357" s="133">
        <v>356</v>
      </c>
      <c r="B357" s="106" t="s">
        <v>43</v>
      </c>
      <c r="C357" s="106" t="s">
        <v>1594</v>
      </c>
      <c r="D357" s="106" t="s">
        <v>1284</v>
      </c>
      <c r="E357" s="106" t="s">
        <v>3895</v>
      </c>
      <c r="F357" s="106" t="s">
        <v>1401</v>
      </c>
      <c r="G357" s="1132">
        <v>-0.1</v>
      </c>
      <c r="H357" s="106" t="s">
        <v>975</v>
      </c>
      <c r="I357" s="106" t="s">
        <v>3838</v>
      </c>
      <c r="J357" s="106" t="s">
        <v>519</v>
      </c>
      <c r="K357" s="106" t="s">
        <v>1487</v>
      </c>
      <c r="L357" s="106" t="s">
        <v>1593</v>
      </c>
    </row>
    <row r="358" spans="1:12" x14ac:dyDescent="0.15">
      <c r="A358" s="133">
        <v>357</v>
      </c>
      <c r="B358" s="106" t="s">
        <v>43</v>
      </c>
      <c r="C358" s="106" t="s">
        <v>1596</v>
      </c>
      <c r="D358" s="106" t="s">
        <v>1284</v>
      </c>
      <c r="E358" s="106" t="s">
        <v>3844</v>
      </c>
      <c r="F358" s="106" t="s">
        <v>1401</v>
      </c>
      <c r="G358" s="1132">
        <v>-0.15</v>
      </c>
      <c r="H358" s="106" t="s">
        <v>975</v>
      </c>
      <c r="I358" s="106" t="s">
        <v>3844</v>
      </c>
      <c r="J358" s="106" t="s">
        <v>3889</v>
      </c>
      <c r="K358" s="106" t="s">
        <v>975</v>
      </c>
      <c r="L358" s="106" t="s">
        <v>2090</v>
      </c>
    </row>
    <row r="359" spans="1:12" x14ac:dyDescent="0.15">
      <c r="A359" s="133">
        <v>358</v>
      </c>
      <c r="B359" s="106" t="s">
        <v>43</v>
      </c>
      <c r="C359" s="106" t="s">
        <v>4220</v>
      </c>
      <c r="D359" s="106" t="s">
        <v>1581</v>
      </c>
      <c r="E359" s="106" t="s">
        <v>3895</v>
      </c>
      <c r="F359" s="106" t="s">
        <v>1274</v>
      </c>
      <c r="G359" s="1132">
        <v>-0.1</v>
      </c>
      <c r="H359" s="106" t="s">
        <v>1406</v>
      </c>
      <c r="I359" s="106" t="s">
        <v>755</v>
      </c>
      <c r="J359" s="106" t="s">
        <v>3836</v>
      </c>
      <c r="K359" s="106" t="s">
        <v>975</v>
      </c>
      <c r="L359" s="106" t="s">
        <v>4221</v>
      </c>
    </row>
    <row r="360" spans="1:12" x14ac:dyDescent="0.15">
      <c r="A360" s="133">
        <v>359</v>
      </c>
      <c r="B360" s="106" t="s">
        <v>43</v>
      </c>
      <c r="C360" s="106" t="s">
        <v>1619</v>
      </c>
      <c r="D360" s="106" t="s">
        <v>1581</v>
      </c>
      <c r="E360" s="106" t="s">
        <v>1567</v>
      </c>
      <c r="F360" s="106" t="s">
        <v>1401</v>
      </c>
      <c r="G360" s="1132">
        <v>-0.2</v>
      </c>
      <c r="H360" s="106" t="s">
        <v>1406</v>
      </c>
      <c r="I360" s="106" t="s">
        <v>1618</v>
      </c>
      <c r="J360" s="106" t="s">
        <v>1364</v>
      </c>
      <c r="K360" s="106" t="s">
        <v>975</v>
      </c>
      <c r="L360" s="106" t="s">
        <v>2545</v>
      </c>
    </row>
    <row r="361" spans="1:12" x14ac:dyDescent="0.15">
      <c r="A361" s="133">
        <v>360</v>
      </c>
      <c r="B361" s="106" t="s">
        <v>43</v>
      </c>
      <c r="C361" s="106" t="s">
        <v>1347</v>
      </c>
      <c r="D361" s="106" t="s">
        <v>1581</v>
      </c>
      <c r="E361" s="106" t="s">
        <v>3895</v>
      </c>
      <c r="F361" s="106" t="s">
        <v>1401</v>
      </c>
      <c r="G361" s="1132">
        <v>-0.2</v>
      </c>
      <c r="H361" s="106" t="s">
        <v>1794</v>
      </c>
      <c r="I361" s="106" t="s">
        <v>3838</v>
      </c>
      <c r="J361" s="106" t="s">
        <v>519</v>
      </c>
      <c r="K361" s="106" t="s">
        <v>975</v>
      </c>
      <c r="L361" s="106" t="s">
        <v>2657</v>
      </c>
    </row>
    <row r="362" spans="1:12" x14ac:dyDescent="0.15">
      <c r="A362" s="133">
        <v>361</v>
      </c>
      <c r="B362" s="106" t="s">
        <v>43</v>
      </c>
      <c r="C362" s="106" t="s">
        <v>4222</v>
      </c>
      <c r="D362" s="106" t="s">
        <v>1581</v>
      </c>
      <c r="E362" s="106" t="s">
        <v>975</v>
      </c>
      <c r="F362" s="106" t="s">
        <v>1589</v>
      </c>
      <c r="G362" s="1132" t="s">
        <v>652</v>
      </c>
      <c r="H362" s="106" t="s">
        <v>1404</v>
      </c>
      <c r="I362" s="106" t="s">
        <v>3838</v>
      </c>
      <c r="J362" s="106" t="s">
        <v>3836</v>
      </c>
      <c r="K362" s="106" t="s">
        <v>1397</v>
      </c>
      <c r="L362" s="106" t="s">
        <v>4223</v>
      </c>
    </row>
    <row r="363" spans="1:12" x14ac:dyDescent="0.15">
      <c r="A363" s="133">
        <v>362</v>
      </c>
      <c r="B363" s="106" t="s">
        <v>43</v>
      </c>
      <c r="C363" s="106" t="s">
        <v>1595</v>
      </c>
      <c r="D363" s="106" t="s">
        <v>1385</v>
      </c>
      <c r="E363" s="106" t="s">
        <v>1573</v>
      </c>
      <c r="F363" s="106" t="s">
        <v>3270</v>
      </c>
      <c r="G363" s="1132">
        <v>-0.1</v>
      </c>
      <c r="H363" s="106" t="s">
        <v>1404</v>
      </c>
      <c r="I363" s="106" t="s">
        <v>652</v>
      </c>
      <c r="J363" s="106" t="s">
        <v>652</v>
      </c>
      <c r="K363" s="106" t="s">
        <v>975</v>
      </c>
      <c r="L363" s="106" t="s">
        <v>2656</v>
      </c>
    </row>
    <row r="364" spans="1:12" x14ac:dyDescent="0.15">
      <c r="A364" s="133">
        <v>363</v>
      </c>
      <c r="B364" s="106" t="s">
        <v>43</v>
      </c>
      <c r="C364" s="106" t="s">
        <v>4224</v>
      </c>
      <c r="D364" s="106" t="s">
        <v>1284</v>
      </c>
      <c r="E364" s="106" t="s">
        <v>1573</v>
      </c>
      <c r="F364" s="106" t="s">
        <v>1276</v>
      </c>
      <c r="G364" s="1132">
        <v>-0.15</v>
      </c>
      <c r="H364" s="106" t="s">
        <v>1281</v>
      </c>
      <c r="I364" s="106" t="s">
        <v>3828</v>
      </c>
      <c r="J364" s="106" t="s">
        <v>1273</v>
      </c>
      <c r="K364" s="106" t="s">
        <v>975</v>
      </c>
      <c r="L364" s="106" t="s">
        <v>4225</v>
      </c>
    </row>
    <row r="365" spans="1:12" x14ac:dyDescent="0.15">
      <c r="A365" s="133">
        <v>364</v>
      </c>
      <c r="B365" s="106" t="s">
        <v>43</v>
      </c>
      <c r="C365" s="106" t="s">
        <v>4226</v>
      </c>
      <c r="D365" s="106" t="s">
        <v>1284</v>
      </c>
      <c r="E365" s="106" t="s">
        <v>4227</v>
      </c>
      <c r="F365" s="106" t="s">
        <v>1276</v>
      </c>
      <c r="G365" s="1132">
        <v>-0.2</v>
      </c>
      <c r="H365" s="106" t="s">
        <v>1452</v>
      </c>
      <c r="I365" s="106" t="s">
        <v>3844</v>
      </c>
      <c r="J365" s="106" t="s">
        <v>3889</v>
      </c>
      <c r="K365" s="106" t="s">
        <v>1487</v>
      </c>
      <c r="L365" s="106" t="s">
        <v>4228</v>
      </c>
    </row>
    <row r="366" spans="1:12" x14ac:dyDescent="0.15">
      <c r="A366" s="133">
        <v>365</v>
      </c>
      <c r="B366" s="106" t="s">
        <v>43</v>
      </c>
      <c r="C366" s="106" t="s">
        <v>4229</v>
      </c>
      <c r="D366" s="106" t="s">
        <v>1284</v>
      </c>
      <c r="E366" s="106" t="s">
        <v>3840</v>
      </c>
      <c r="F366" s="106" t="s">
        <v>3270</v>
      </c>
      <c r="G366" s="1132">
        <v>-0.15</v>
      </c>
      <c r="H366" s="106" t="s">
        <v>1421</v>
      </c>
      <c r="I366" s="106" t="s">
        <v>3835</v>
      </c>
      <c r="J366" s="106" t="s">
        <v>3836</v>
      </c>
      <c r="K366" s="106" t="s">
        <v>975</v>
      </c>
      <c r="L366" s="106" t="s">
        <v>4230</v>
      </c>
    </row>
    <row r="367" spans="1:12" x14ac:dyDescent="0.15">
      <c r="A367" s="133">
        <v>366</v>
      </c>
      <c r="B367" s="106" t="s">
        <v>43</v>
      </c>
      <c r="C367" s="106" t="s">
        <v>1450</v>
      </c>
      <c r="D367" s="106" t="s">
        <v>1385</v>
      </c>
      <c r="E367" s="106" t="s">
        <v>1362</v>
      </c>
      <c r="F367" s="106" t="s">
        <v>3270</v>
      </c>
      <c r="G367" s="1132">
        <v>-0.1</v>
      </c>
      <c r="H367" s="106" t="s">
        <v>1406</v>
      </c>
      <c r="I367" s="106" t="s">
        <v>652</v>
      </c>
      <c r="J367" s="106" t="s">
        <v>652</v>
      </c>
      <c r="K367" s="106" t="s">
        <v>975</v>
      </c>
      <c r="L367" s="106" t="s">
        <v>2556</v>
      </c>
    </row>
    <row r="368" spans="1:12" x14ac:dyDescent="0.15">
      <c r="A368" s="133">
        <v>367</v>
      </c>
      <c r="B368" s="106" t="s">
        <v>43</v>
      </c>
      <c r="C368" s="106" t="s">
        <v>1597</v>
      </c>
      <c r="D368" s="106" t="s">
        <v>1284</v>
      </c>
      <c r="E368" s="106" t="s">
        <v>1598</v>
      </c>
      <c r="F368" s="106" t="s">
        <v>3270</v>
      </c>
      <c r="G368" s="1132" t="s">
        <v>975</v>
      </c>
      <c r="H368" s="106" t="s">
        <v>975</v>
      </c>
      <c r="I368" s="106" t="s">
        <v>1405</v>
      </c>
      <c r="J368" s="106" t="s">
        <v>652</v>
      </c>
      <c r="K368" s="106" t="s">
        <v>1409</v>
      </c>
      <c r="L368" s="106" t="s">
        <v>2091</v>
      </c>
    </row>
    <row r="369" spans="1:12" x14ac:dyDescent="0.15">
      <c r="A369" s="133">
        <v>368</v>
      </c>
      <c r="B369" s="106" t="s">
        <v>43</v>
      </c>
      <c r="C369" s="106" t="s">
        <v>1602</v>
      </c>
      <c r="D369" s="106" t="s">
        <v>1284</v>
      </c>
      <c r="E369" s="106" t="s">
        <v>975</v>
      </c>
      <c r="F369" s="106" t="s">
        <v>1589</v>
      </c>
      <c r="G369" s="1132" t="s">
        <v>652</v>
      </c>
      <c r="H369" s="106" t="s">
        <v>1408</v>
      </c>
      <c r="I369" s="106" t="s">
        <v>652</v>
      </c>
      <c r="J369" s="106" t="s">
        <v>652</v>
      </c>
      <c r="K369" s="106" t="s">
        <v>1397</v>
      </c>
      <c r="L369" s="106" t="s">
        <v>2092</v>
      </c>
    </row>
    <row r="370" spans="1:12" x14ac:dyDescent="0.15">
      <c r="A370" s="133">
        <v>369</v>
      </c>
      <c r="B370" s="106" t="s">
        <v>43</v>
      </c>
      <c r="C370" s="106" t="s">
        <v>1552</v>
      </c>
      <c r="D370" s="106" t="s">
        <v>1284</v>
      </c>
      <c r="E370" s="106" t="s">
        <v>975</v>
      </c>
      <c r="F370" s="106" t="s">
        <v>1079</v>
      </c>
      <c r="G370" s="1132" t="s">
        <v>652</v>
      </c>
      <c r="H370" s="106" t="s">
        <v>1402</v>
      </c>
      <c r="I370" s="106" t="s">
        <v>1405</v>
      </c>
      <c r="J370" s="106" t="s">
        <v>652</v>
      </c>
      <c r="K370" s="106" t="s">
        <v>975</v>
      </c>
      <c r="L370" s="106" t="s">
        <v>2093</v>
      </c>
    </row>
    <row r="371" spans="1:12" x14ac:dyDescent="0.15">
      <c r="A371" s="133">
        <v>370</v>
      </c>
      <c r="B371" s="106" t="s">
        <v>43</v>
      </c>
      <c r="C371" s="106" t="s">
        <v>1604</v>
      </c>
      <c r="D371" s="106" t="s">
        <v>591</v>
      </c>
      <c r="E371" s="106" t="s">
        <v>975</v>
      </c>
      <c r="F371" s="106" t="s">
        <v>1413</v>
      </c>
      <c r="G371" s="1132" t="s">
        <v>652</v>
      </c>
      <c r="H371" s="106" t="s">
        <v>975</v>
      </c>
      <c r="I371" s="106" t="s">
        <v>3828</v>
      </c>
      <c r="J371" s="106" t="s">
        <v>652</v>
      </c>
      <c r="K371" s="106" t="s">
        <v>975</v>
      </c>
      <c r="L371" s="106" t="s">
        <v>4231</v>
      </c>
    </row>
    <row r="372" spans="1:12" x14ac:dyDescent="0.15">
      <c r="A372" s="133">
        <v>371</v>
      </c>
      <c r="B372" s="106" t="s">
        <v>43</v>
      </c>
      <c r="C372" s="106" t="s">
        <v>1605</v>
      </c>
      <c r="D372" s="106" t="s">
        <v>592</v>
      </c>
      <c r="E372" s="106" t="s">
        <v>975</v>
      </c>
      <c r="F372" s="106" t="s">
        <v>3844</v>
      </c>
      <c r="G372" s="1132" t="s">
        <v>652</v>
      </c>
      <c r="H372" s="106" t="s">
        <v>975</v>
      </c>
      <c r="I372" s="106" t="s">
        <v>1405</v>
      </c>
      <c r="J372" s="106" t="s">
        <v>652</v>
      </c>
      <c r="K372" s="106" t="s">
        <v>1312</v>
      </c>
      <c r="L372" s="106" t="s">
        <v>3176</v>
      </c>
    </row>
    <row r="373" spans="1:12" x14ac:dyDescent="0.15">
      <c r="A373" s="133">
        <v>372</v>
      </c>
      <c r="B373" s="106" t="s">
        <v>42</v>
      </c>
      <c r="C373" s="106" t="s">
        <v>4232</v>
      </c>
      <c r="D373" s="106" t="s">
        <v>1793</v>
      </c>
      <c r="E373" s="106" t="s">
        <v>4233</v>
      </c>
      <c r="F373" s="106" t="s">
        <v>3827</v>
      </c>
      <c r="G373" s="1132" t="s">
        <v>975</v>
      </c>
      <c r="H373" s="106" t="s">
        <v>975</v>
      </c>
      <c r="I373" s="106" t="s">
        <v>3828</v>
      </c>
      <c r="J373" s="106" t="s">
        <v>652</v>
      </c>
      <c r="K373" s="106" t="s">
        <v>975</v>
      </c>
      <c r="L373" s="106" t="s">
        <v>4234</v>
      </c>
    </row>
    <row r="374" spans="1:12" x14ac:dyDescent="0.15">
      <c r="A374" s="133">
        <v>373</v>
      </c>
      <c r="B374" s="106" t="s">
        <v>42</v>
      </c>
      <c r="C374" s="106" t="s">
        <v>1313</v>
      </c>
      <c r="D374" s="106" t="s">
        <v>1385</v>
      </c>
      <c r="E374" s="106" t="s">
        <v>975</v>
      </c>
      <c r="F374" s="106" t="s">
        <v>1413</v>
      </c>
      <c r="G374" s="1132" t="s">
        <v>652</v>
      </c>
      <c r="H374" s="106" t="s">
        <v>975</v>
      </c>
      <c r="I374" s="106" t="s">
        <v>1405</v>
      </c>
      <c r="J374" s="106" t="s">
        <v>652</v>
      </c>
      <c r="K374" s="106" t="s">
        <v>975</v>
      </c>
      <c r="L374" s="106" t="s">
        <v>2043</v>
      </c>
    </row>
    <row r="375" spans="1:12" x14ac:dyDescent="0.15">
      <c r="A375" s="133">
        <v>374</v>
      </c>
      <c r="B375" s="106" t="s">
        <v>42</v>
      </c>
      <c r="C375" s="106" t="s">
        <v>4235</v>
      </c>
      <c r="D375" s="106" t="s">
        <v>1519</v>
      </c>
      <c r="E375" s="106" t="s">
        <v>1284</v>
      </c>
      <c r="F375" s="106" t="s">
        <v>3827</v>
      </c>
      <c r="G375" s="1132" t="s">
        <v>1273</v>
      </c>
      <c r="H375" s="106" t="s">
        <v>1284</v>
      </c>
      <c r="I375" s="106" t="s">
        <v>3828</v>
      </c>
      <c r="J375" s="106" t="s">
        <v>1273</v>
      </c>
      <c r="K375" s="106" t="s">
        <v>975</v>
      </c>
      <c r="L375" s="106" t="s">
        <v>4236</v>
      </c>
    </row>
    <row r="376" spans="1:12" x14ac:dyDescent="0.15">
      <c r="A376" s="133">
        <v>375</v>
      </c>
      <c r="B376" s="106" t="s">
        <v>42</v>
      </c>
      <c r="C376" s="106" t="s">
        <v>4237</v>
      </c>
      <c r="D376" s="106" t="s">
        <v>1581</v>
      </c>
      <c r="E376" s="106" t="s">
        <v>4238</v>
      </c>
      <c r="F376" s="106" t="s">
        <v>1282</v>
      </c>
      <c r="G376" s="1132">
        <v>-0.2</v>
      </c>
      <c r="H376" s="106" t="s">
        <v>1281</v>
      </c>
      <c r="I376" s="106" t="s">
        <v>3835</v>
      </c>
      <c r="J376" s="106" t="s">
        <v>1364</v>
      </c>
      <c r="K376" s="106" t="s">
        <v>975</v>
      </c>
      <c r="L376" s="106" t="s">
        <v>4239</v>
      </c>
    </row>
    <row r="377" spans="1:12" x14ac:dyDescent="0.15">
      <c r="A377" s="133">
        <v>376</v>
      </c>
      <c r="B377" s="106" t="s">
        <v>42</v>
      </c>
      <c r="C377" s="106" t="s">
        <v>4240</v>
      </c>
      <c r="D377" s="106" t="s">
        <v>3880</v>
      </c>
      <c r="E377" s="106" t="s">
        <v>4003</v>
      </c>
      <c r="F377" s="106" t="s">
        <v>1282</v>
      </c>
      <c r="G377" s="1132">
        <v>-0.2</v>
      </c>
      <c r="H377" s="106" t="s">
        <v>1452</v>
      </c>
      <c r="I377" s="106" t="s">
        <v>4021</v>
      </c>
      <c r="J377" s="106" t="s">
        <v>519</v>
      </c>
      <c r="K377" s="106" t="s">
        <v>1487</v>
      </c>
      <c r="L377" s="106" t="s">
        <v>4241</v>
      </c>
    </row>
    <row r="378" spans="1:12" x14ac:dyDescent="0.15">
      <c r="A378" s="133">
        <v>377</v>
      </c>
      <c r="B378" s="106" t="s">
        <v>42</v>
      </c>
      <c r="C378" s="106" t="s">
        <v>4242</v>
      </c>
      <c r="D378" s="106" t="s">
        <v>1385</v>
      </c>
      <c r="E378" s="106" t="s">
        <v>975</v>
      </c>
      <c r="F378" s="106" t="s">
        <v>1407</v>
      </c>
      <c r="G378" s="1132" t="s">
        <v>652</v>
      </c>
      <c r="H378" s="106" t="s">
        <v>1452</v>
      </c>
      <c r="I378" s="106" t="s">
        <v>3828</v>
      </c>
      <c r="J378" s="106" t="s">
        <v>652</v>
      </c>
      <c r="K378" s="106" t="s">
        <v>975</v>
      </c>
      <c r="L378" s="106" t="s">
        <v>4243</v>
      </c>
    </row>
    <row r="379" spans="1:12" x14ac:dyDescent="0.15">
      <c r="A379" s="133">
        <v>378</v>
      </c>
      <c r="B379" s="106" t="s">
        <v>42</v>
      </c>
      <c r="C379" s="106" t="s">
        <v>4244</v>
      </c>
      <c r="D379" s="106" t="s">
        <v>1385</v>
      </c>
      <c r="E379" s="106" t="s">
        <v>975</v>
      </c>
      <c r="F379" s="106" t="s">
        <v>1398</v>
      </c>
      <c r="G379" s="1132" t="s">
        <v>652</v>
      </c>
      <c r="H379" s="106" t="s">
        <v>2446</v>
      </c>
      <c r="I379" s="106" t="s">
        <v>1405</v>
      </c>
      <c r="J379" s="106" t="s">
        <v>652</v>
      </c>
      <c r="K379" s="106" t="s">
        <v>975</v>
      </c>
      <c r="L379" s="106" t="s">
        <v>4245</v>
      </c>
    </row>
    <row r="380" spans="1:12" x14ac:dyDescent="0.15">
      <c r="A380" s="133">
        <v>379</v>
      </c>
      <c r="B380" s="106" t="s">
        <v>42</v>
      </c>
      <c r="C380" s="106" t="s">
        <v>4246</v>
      </c>
      <c r="D380" s="106" t="s">
        <v>3880</v>
      </c>
      <c r="E380" s="106" t="s">
        <v>4054</v>
      </c>
      <c r="F380" s="106" t="s">
        <v>1274</v>
      </c>
      <c r="G380" s="1132">
        <v>-0.15</v>
      </c>
      <c r="H380" s="106" t="s">
        <v>1287</v>
      </c>
      <c r="I380" s="106" t="s">
        <v>3838</v>
      </c>
      <c r="J380" s="106" t="s">
        <v>519</v>
      </c>
      <c r="K380" s="106" t="s">
        <v>975</v>
      </c>
      <c r="L380" s="106" t="s">
        <v>4247</v>
      </c>
    </row>
    <row r="381" spans="1:12" x14ac:dyDescent="0.15">
      <c r="A381" s="133">
        <v>380</v>
      </c>
      <c r="B381" s="106" t="s">
        <v>42</v>
      </c>
      <c r="C381" s="106" t="s">
        <v>4248</v>
      </c>
      <c r="D381" s="106" t="s">
        <v>1284</v>
      </c>
      <c r="E381" s="106" t="s">
        <v>1284</v>
      </c>
      <c r="F381" s="106" t="s">
        <v>1274</v>
      </c>
      <c r="G381" s="1132" t="s">
        <v>1273</v>
      </c>
      <c r="H381" s="106" t="s">
        <v>3844</v>
      </c>
      <c r="I381" s="106" t="s">
        <v>3838</v>
      </c>
      <c r="J381" s="106" t="s">
        <v>3836</v>
      </c>
      <c r="K381" s="106" t="s">
        <v>1312</v>
      </c>
      <c r="L381" s="106" t="s">
        <v>4249</v>
      </c>
    </row>
    <row r="382" spans="1:12" x14ac:dyDescent="0.15">
      <c r="A382" s="133">
        <v>381</v>
      </c>
      <c r="B382" s="106" t="s">
        <v>42</v>
      </c>
      <c r="C382" s="106" t="s">
        <v>1327</v>
      </c>
      <c r="D382" s="106" t="s">
        <v>1385</v>
      </c>
      <c r="E382" s="106" t="s">
        <v>1362</v>
      </c>
      <c r="F382" s="106" t="s">
        <v>1401</v>
      </c>
      <c r="G382" s="1132">
        <v>-0.1</v>
      </c>
      <c r="H382" s="106" t="s">
        <v>1412</v>
      </c>
      <c r="I382" s="106" t="s">
        <v>652</v>
      </c>
      <c r="J382" s="106" t="s">
        <v>652</v>
      </c>
      <c r="K382" s="106" t="s">
        <v>975</v>
      </c>
      <c r="L382" s="106" t="s">
        <v>2046</v>
      </c>
    </row>
    <row r="383" spans="1:12" x14ac:dyDescent="0.15">
      <c r="A383" s="133">
        <v>382</v>
      </c>
      <c r="B383" s="106" t="s">
        <v>42</v>
      </c>
      <c r="C383" s="106" t="s">
        <v>4250</v>
      </c>
      <c r="D383" s="106" t="s">
        <v>1284</v>
      </c>
      <c r="E383" s="106" t="s">
        <v>3926</v>
      </c>
      <c r="F383" s="106" t="s">
        <v>1274</v>
      </c>
      <c r="G383" s="1132">
        <v>-0.1</v>
      </c>
      <c r="H383" s="106" t="s">
        <v>1452</v>
      </c>
      <c r="I383" s="106" t="s">
        <v>3838</v>
      </c>
      <c r="J383" s="106" t="s">
        <v>519</v>
      </c>
      <c r="K383" s="106" t="s">
        <v>975</v>
      </c>
      <c r="L383" s="106" t="s">
        <v>4251</v>
      </c>
    </row>
    <row r="384" spans="1:12" x14ac:dyDescent="0.15">
      <c r="A384" s="133">
        <v>383</v>
      </c>
      <c r="B384" s="106" t="s">
        <v>42</v>
      </c>
      <c r="C384" s="106" t="s">
        <v>1517</v>
      </c>
      <c r="D384" s="106" t="s">
        <v>1284</v>
      </c>
      <c r="E384" s="106" t="s">
        <v>3926</v>
      </c>
      <c r="F384" s="106" t="s">
        <v>1401</v>
      </c>
      <c r="G384" s="1132" t="s">
        <v>975</v>
      </c>
      <c r="H384" s="106" t="s">
        <v>1412</v>
      </c>
      <c r="I384" s="106" t="s">
        <v>652</v>
      </c>
      <c r="J384" s="106" t="s">
        <v>652</v>
      </c>
      <c r="K384" s="106" t="s">
        <v>975</v>
      </c>
      <c r="L384" s="106" t="s">
        <v>4252</v>
      </c>
    </row>
    <row r="385" spans="1:12" x14ac:dyDescent="0.15">
      <c r="A385" s="133">
        <v>384</v>
      </c>
      <c r="B385" s="106" t="s">
        <v>42</v>
      </c>
      <c r="C385" s="106" t="s">
        <v>4253</v>
      </c>
      <c r="D385" s="106" t="s">
        <v>1284</v>
      </c>
      <c r="E385" s="106" t="s">
        <v>3926</v>
      </c>
      <c r="F385" s="106" t="s">
        <v>1274</v>
      </c>
      <c r="G385" s="1132">
        <v>-0.1</v>
      </c>
      <c r="H385" s="106" t="s">
        <v>975</v>
      </c>
      <c r="I385" s="106" t="s">
        <v>3838</v>
      </c>
      <c r="J385" s="106" t="s">
        <v>519</v>
      </c>
      <c r="K385" s="106" t="s">
        <v>975</v>
      </c>
      <c r="L385" s="106" t="s">
        <v>4254</v>
      </c>
    </row>
    <row r="386" spans="1:12" x14ac:dyDescent="0.15">
      <c r="A386" s="133">
        <v>385</v>
      </c>
      <c r="B386" s="106" t="s">
        <v>42</v>
      </c>
      <c r="C386" s="106" t="s">
        <v>4255</v>
      </c>
      <c r="D386" s="106" t="s">
        <v>3880</v>
      </c>
      <c r="E386" s="106" t="s">
        <v>4054</v>
      </c>
      <c r="F386" s="106" t="s">
        <v>1274</v>
      </c>
      <c r="G386" s="1132">
        <v>-0.1</v>
      </c>
      <c r="H386" s="106" t="s">
        <v>1287</v>
      </c>
      <c r="I386" s="106" t="s">
        <v>3838</v>
      </c>
      <c r="J386" s="106" t="s">
        <v>1364</v>
      </c>
      <c r="K386" s="106" t="s">
        <v>975</v>
      </c>
      <c r="L386" s="106" t="s">
        <v>4256</v>
      </c>
    </row>
    <row r="387" spans="1:12" x14ac:dyDescent="0.15">
      <c r="A387" s="133">
        <v>386</v>
      </c>
      <c r="B387" s="106" t="s">
        <v>42</v>
      </c>
      <c r="C387" s="106" t="s">
        <v>4257</v>
      </c>
      <c r="D387" s="106" t="s">
        <v>3880</v>
      </c>
      <c r="E387" s="106" t="s">
        <v>4054</v>
      </c>
      <c r="F387" s="106" t="s">
        <v>1274</v>
      </c>
      <c r="G387" s="1132">
        <v>-0.1</v>
      </c>
      <c r="H387" s="106" t="s">
        <v>1280</v>
      </c>
      <c r="I387" s="106" t="s">
        <v>3838</v>
      </c>
      <c r="J387" s="106" t="s">
        <v>1469</v>
      </c>
      <c r="K387" s="106" t="s">
        <v>975</v>
      </c>
      <c r="L387" s="106" t="s">
        <v>4258</v>
      </c>
    </row>
    <row r="388" spans="1:12" x14ac:dyDescent="0.15">
      <c r="A388" s="133">
        <v>387</v>
      </c>
      <c r="B388" s="106" t="s">
        <v>42</v>
      </c>
      <c r="C388" s="106" t="s">
        <v>4259</v>
      </c>
      <c r="D388" s="106" t="s">
        <v>3880</v>
      </c>
      <c r="E388" s="106" t="s">
        <v>4003</v>
      </c>
      <c r="F388" s="106" t="s">
        <v>1411</v>
      </c>
      <c r="G388" s="1132" t="s">
        <v>975</v>
      </c>
      <c r="H388" s="106" t="s">
        <v>1404</v>
      </c>
      <c r="I388" s="106" t="s">
        <v>3828</v>
      </c>
      <c r="J388" s="106" t="s">
        <v>1273</v>
      </c>
      <c r="K388" s="106" t="s">
        <v>975</v>
      </c>
      <c r="L388" s="106" t="s">
        <v>2094</v>
      </c>
    </row>
    <row r="389" spans="1:12" x14ac:dyDescent="0.15">
      <c r="A389" s="133">
        <v>388</v>
      </c>
      <c r="B389" s="106" t="s">
        <v>42</v>
      </c>
      <c r="C389" s="106" t="s">
        <v>4260</v>
      </c>
      <c r="D389" s="106" t="s">
        <v>3880</v>
      </c>
      <c r="E389" s="106" t="s">
        <v>4049</v>
      </c>
      <c r="F389" s="106" t="s">
        <v>1289</v>
      </c>
      <c r="G389" s="1132" t="s">
        <v>652</v>
      </c>
      <c r="H389" s="106" t="s">
        <v>1412</v>
      </c>
      <c r="I389" s="106" t="s">
        <v>3838</v>
      </c>
      <c r="J389" s="106" t="s">
        <v>519</v>
      </c>
      <c r="K389" s="106" t="s">
        <v>975</v>
      </c>
      <c r="L389" s="106" t="s">
        <v>4261</v>
      </c>
    </row>
    <row r="390" spans="1:12" x14ac:dyDescent="0.15">
      <c r="A390" s="133">
        <v>389</v>
      </c>
      <c r="B390" s="106" t="s">
        <v>42</v>
      </c>
      <c r="C390" s="106" t="s">
        <v>1516</v>
      </c>
      <c r="D390" s="106" t="s">
        <v>1385</v>
      </c>
      <c r="E390" s="106" t="s">
        <v>1362</v>
      </c>
      <c r="F390" s="106" t="s">
        <v>3270</v>
      </c>
      <c r="G390" s="1132">
        <v>-0.1</v>
      </c>
      <c r="H390" s="106" t="s">
        <v>1421</v>
      </c>
      <c r="I390" s="106" t="s">
        <v>652</v>
      </c>
      <c r="J390" s="106" t="s">
        <v>652</v>
      </c>
      <c r="K390" s="106" t="s">
        <v>1513</v>
      </c>
      <c r="L390" s="106" t="s">
        <v>2095</v>
      </c>
    </row>
    <row r="391" spans="1:12" x14ac:dyDescent="0.15">
      <c r="A391" s="133">
        <v>390</v>
      </c>
      <c r="B391" s="106" t="s">
        <v>42</v>
      </c>
      <c r="C391" s="106" t="s">
        <v>1518</v>
      </c>
      <c r="D391" s="106" t="s">
        <v>591</v>
      </c>
      <c r="E391" s="106" t="s">
        <v>975</v>
      </c>
      <c r="F391" s="106" t="s">
        <v>1407</v>
      </c>
      <c r="G391" s="1132" t="s">
        <v>652</v>
      </c>
      <c r="H391" s="106" t="s">
        <v>1421</v>
      </c>
      <c r="I391" s="106" t="s">
        <v>1405</v>
      </c>
      <c r="J391" s="106" t="s">
        <v>652</v>
      </c>
      <c r="K391" s="106" t="s">
        <v>1421</v>
      </c>
      <c r="L391" s="106" t="s">
        <v>2096</v>
      </c>
    </row>
    <row r="392" spans="1:12" x14ac:dyDescent="0.15">
      <c r="A392" s="133">
        <v>391</v>
      </c>
      <c r="B392" s="106" t="s">
        <v>42</v>
      </c>
      <c r="C392" s="106" t="s">
        <v>1520</v>
      </c>
      <c r="D392" s="106" t="s">
        <v>592</v>
      </c>
      <c r="E392" s="106" t="s">
        <v>975</v>
      </c>
      <c r="F392" s="106" t="s">
        <v>3844</v>
      </c>
      <c r="G392" s="1132" t="s">
        <v>652</v>
      </c>
      <c r="H392" s="106" t="s">
        <v>975</v>
      </c>
      <c r="I392" s="106" t="s">
        <v>1405</v>
      </c>
      <c r="J392" s="106" t="s">
        <v>652</v>
      </c>
      <c r="K392" s="106" t="s">
        <v>1312</v>
      </c>
      <c r="L392" s="106" t="s">
        <v>3177</v>
      </c>
    </row>
    <row r="393" spans="1:12" x14ac:dyDescent="0.15">
      <c r="A393" s="133">
        <v>392</v>
      </c>
      <c r="B393" s="106" t="s">
        <v>682</v>
      </c>
      <c r="C393" s="106" t="s">
        <v>1501</v>
      </c>
      <c r="D393" s="106" t="s">
        <v>2030</v>
      </c>
      <c r="E393" s="106" t="s">
        <v>4049</v>
      </c>
      <c r="F393" s="106" t="s">
        <v>1438</v>
      </c>
      <c r="G393" s="1132" t="s">
        <v>652</v>
      </c>
      <c r="H393" s="106" t="s">
        <v>1423</v>
      </c>
      <c r="I393" s="106" t="s">
        <v>4021</v>
      </c>
      <c r="J393" s="106" t="s">
        <v>519</v>
      </c>
      <c r="K393" s="106" t="s">
        <v>1487</v>
      </c>
      <c r="L393" s="106" t="s">
        <v>2795</v>
      </c>
    </row>
    <row r="394" spans="1:12" x14ac:dyDescent="0.15">
      <c r="A394" s="133">
        <v>393</v>
      </c>
      <c r="B394" s="106" t="s">
        <v>682</v>
      </c>
      <c r="C394" s="106" t="s">
        <v>1512</v>
      </c>
      <c r="D394" s="106" t="s">
        <v>1474</v>
      </c>
      <c r="E394" s="106" t="s">
        <v>4049</v>
      </c>
      <c r="F394" s="106" t="s">
        <v>1438</v>
      </c>
      <c r="G394" s="1132" t="s">
        <v>652</v>
      </c>
      <c r="H394" s="106" t="s">
        <v>1420</v>
      </c>
      <c r="I394" s="106" t="s">
        <v>755</v>
      </c>
      <c r="J394" s="106" t="s">
        <v>519</v>
      </c>
      <c r="K394" s="106" t="s">
        <v>975</v>
      </c>
      <c r="L394" s="106" t="s">
        <v>2777</v>
      </c>
    </row>
    <row r="395" spans="1:12" x14ac:dyDescent="0.15">
      <c r="A395" s="133">
        <v>394</v>
      </c>
      <c r="B395" s="106" t="s">
        <v>682</v>
      </c>
      <c r="C395" s="106" t="s">
        <v>1502</v>
      </c>
      <c r="D395" s="106" t="s">
        <v>1474</v>
      </c>
      <c r="E395" s="106" t="s">
        <v>975</v>
      </c>
      <c r="F395" s="106" t="s">
        <v>1438</v>
      </c>
      <c r="G395" s="1132" t="s">
        <v>652</v>
      </c>
      <c r="H395" s="106" t="s">
        <v>1406</v>
      </c>
      <c r="I395" s="106" t="s">
        <v>3835</v>
      </c>
      <c r="J395" s="106" t="s">
        <v>519</v>
      </c>
      <c r="K395" s="106" t="s">
        <v>1513</v>
      </c>
      <c r="L395" s="106" t="s">
        <v>2778</v>
      </c>
    </row>
    <row r="396" spans="1:12" x14ac:dyDescent="0.15">
      <c r="A396" s="133">
        <v>395</v>
      </c>
      <c r="B396" s="106" t="s">
        <v>682</v>
      </c>
      <c r="C396" s="106" t="s">
        <v>1495</v>
      </c>
      <c r="D396" s="106" t="s">
        <v>3880</v>
      </c>
      <c r="E396" s="106" t="s">
        <v>1284</v>
      </c>
      <c r="F396" s="106" t="s">
        <v>1279</v>
      </c>
      <c r="G396" s="1132" t="s">
        <v>1273</v>
      </c>
      <c r="H396" s="106" t="s">
        <v>1408</v>
      </c>
      <c r="I396" s="106" t="s">
        <v>1315</v>
      </c>
      <c r="J396" s="106" t="s">
        <v>3889</v>
      </c>
      <c r="K396" s="106" t="s">
        <v>975</v>
      </c>
      <c r="L396" s="106" t="s">
        <v>4262</v>
      </c>
    </row>
    <row r="397" spans="1:12" x14ac:dyDescent="0.15">
      <c r="A397" s="133">
        <v>396</v>
      </c>
      <c r="B397" s="106" t="s">
        <v>682</v>
      </c>
      <c r="C397" s="106" t="s">
        <v>1496</v>
      </c>
      <c r="D397" s="106" t="s">
        <v>3880</v>
      </c>
      <c r="E397" s="106" t="s">
        <v>4263</v>
      </c>
      <c r="F397" s="106" t="s">
        <v>1274</v>
      </c>
      <c r="G397" s="1132">
        <v>-0.15</v>
      </c>
      <c r="H397" s="106" t="s">
        <v>1402</v>
      </c>
      <c r="I397" s="106" t="s">
        <v>3838</v>
      </c>
      <c r="J397" s="106" t="s">
        <v>3836</v>
      </c>
      <c r="K397" s="106" t="s">
        <v>975</v>
      </c>
      <c r="L397" s="106" t="s">
        <v>4264</v>
      </c>
    </row>
    <row r="398" spans="1:12" x14ac:dyDescent="0.15">
      <c r="A398" s="133">
        <v>397</v>
      </c>
      <c r="B398" s="106" t="s">
        <v>682</v>
      </c>
      <c r="C398" s="106" t="s">
        <v>1497</v>
      </c>
      <c r="D398" s="106" t="s">
        <v>3880</v>
      </c>
      <c r="E398" s="106" t="s">
        <v>4263</v>
      </c>
      <c r="F398" s="106" t="s">
        <v>1274</v>
      </c>
      <c r="G398" s="1132">
        <v>-0.1</v>
      </c>
      <c r="H398" s="106" t="s">
        <v>1402</v>
      </c>
      <c r="I398" s="106" t="s">
        <v>3838</v>
      </c>
      <c r="J398" s="106" t="s">
        <v>3836</v>
      </c>
      <c r="K398" s="106" t="s">
        <v>975</v>
      </c>
      <c r="L398" s="106" t="s">
        <v>4265</v>
      </c>
    </row>
    <row r="399" spans="1:12" x14ac:dyDescent="0.15">
      <c r="A399" s="133">
        <v>398</v>
      </c>
      <c r="B399" s="106" t="s">
        <v>682</v>
      </c>
      <c r="C399" s="106" t="s">
        <v>1499</v>
      </c>
      <c r="D399" s="106" t="s">
        <v>1474</v>
      </c>
      <c r="E399" s="106" t="s">
        <v>1232</v>
      </c>
      <c r="F399" s="106" t="s">
        <v>1401</v>
      </c>
      <c r="G399" s="1132">
        <v>-0.1</v>
      </c>
      <c r="H399" s="106" t="s">
        <v>1406</v>
      </c>
      <c r="I399" s="106" t="s">
        <v>2164</v>
      </c>
      <c r="J399" s="106" t="s">
        <v>519</v>
      </c>
      <c r="K399" s="106" t="s">
        <v>975</v>
      </c>
      <c r="L399" s="106" t="s">
        <v>2550</v>
      </c>
    </row>
    <row r="400" spans="1:12" x14ac:dyDescent="0.15">
      <c r="A400" s="133">
        <v>399</v>
      </c>
      <c r="B400" s="106" t="s">
        <v>682</v>
      </c>
      <c r="C400" s="106" t="s">
        <v>1506</v>
      </c>
      <c r="D400" s="106" t="s">
        <v>1470</v>
      </c>
      <c r="E400" s="106" t="s">
        <v>3880</v>
      </c>
      <c r="F400" s="106" t="s">
        <v>1401</v>
      </c>
      <c r="G400" s="1132">
        <v>-0.1</v>
      </c>
      <c r="H400" s="106" t="s">
        <v>1423</v>
      </c>
      <c r="I400" s="106" t="s">
        <v>3838</v>
      </c>
      <c r="J400" s="106" t="s">
        <v>1469</v>
      </c>
      <c r="K400" s="106" t="s">
        <v>975</v>
      </c>
      <c r="L400" s="106" t="s">
        <v>2097</v>
      </c>
    </row>
    <row r="401" spans="1:12" x14ac:dyDescent="0.15">
      <c r="A401" s="133">
        <v>400</v>
      </c>
      <c r="B401" s="106" t="s">
        <v>682</v>
      </c>
      <c r="C401" s="106" t="s">
        <v>1505</v>
      </c>
      <c r="D401" s="106" t="s">
        <v>1470</v>
      </c>
      <c r="E401" s="106" t="s">
        <v>1470</v>
      </c>
      <c r="F401" s="106" t="s">
        <v>1401</v>
      </c>
      <c r="G401" s="1132">
        <v>-0.1</v>
      </c>
      <c r="H401" s="106" t="s">
        <v>975</v>
      </c>
      <c r="I401" s="106" t="s">
        <v>652</v>
      </c>
      <c r="J401" s="106" t="s">
        <v>1250</v>
      </c>
      <c r="K401" s="106" t="s">
        <v>975</v>
      </c>
      <c r="L401" s="106" t="s">
        <v>3047</v>
      </c>
    </row>
    <row r="402" spans="1:12" x14ac:dyDescent="0.15">
      <c r="A402" s="133">
        <v>401</v>
      </c>
      <c r="B402" s="106" t="s">
        <v>682</v>
      </c>
      <c r="C402" s="106" t="s">
        <v>1298</v>
      </c>
      <c r="D402" s="106" t="s">
        <v>3880</v>
      </c>
      <c r="E402" s="106" t="s">
        <v>4263</v>
      </c>
      <c r="F402" s="106" t="s">
        <v>1274</v>
      </c>
      <c r="G402" s="1132">
        <v>-0.1</v>
      </c>
      <c r="H402" s="106" t="s">
        <v>1484</v>
      </c>
      <c r="I402" s="106" t="s">
        <v>3838</v>
      </c>
      <c r="J402" s="106" t="s">
        <v>3836</v>
      </c>
      <c r="K402" s="106" t="s">
        <v>975</v>
      </c>
      <c r="L402" s="106" t="s">
        <v>4266</v>
      </c>
    </row>
    <row r="403" spans="1:12" x14ac:dyDescent="0.15">
      <c r="A403" s="133">
        <v>402</v>
      </c>
      <c r="B403" s="106" t="s">
        <v>682</v>
      </c>
      <c r="C403" s="106" t="s">
        <v>1301</v>
      </c>
      <c r="D403" s="106" t="s">
        <v>3880</v>
      </c>
      <c r="E403" s="106" t="s">
        <v>3880</v>
      </c>
      <c r="F403" s="106" t="s">
        <v>1274</v>
      </c>
      <c r="G403" s="1132">
        <v>-0.1</v>
      </c>
      <c r="H403" s="106" t="s">
        <v>975</v>
      </c>
      <c r="I403" s="106" t="s">
        <v>3838</v>
      </c>
      <c r="J403" s="106" t="s">
        <v>519</v>
      </c>
      <c r="K403" s="106" t="s">
        <v>975</v>
      </c>
      <c r="L403" s="106" t="s">
        <v>4267</v>
      </c>
    </row>
    <row r="404" spans="1:12" x14ac:dyDescent="0.15">
      <c r="A404" s="133">
        <v>403</v>
      </c>
      <c r="B404" s="106" t="s">
        <v>682</v>
      </c>
      <c r="C404" s="106" t="s">
        <v>1503</v>
      </c>
      <c r="D404" s="106" t="s">
        <v>1470</v>
      </c>
      <c r="E404" s="106" t="s">
        <v>3880</v>
      </c>
      <c r="F404" s="106" t="s">
        <v>1401</v>
      </c>
      <c r="G404" s="1132">
        <v>-0.05</v>
      </c>
      <c r="H404" s="106" t="s">
        <v>975</v>
      </c>
      <c r="I404" s="106" t="s">
        <v>3844</v>
      </c>
      <c r="J404" s="106" t="s">
        <v>519</v>
      </c>
      <c r="K404" s="106" t="s">
        <v>975</v>
      </c>
      <c r="L404" s="106" t="s">
        <v>3075</v>
      </c>
    </row>
    <row r="405" spans="1:12" x14ac:dyDescent="0.15">
      <c r="A405" s="133">
        <v>404</v>
      </c>
      <c r="B405" s="106" t="s">
        <v>682</v>
      </c>
      <c r="C405" s="106" t="s">
        <v>1494</v>
      </c>
      <c r="D405" s="106" t="s">
        <v>3880</v>
      </c>
      <c r="E405" s="106" t="s">
        <v>3880</v>
      </c>
      <c r="F405" s="106" t="s">
        <v>1274</v>
      </c>
      <c r="G405" s="1132">
        <v>-0.1</v>
      </c>
      <c r="H405" s="106" t="s">
        <v>1421</v>
      </c>
      <c r="I405" s="106" t="s">
        <v>3838</v>
      </c>
      <c r="J405" s="106" t="s">
        <v>3836</v>
      </c>
      <c r="K405" s="106" t="s">
        <v>975</v>
      </c>
      <c r="L405" s="106" t="s">
        <v>4268</v>
      </c>
    </row>
    <row r="406" spans="1:12" x14ac:dyDescent="0.15">
      <c r="A406" s="133">
        <v>405</v>
      </c>
      <c r="B406" s="106" t="s">
        <v>682</v>
      </c>
      <c r="C406" s="106" t="s">
        <v>1299</v>
      </c>
      <c r="D406" s="106" t="s">
        <v>3880</v>
      </c>
      <c r="E406" s="106" t="s">
        <v>3880</v>
      </c>
      <c r="F406" s="106" t="s">
        <v>1274</v>
      </c>
      <c r="G406" s="1132">
        <v>-0.1</v>
      </c>
      <c r="H406" s="106" t="s">
        <v>1421</v>
      </c>
      <c r="I406" s="106" t="s">
        <v>3838</v>
      </c>
      <c r="J406" s="106" t="s">
        <v>3836</v>
      </c>
      <c r="K406" s="106" t="s">
        <v>1487</v>
      </c>
      <c r="L406" s="106" t="s">
        <v>4269</v>
      </c>
    </row>
    <row r="407" spans="1:12" x14ac:dyDescent="0.15">
      <c r="A407" s="133">
        <v>406</v>
      </c>
      <c r="B407" s="106" t="s">
        <v>682</v>
      </c>
      <c r="C407" s="106" t="s">
        <v>1498</v>
      </c>
      <c r="D407" s="106" t="s">
        <v>3880</v>
      </c>
      <c r="E407" s="106" t="s">
        <v>4263</v>
      </c>
      <c r="F407" s="106" t="s">
        <v>1274</v>
      </c>
      <c r="G407" s="1132">
        <v>-0.1</v>
      </c>
      <c r="H407" s="106" t="s">
        <v>1402</v>
      </c>
      <c r="I407" s="106" t="s">
        <v>3838</v>
      </c>
      <c r="J407" s="106" t="s">
        <v>3836</v>
      </c>
      <c r="K407" s="106" t="s">
        <v>975</v>
      </c>
      <c r="L407" s="106" t="s">
        <v>4270</v>
      </c>
    </row>
    <row r="408" spans="1:12" x14ac:dyDescent="0.15">
      <c r="A408" s="133">
        <v>407</v>
      </c>
      <c r="B408" s="106" t="s">
        <v>682</v>
      </c>
      <c r="C408" s="106" t="s">
        <v>1309</v>
      </c>
      <c r="D408" s="106" t="s">
        <v>3880</v>
      </c>
      <c r="E408" s="106" t="s">
        <v>4263</v>
      </c>
      <c r="F408" s="106" t="s">
        <v>1276</v>
      </c>
      <c r="G408" s="1132">
        <v>-0.1</v>
      </c>
      <c r="H408" s="106" t="s">
        <v>1420</v>
      </c>
      <c r="I408" s="106" t="s">
        <v>3835</v>
      </c>
      <c r="J408" s="106" t="s">
        <v>3836</v>
      </c>
      <c r="K408" s="106" t="s">
        <v>975</v>
      </c>
      <c r="L408" s="106" t="s">
        <v>1511</v>
      </c>
    </row>
    <row r="409" spans="1:12" x14ac:dyDescent="0.15">
      <c r="A409" s="133">
        <v>408</v>
      </c>
      <c r="B409" s="106" t="s">
        <v>682</v>
      </c>
      <c r="C409" s="106" t="s">
        <v>1507</v>
      </c>
      <c r="D409" s="106" t="s">
        <v>3877</v>
      </c>
      <c r="E409" s="106" t="s">
        <v>1284</v>
      </c>
      <c r="F409" s="106" t="s">
        <v>1430</v>
      </c>
      <c r="G409" s="1132" t="s">
        <v>1273</v>
      </c>
      <c r="H409" s="106" t="s">
        <v>1406</v>
      </c>
      <c r="I409" s="106" t="s">
        <v>3838</v>
      </c>
      <c r="J409" s="106" t="s">
        <v>1250</v>
      </c>
      <c r="K409" s="106" t="s">
        <v>1432</v>
      </c>
      <c r="L409" s="106" t="s">
        <v>4271</v>
      </c>
    </row>
    <row r="410" spans="1:12" x14ac:dyDescent="0.15">
      <c r="A410" s="133">
        <v>409</v>
      </c>
      <c r="B410" s="106" t="s">
        <v>682</v>
      </c>
      <c r="C410" s="106" t="s">
        <v>1509</v>
      </c>
      <c r="D410" s="106" t="s">
        <v>1510</v>
      </c>
      <c r="E410" s="106" t="s">
        <v>975</v>
      </c>
      <c r="F410" s="106" t="s">
        <v>1417</v>
      </c>
      <c r="G410" s="1132" t="s">
        <v>652</v>
      </c>
      <c r="H410" s="106" t="s">
        <v>1404</v>
      </c>
      <c r="I410" s="106" t="s">
        <v>3838</v>
      </c>
      <c r="J410" s="106" t="s">
        <v>1469</v>
      </c>
      <c r="K410" s="106" t="s">
        <v>975</v>
      </c>
      <c r="L410" s="106" t="s">
        <v>2098</v>
      </c>
    </row>
    <row r="411" spans="1:12" x14ac:dyDescent="0.15">
      <c r="A411" s="133">
        <v>410</v>
      </c>
      <c r="B411" s="106" t="s">
        <v>682</v>
      </c>
      <c r="C411" s="106" t="s">
        <v>1504</v>
      </c>
      <c r="D411" s="106" t="s">
        <v>591</v>
      </c>
      <c r="E411" s="106" t="s">
        <v>4263</v>
      </c>
      <c r="F411" s="106" t="s">
        <v>1438</v>
      </c>
      <c r="G411" s="1132">
        <v>-0.1</v>
      </c>
      <c r="H411" s="106" t="s">
        <v>1488</v>
      </c>
      <c r="I411" s="106" t="s">
        <v>652</v>
      </c>
      <c r="J411" s="106" t="s">
        <v>652</v>
      </c>
      <c r="K411" s="106" t="s">
        <v>975</v>
      </c>
      <c r="L411" s="106" t="s">
        <v>3164</v>
      </c>
    </row>
    <row r="412" spans="1:12" x14ac:dyDescent="0.15">
      <c r="A412" s="133">
        <v>411</v>
      </c>
      <c r="B412" s="106" t="s">
        <v>682</v>
      </c>
      <c r="C412" s="106" t="s">
        <v>1500</v>
      </c>
      <c r="D412" s="106" t="s">
        <v>592</v>
      </c>
      <c r="E412" s="106" t="s">
        <v>975</v>
      </c>
      <c r="F412" s="106" t="s">
        <v>3844</v>
      </c>
      <c r="G412" s="1132" t="s">
        <v>652</v>
      </c>
      <c r="H412" s="106" t="s">
        <v>975</v>
      </c>
      <c r="I412" s="106" t="s">
        <v>1405</v>
      </c>
      <c r="J412" s="106" t="s">
        <v>652</v>
      </c>
      <c r="K412" s="106" t="s">
        <v>1312</v>
      </c>
      <c r="L412" s="106" t="s">
        <v>3178</v>
      </c>
    </row>
    <row r="413" spans="1:12" x14ac:dyDescent="0.15">
      <c r="A413" s="133">
        <v>412</v>
      </c>
      <c r="B413" s="106" t="s">
        <v>694</v>
      </c>
      <c r="C413" s="106" t="s">
        <v>1528</v>
      </c>
      <c r="D413" s="106" t="s">
        <v>1793</v>
      </c>
      <c r="E413" s="106" t="s">
        <v>3864</v>
      </c>
      <c r="F413" s="106" t="s">
        <v>1530</v>
      </c>
      <c r="G413" s="1132">
        <v>-0.2</v>
      </c>
      <c r="H413" s="106" t="s">
        <v>975</v>
      </c>
      <c r="I413" s="106" t="s">
        <v>3828</v>
      </c>
      <c r="J413" s="106" t="s">
        <v>652</v>
      </c>
      <c r="K413" s="106" t="s">
        <v>975</v>
      </c>
      <c r="L413" s="106" t="s">
        <v>1531</v>
      </c>
    </row>
    <row r="414" spans="1:12" x14ac:dyDescent="0.15">
      <c r="A414" s="133">
        <v>413</v>
      </c>
      <c r="B414" s="106" t="s">
        <v>694</v>
      </c>
      <c r="C414" s="106" t="s">
        <v>1522</v>
      </c>
      <c r="D414" s="106" t="s">
        <v>1414</v>
      </c>
      <c r="E414" s="106" t="s">
        <v>975</v>
      </c>
      <c r="F414" s="106" t="s">
        <v>1413</v>
      </c>
      <c r="G414" s="1132" t="s">
        <v>652</v>
      </c>
      <c r="H414" s="106" t="s">
        <v>975</v>
      </c>
      <c r="I414" s="106" t="s">
        <v>1405</v>
      </c>
      <c r="J414" s="106" t="s">
        <v>652</v>
      </c>
      <c r="K414" s="106" t="s">
        <v>975</v>
      </c>
      <c r="L414" s="106" t="s">
        <v>1915</v>
      </c>
    </row>
    <row r="415" spans="1:12" x14ac:dyDescent="0.15">
      <c r="A415" s="133">
        <v>414</v>
      </c>
      <c r="B415" s="106" t="s">
        <v>694</v>
      </c>
      <c r="C415" s="106" t="s">
        <v>1523</v>
      </c>
      <c r="D415" s="106" t="s">
        <v>1385</v>
      </c>
      <c r="E415" s="106" t="s">
        <v>975</v>
      </c>
      <c r="F415" s="106" t="s">
        <v>1413</v>
      </c>
      <c r="G415" s="1132" t="s">
        <v>652</v>
      </c>
      <c r="H415" s="106" t="s">
        <v>975</v>
      </c>
      <c r="I415" s="106" t="s">
        <v>3828</v>
      </c>
      <c r="J415" s="106" t="s">
        <v>652</v>
      </c>
      <c r="K415" s="106" t="s">
        <v>975</v>
      </c>
      <c r="L415" s="106" t="s">
        <v>2471</v>
      </c>
    </row>
    <row r="416" spans="1:12" x14ac:dyDescent="0.15">
      <c r="A416" s="133">
        <v>415</v>
      </c>
      <c r="B416" s="106" t="s">
        <v>694</v>
      </c>
      <c r="C416" s="106" t="s">
        <v>1529</v>
      </c>
      <c r="D416" s="106" t="s">
        <v>1385</v>
      </c>
      <c r="E416" s="106" t="s">
        <v>975</v>
      </c>
      <c r="F416" s="106" t="s">
        <v>1407</v>
      </c>
      <c r="G416" s="1132" t="s">
        <v>652</v>
      </c>
      <c r="H416" s="106" t="s">
        <v>1420</v>
      </c>
      <c r="I416" s="106" t="s">
        <v>3828</v>
      </c>
      <c r="J416" s="106" t="s">
        <v>652</v>
      </c>
      <c r="K416" s="106" t="s">
        <v>975</v>
      </c>
      <c r="L416" s="106" t="s">
        <v>2099</v>
      </c>
    </row>
    <row r="417" spans="1:12" x14ac:dyDescent="0.15">
      <c r="A417" s="133">
        <v>416</v>
      </c>
      <c r="B417" s="106" t="s">
        <v>694</v>
      </c>
      <c r="C417" s="106" t="s">
        <v>1343</v>
      </c>
      <c r="D417" s="106" t="s">
        <v>1284</v>
      </c>
      <c r="E417" s="106" t="s">
        <v>1562</v>
      </c>
      <c r="F417" s="106" t="s">
        <v>1407</v>
      </c>
      <c r="G417" s="1132">
        <v>-0.1</v>
      </c>
      <c r="H417" s="106" t="s">
        <v>1400</v>
      </c>
      <c r="I417" s="106" t="s">
        <v>3828</v>
      </c>
      <c r="J417" s="106" t="s">
        <v>652</v>
      </c>
      <c r="K417" s="106" t="s">
        <v>975</v>
      </c>
      <c r="L417" s="106" t="s">
        <v>1561</v>
      </c>
    </row>
    <row r="418" spans="1:12" x14ac:dyDescent="0.15">
      <c r="A418" s="133">
        <v>417</v>
      </c>
      <c r="B418" s="106" t="s">
        <v>694</v>
      </c>
      <c r="C418" s="106" t="s">
        <v>4272</v>
      </c>
      <c r="D418" s="106" t="s">
        <v>1284</v>
      </c>
      <c r="E418" s="106" t="s">
        <v>1284</v>
      </c>
      <c r="F418" s="106" t="s">
        <v>1279</v>
      </c>
      <c r="G418" s="1132" t="s">
        <v>1273</v>
      </c>
      <c r="H418" s="106" t="s">
        <v>1281</v>
      </c>
      <c r="I418" s="106" t="s">
        <v>3828</v>
      </c>
      <c r="J418" s="106" t="s">
        <v>1273</v>
      </c>
      <c r="K418" s="106" t="s">
        <v>975</v>
      </c>
      <c r="L418" s="106" t="s">
        <v>4273</v>
      </c>
    </row>
    <row r="419" spans="1:12" x14ac:dyDescent="0.15">
      <c r="A419" s="133">
        <v>418</v>
      </c>
      <c r="B419" s="106" t="s">
        <v>694</v>
      </c>
      <c r="C419" s="106" t="s">
        <v>4274</v>
      </c>
      <c r="D419" s="106" t="s">
        <v>1284</v>
      </c>
      <c r="E419" s="106" t="s">
        <v>4049</v>
      </c>
      <c r="F419" s="106" t="s">
        <v>1398</v>
      </c>
      <c r="G419" s="1132" t="s">
        <v>652</v>
      </c>
      <c r="H419" s="106" t="s">
        <v>1794</v>
      </c>
      <c r="I419" s="106" t="s">
        <v>3828</v>
      </c>
      <c r="J419" s="106" t="s">
        <v>3907</v>
      </c>
      <c r="K419" s="106" t="s">
        <v>975</v>
      </c>
      <c r="L419" s="106" t="s">
        <v>4275</v>
      </c>
    </row>
    <row r="420" spans="1:12" x14ac:dyDescent="0.15">
      <c r="A420" s="133">
        <v>419</v>
      </c>
      <c r="B420" s="106" t="s">
        <v>694</v>
      </c>
      <c r="C420" s="106" t="s">
        <v>1527</v>
      </c>
      <c r="D420" s="106" t="s">
        <v>1284</v>
      </c>
      <c r="E420" s="106" t="s">
        <v>975</v>
      </c>
      <c r="F420" s="106" t="s">
        <v>1398</v>
      </c>
      <c r="G420" s="1132" t="s">
        <v>652</v>
      </c>
      <c r="H420" s="106" t="s">
        <v>1404</v>
      </c>
      <c r="I420" s="106" t="s">
        <v>3828</v>
      </c>
      <c r="J420" s="106" t="s">
        <v>652</v>
      </c>
      <c r="K420" s="106" t="s">
        <v>1409</v>
      </c>
      <c r="L420" s="106" t="s">
        <v>2779</v>
      </c>
    </row>
    <row r="421" spans="1:12" x14ac:dyDescent="0.15">
      <c r="A421" s="133">
        <v>420</v>
      </c>
      <c r="B421" s="106" t="s">
        <v>694</v>
      </c>
      <c r="C421" s="106" t="s">
        <v>4276</v>
      </c>
      <c r="D421" s="106" t="s">
        <v>1385</v>
      </c>
      <c r="E421" s="106" t="s">
        <v>4016</v>
      </c>
      <c r="F421" s="106" t="s">
        <v>1274</v>
      </c>
      <c r="G421" s="1132" t="s">
        <v>1079</v>
      </c>
      <c r="H421" s="106" t="s">
        <v>1436</v>
      </c>
      <c r="I421" s="106" t="s">
        <v>1273</v>
      </c>
      <c r="J421" s="106" t="s">
        <v>1273</v>
      </c>
      <c r="K421" s="106" t="s">
        <v>975</v>
      </c>
      <c r="L421" s="106" t="s">
        <v>4277</v>
      </c>
    </row>
    <row r="422" spans="1:12" x14ac:dyDescent="0.15">
      <c r="A422" s="133">
        <v>421</v>
      </c>
      <c r="B422" s="106" t="s">
        <v>694</v>
      </c>
      <c r="C422" s="106" t="s">
        <v>4278</v>
      </c>
      <c r="D422" s="106" t="s">
        <v>1385</v>
      </c>
      <c r="E422" s="106" t="s">
        <v>3886</v>
      </c>
      <c r="F422" s="106" t="s">
        <v>1274</v>
      </c>
      <c r="G422" s="1132">
        <v>-0.1</v>
      </c>
      <c r="H422" s="106" t="s">
        <v>1484</v>
      </c>
      <c r="I422" s="106" t="s">
        <v>1273</v>
      </c>
      <c r="J422" s="106" t="s">
        <v>1273</v>
      </c>
      <c r="K422" s="106" t="s">
        <v>975</v>
      </c>
      <c r="L422" s="106" t="s">
        <v>3513</v>
      </c>
    </row>
    <row r="423" spans="1:12" x14ac:dyDescent="0.15">
      <c r="A423" s="133">
        <v>422</v>
      </c>
      <c r="B423" s="106" t="s">
        <v>694</v>
      </c>
      <c r="C423" s="106" t="s">
        <v>4279</v>
      </c>
      <c r="D423" s="106" t="s">
        <v>1284</v>
      </c>
      <c r="E423" s="106" t="s">
        <v>3873</v>
      </c>
      <c r="F423" s="106" t="s">
        <v>1274</v>
      </c>
      <c r="G423" s="1132">
        <v>-0.1</v>
      </c>
      <c r="H423" s="106" t="s">
        <v>1292</v>
      </c>
      <c r="I423" s="106" t="s">
        <v>3838</v>
      </c>
      <c r="J423" s="106" t="s">
        <v>3857</v>
      </c>
      <c r="K423" s="106" t="s">
        <v>975</v>
      </c>
      <c r="L423" s="106" t="s">
        <v>4280</v>
      </c>
    </row>
    <row r="424" spans="1:12" x14ac:dyDescent="0.15">
      <c r="A424" s="133">
        <v>423</v>
      </c>
      <c r="B424" s="106" t="s">
        <v>694</v>
      </c>
      <c r="C424" s="106" t="s">
        <v>1668</v>
      </c>
      <c r="D424" s="106" t="s">
        <v>1284</v>
      </c>
      <c r="E424" s="106" t="s">
        <v>3873</v>
      </c>
      <c r="F424" s="106" t="s">
        <v>1401</v>
      </c>
      <c r="G424" s="1132">
        <v>-0.1</v>
      </c>
      <c r="H424" s="106" t="s">
        <v>975</v>
      </c>
      <c r="I424" s="106" t="s">
        <v>3838</v>
      </c>
      <c r="J424" s="106" t="s">
        <v>519</v>
      </c>
      <c r="K424" s="106" t="s">
        <v>975</v>
      </c>
      <c r="L424" s="106" t="s">
        <v>2738</v>
      </c>
    </row>
    <row r="425" spans="1:12" x14ac:dyDescent="0.15">
      <c r="A425" s="133">
        <v>424</v>
      </c>
      <c r="B425" s="106" t="s">
        <v>694</v>
      </c>
      <c r="C425" s="106" t="s">
        <v>4281</v>
      </c>
      <c r="D425" s="106" t="s">
        <v>1385</v>
      </c>
      <c r="E425" s="106" t="s">
        <v>3864</v>
      </c>
      <c r="F425" s="106" t="s">
        <v>1274</v>
      </c>
      <c r="G425" s="1132">
        <v>-0.1</v>
      </c>
      <c r="H425" s="106" t="s">
        <v>1406</v>
      </c>
      <c r="I425" s="106" t="s">
        <v>3907</v>
      </c>
      <c r="J425" s="106" t="s">
        <v>3907</v>
      </c>
      <c r="K425" s="106" t="s">
        <v>975</v>
      </c>
      <c r="L425" s="106" t="s">
        <v>4282</v>
      </c>
    </row>
    <row r="426" spans="1:12" x14ac:dyDescent="0.15">
      <c r="A426" s="133">
        <v>425</v>
      </c>
      <c r="B426" s="106" t="s">
        <v>694</v>
      </c>
      <c r="C426" s="106" t="s">
        <v>4283</v>
      </c>
      <c r="D426" s="106" t="s">
        <v>1284</v>
      </c>
      <c r="E426" s="106" t="s">
        <v>3864</v>
      </c>
      <c r="F426" s="106" t="s">
        <v>1274</v>
      </c>
      <c r="G426" s="1132">
        <v>-0.15</v>
      </c>
      <c r="H426" s="106" t="s">
        <v>1290</v>
      </c>
      <c r="I426" s="106" t="s">
        <v>3838</v>
      </c>
      <c r="J426" s="106" t="s">
        <v>519</v>
      </c>
      <c r="K426" s="106" t="s">
        <v>975</v>
      </c>
      <c r="L426" s="106" t="s">
        <v>4284</v>
      </c>
    </row>
    <row r="427" spans="1:12" x14ac:dyDescent="0.15">
      <c r="A427" s="133">
        <v>426</v>
      </c>
      <c r="B427" s="106" t="s">
        <v>694</v>
      </c>
      <c r="C427" s="106" t="s">
        <v>4285</v>
      </c>
      <c r="D427" s="106" t="s">
        <v>1284</v>
      </c>
      <c r="E427" s="106" t="s">
        <v>3864</v>
      </c>
      <c r="F427" s="106" t="s">
        <v>1274</v>
      </c>
      <c r="G427" s="1132">
        <v>-0.1</v>
      </c>
      <c r="H427" s="106" t="s">
        <v>1277</v>
      </c>
      <c r="I427" s="106" t="s">
        <v>3838</v>
      </c>
      <c r="J427" s="106" t="s">
        <v>3857</v>
      </c>
      <c r="K427" s="106" t="s">
        <v>975</v>
      </c>
      <c r="L427" s="106" t="s">
        <v>4286</v>
      </c>
    </row>
    <row r="428" spans="1:12" x14ac:dyDescent="0.15">
      <c r="A428" s="133">
        <v>427</v>
      </c>
      <c r="B428" s="106" t="s">
        <v>694</v>
      </c>
      <c r="C428" s="106" t="s">
        <v>4287</v>
      </c>
      <c r="D428" s="106" t="s">
        <v>1385</v>
      </c>
      <c r="E428" s="106" t="s">
        <v>3873</v>
      </c>
      <c r="F428" s="106" t="s">
        <v>1401</v>
      </c>
      <c r="G428" s="1132">
        <v>-0.1</v>
      </c>
      <c r="H428" s="106" t="s">
        <v>1484</v>
      </c>
      <c r="I428" s="106" t="s">
        <v>3907</v>
      </c>
      <c r="J428" s="106" t="s">
        <v>652</v>
      </c>
      <c r="K428" s="106" t="s">
        <v>975</v>
      </c>
      <c r="L428" s="106" t="s">
        <v>2100</v>
      </c>
    </row>
    <row r="429" spans="1:12" x14ac:dyDescent="0.15">
      <c r="A429" s="133">
        <v>428</v>
      </c>
      <c r="B429" s="106" t="s">
        <v>694</v>
      </c>
      <c r="C429" s="106" t="s">
        <v>1314</v>
      </c>
      <c r="D429" s="106" t="s">
        <v>1385</v>
      </c>
      <c r="E429" s="106" t="s">
        <v>1524</v>
      </c>
      <c r="F429" s="106" t="s">
        <v>1411</v>
      </c>
      <c r="G429" s="1132">
        <v>-0.15</v>
      </c>
      <c r="H429" s="106" t="s">
        <v>1399</v>
      </c>
      <c r="I429" s="106" t="s">
        <v>3828</v>
      </c>
      <c r="J429" s="106" t="s">
        <v>652</v>
      </c>
      <c r="K429" s="106" t="s">
        <v>975</v>
      </c>
      <c r="L429" s="106" t="s">
        <v>2101</v>
      </c>
    </row>
    <row r="430" spans="1:12" x14ac:dyDescent="0.15">
      <c r="A430" s="133">
        <v>429</v>
      </c>
      <c r="B430" s="106" t="s">
        <v>694</v>
      </c>
      <c r="C430" s="106" t="s">
        <v>1532</v>
      </c>
      <c r="D430" s="106" t="s">
        <v>1385</v>
      </c>
      <c r="E430" s="106" t="s">
        <v>975</v>
      </c>
      <c r="F430" s="106" t="s">
        <v>1440</v>
      </c>
      <c r="G430" s="1132" t="s">
        <v>652</v>
      </c>
      <c r="H430" s="106" t="s">
        <v>1412</v>
      </c>
      <c r="I430" s="106" t="s">
        <v>3838</v>
      </c>
      <c r="J430" s="106" t="s">
        <v>1364</v>
      </c>
      <c r="K430" s="106" t="s">
        <v>1432</v>
      </c>
      <c r="L430" s="106" t="s">
        <v>4288</v>
      </c>
    </row>
    <row r="431" spans="1:12" x14ac:dyDescent="0.15">
      <c r="A431" s="133">
        <v>430</v>
      </c>
      <c r="B431" s="106" t="s">
        <v>694</v>
      </c>
      <c r="C431" s="106" t="s">
        <v>1533</v>
      </c>
      <c r="D431" s="106" t="s">
        <v>591</v>
      </c>
      <c r="E431" s="106" t="s">
        <v>975</v>
      </c>
      <c r="F431" s="106" t="s">
        <v>1413</v>
      </c>
      <c r="G431" s="1132" t="s">
        <v>652</v>
      </c>
      <c r="H431" s="106" t="s">
        <v>975</v>
      </c>
      <c r="I431" s="106" t="s">
        <v>3828</v>
      </c>
      <c r="J431" s="106" t="s">
        <v>652</v>
      </c>
      <c r="K431" s="106" t="s">
        <v>975</v>
      </c>
      <c r="L431" s="106" t="s">
        <v>3133</v>
      </c>
    </row>
    <row r="432" spans="1:12" x14ac:dyDescent="0.15">
      <c r="A432" s="133">
        <v>431</v>
      </c>
      <c r="B432" s="106" t="s">
        <v>694</v>
      </c>
      <c r="C432" s="106" t="s">
        <v>1534</v>
      </c>
      <c r="D432" s="106" t="s">
        <v>592</v>
      </c>
      <c r="E432" s="106" t="s">
        <v>975</v>
      </c>
      <c r="F432" s="106" t="s">
        <v>3844</v>
      </c>
      <c r="G432" s="1132" t="s">
        <v>652</v>
      </c>
      <c r="H432" s="106" t="s">
        <v>975</v>
      </c>
      <c r="I432" s="106" t="s">
        <v>1405</v>
      </c>
      <c r="J432" s="106" t="s">
        <v>652</v>
      </c>
      <c r="K432" s="106" t="s">
        <v>1312</v>
      </c>
      <c r="L432" s="106" t="s">
        <v>3264</v>
      </c>
    </row>
    <row r="433" spans="1:12" x14ac:dyDescent="0.15">
      <c r="A433" s="133">
        <v>432</v>
      </c>
      <c r="B433" s="106" t="s">
        <v>44</v>
      </c>
      <c r="C433" s="106" t="s">
        <v>1446</v>
      </c>
      <c r="D433" s="106" t="s">
        <v>1793</v>
      </c>
      <c r="E433" s="106" t="s">
        <v>982</v>
      </c>
      <c r="F433" s="106" t="s">
        <v>3844</v>
      </c>
      <c r="G433" s="1132">
        <v>-0.1</v>
      </c>
      <c r="H433" s="106" t="s">
        <v>1423</v>
      </c>
      <c r="I433" s="106" t="s">
        <v>1405</v>
      </c>
      <c r="J433" s="106" t="s">
        <v>652</v>
      </c>
      <c r="K433" s="106" t="s">
        <v>975</v>
      </c>
      <c r="L433" s="106" t="s">
        <v>4289</v>
      </c>
    </row>
    <row r="434" spans="1:12" x14ac:dyDescent="0.15">
      <c r="A434" s="133">
        <v>433</v>
      </c>
      <c r="B434" s="106" t="s">
        <v>44</v>
      </c>
      <c r="C434" s="106" t="s">
        <v>1454</v>
      </c>
      <c r="D434" s="106" t="s">
        <v>1284</v>
      </c>
      <c r="E434" s="106" t="s">
        <v>975</v>
      </c>
      <c r="F434" s="106" t="s">
        <v>1413</v>
      </c>
      <c r="G434" s="1132" t="s">
        <v>652</v>
      </c>
      <c r="H434" s="106" t="s">
        <v>975</v>
      </c>
      <c r="I434" s="106" t="s">
        <v>1405</v>
      </c>
      <c r="J434" s="106" t="s">
        <v>652</v>
      </c>
      <c r="K434" s="106" t="s">
        <v>975</v>
      </c>
      <c r="L434" s="106" t="s">
        <v>3036</v>
      </c>
    </row>
    <row r="435" spans="1:12" x14ac:dyDescent="0.15">
      <c r="A435" s="133">
        <v>434</v>
      </c>
      <c r="B435" s="106" t="s">
        <v>44</v>
      </c>
      <c r="C435" s="106" t="s">
        <v>4290</v>
      </c>
      <c r="D435" s="106" t="s">
        <v>1284</v>
      </c>
      <c r="E435" s="106" t="s">
        <v>982</v>
      </c>
      <c r="F435" s="106" t="s">
        <v>1438</v>
      </c>
      <c r="G435" s="1132">
        <v>-0.4</v>
      </c>
      <c r="H435" s="106" t="s">
        <v>1287</v>
      </c>
      <c r="I435" s="106" t="s">
        <v>3835</v>
      </c>
      <c r="J435" s="106" t="s">
        <v>1009</v>
      </c>
      <c r="K435" s="106" t="s">
        <v>1487</v>
      </c>
      <c r="L435" s="106" t="s">
        <v>4291</v>
      </c>
    </row>
    <row r="436" spans="1:12" x14ac:dyDescent="0.15">
      <c r="A436" s="133">
        <v>435</v>
      </c>
      <c r="B436" s="106" t="s">
        <v>44</v>
      </c>
      <c r="C436" s="106" t="s">
        <v>1336</v>
      </c>
      <c r="D436" s="106" t="s">
        <v>1284</v>
      </c>
      <c r="E436" s="106" t="s">
        <v>975</v>
      </c>
      <c r="F436" s="106" t="s">
        <v>1407</v>
      </c>
      <c r="G436" s="1132" t="s">
        <v>652</v>
      </c>
      <c r="H436" s="106" t="s">
        <v>1406</v>
      </c>
      <c r="I436" s="106" t="s">
        <v>1405</v>
      </c>
      <c r="J436" s="106" t="s">
        <v>652</v>
      </c>
      <c r="K436" s="106" t="s">
        <v>975</v>
      </c>
      <c r="L436" s="106" t="s">
        <v>2102</v>
      </c>
    </row>
    <row r="437" spans="1:12" x14ac:dyDescent="0.15">
      <c r="A437" s="133">
        <v>436</v>
      </c>
      <c r="B437" s="106" t="s">
        <v>44</v>
      </c>
      <c r="C437" s="106" t="s">
        <v>1453</v>
      </c>
      <c r="D437" s="106" t="s">
        <v>1385</v>
      </c>
      <c r="E437" s="106" t="s">
        <v>975</v>
      </c>
      <c r="F437" s="106" t="s">
        <v>1407</v>
      </c>
      <c r="G437" s="1132" t="s">
        <v>652</v>
      </c>
      <c r="H437" s="106" t="s">
        <v>1404</v>
      </c>
      <c r="I437" s="106" t="s">
        <v>3828</v>
      </c>
      <c r="J437" s="106" t="s">
        <v>652</v>
      </c>
      <c r="K437" s="106" t="s">
        <v>975</v>
      </c>
      <c r="L437" s="106" t="s">
        <v>2816</v>
      </c>
    </row>
    <row r="438" spans="1:12" x14ac:dyDescent="0.15">
      <c r="A438" s="133">
        <v>437</v>
      </c>
      <c r="B438" s="106" t="s">
        <v>44</v>
      </c>
      <c r="C438" s="106" t="s">
        <v>4292</v>
      </c>
      <c r="D438" s="106" t="s">
        <v>1284</v>
      </c>
      <c r="E438" s="106" t="s">
        <v>4049</v>
      </c>
      <c r="F438" s="106" t="s">
        <v>1398</v>
      </c>
      <c r="G438" s="1132" t="s">
        <v>652</v>
      </c>
      <c r="H438" s="106" t="s">
        <v>1412</v>
      </c>
      <c r="I438" s="106" t="s">
        <v>3828</v>
      </c>
      <c r="J438" s="106" t="s">
        <v>3907</v>
      </c>
      <c r="K438" s="106" t="s">
        <v>975</v>
      </c>
      <c r="L438" s="106" t="s">
        <v>4293</v>
      </c>
    </row>
    <row r="439" spans="1:12" x14ac:dyDescent="0.15">
      <c r="A439" s="133">
        <v>438</v>
      </c>
      <c r="B439" s="106" t="s">
        <v>44</v>
      </c>
      <c r="C439" s="106" t="s">
        <v>1455</v>
      </c>
      <c r="D439" s="106" t="s">
        <v>1284</v>
      </c>
      <c r="E439" s="106" t="s">
        <v>2031</v>
      </c>
      <c r="F439" s="106" t="s">
        <v>1401</v>
      </c>
      <c r="G439" s="1132">
        <v>-0.1</v>
      </c>
      <c r="H439" s="106" t="s">
        <v>1412</v>
      </c>
      <c r="I439" s="106" t="s">
        <v>3838</v>
      </c>
      <c r="J439" s="106" t="s">
        <v>3857</v>
      </c>
      <c r="K439" s="106" t="s">
        <v>975</v>
      </c>
      <c r="L439" s="106" t="s">
        <v>1448</v>
      </c>
    </row>
    <row r="440" spans="1:12" x14ac:dyDescent="0.15">
      <c r="A440" s="133">
        <v>439</v>
      </c>
      <c r="B440" s="106" t="s">
        <v>44</v>
      </c>
      <c r="C440" s="106" t="s">
        <v>4294</v>
      </c>
      <c r="D440" s="106" t="s">
        <v>1284</v>
      </c>
      <c r="E440" s="106" t="s">
        <v>3886</v>
      </c>
      <c r="F440" s="106" t="s">
        <v>1274</v>
      </c>
      <c r="G440" s="1132">
        <v>-0.2</v>
      </c>
      <c r="H440" s="106" t="s">
        <v>1287</v>
      </c>
      <c r="I440" s="106" t="s">
        <v>3838</v>
      </c>
      <c r="J440" s="106" t="s">
        <v>3857</v>
      </c>
      <c r="K440" s="106" t="s">
        <v>975</v>
      </c>
      <c r="L440" s="106" t="s">
        <v>4295</v>
      </c>
    </row>
    <row r="441" spans="1:12" x14ac:dyDescent="0.15">
      <c r="A441" s="133">
        <v>440</v>
      </c>
      <c r="B441" s="106" t="s">
        <v>44</v>
      </c>
      <c r="C441" s="106" t="s">
        <v>1456</v>
      </c>
      <c r="D441" s="106" t="s">
        <v>1284</v>
      </c>
      <c r="E441" s="106" t="s">
        <v>982</v>
      </c>
      <c r="F441" s="106" t="s">
        <v>1401</v>
      </c>
      <c r="G441" s="1132">
        <v>-0.2</v>
      </c>
      <c r="H441" s="106" t="s">
        <v>1452</v>
      </c>
      <c r="I441" s="106" t="s">
        <v>3838</v>
      </c>
      <c r="J441" s="106" t="s">
        <v>3857</v>
      </c>
      <c r="K441" s="106" t="s">
        <v>975</v>
      </c>
      <c r="L441" s="106" t="s">
        <v>3207</v>
      </c>
    </row>
    <row r="442" spans="1:12" x14ac:dyDescent="0.15">
      <c r="A442" s="133">
        <v>441</v>
      </c>
      <c r="B442" s="106" t="s">
        <v>44</v>
      </c>
      <c r="C442" s="106" t="s">
        <v>4296</v>
      </c>
      <c r="D442" s="106" t="s">
        <v>1284</v>
      </c>
      <c r="E442" s="106" t="s">
        <v>3886</v>
      </c>
      <c r="F442" s="106" t="s">
        <v>1274</v>
      </c>
      <c r="G442" s="1132">
        <v>-0.1</v>
      </c>
      <c r="H442" s="106" t="s">
        <v>1292</v>
      </c>
      <c r="I442" s="106" t="s">
        <v>3838</v>
      </c>
      <c r="J442" s="106" t="s">
        <v>3836</v>
      </c>
      <c r="K442" s="106" t="s">
        <v>975</v>
      </c>
      <c r="L442" s="106" t="s">
        <v>4297</v>
      </c>
    </row>
    <row r="443" spans="1:12" x14ac:dyDescent="0.15">
      <c r="A443" s="133">
        <v>442</v>
      </c>
      <c r="B443" s="106" t="s">
        <v>44</v>
      </c>
      <c r="C443" s="106" t="s">
        <v>4298</v>
      </c>
      <c r="D443" s="106" t="s">
        <v>1284</v>
      </c>
      <c r="E443" s="106" t="s">
        <v>3886</v>
      </c>
      <c r="F443" s="106" t="s">
        <v>1274</v>
      </c>
      <c r="G443" s="1132">
        <v>-0.15</v>
      </c>
      <c r="H443" s="106" t="s">
        <v>1277</v>
      </c>
      <c r="I443" s="106" t="s">
        <v>3838</v>
      </c>
      <c r="J443" s="106" t="s">
        <v>3857</v>
      </c>
      <c r="K443" s="106" t="s">
        <v>975</v>
      </c>
      <c r="L443" s="106" t="s">
        <v>4299</v>
      </c>
    </row>
    <row r="444" spans="1:12" x14ac:dyDescent="0.15">
      <c r="A444" s="133">
        <v>443</v>
      </c>
      <c r="B444" s="106" t="s">
        <v>44</v>
      </c>
      <c r="C444" s="106" t="s">
        <v>2531</v>
      </c>
      <c r="D444" s="106" t="s">
        <v>1385</v>
      </c>
      <c r="E444" s="106" t="s">
        <v>3886</v>
      </c>
      <c r="F444" s="106" t="s">
        <v>1401</v>
      </c>
      <c r="G444" s="1132">
        <v>-0.15</v>
      </c>
      <c r="H444" s="106" t="s">
        <v>2170</v>
      </c>
      <c r="I444" s="106" t="s">
        <v>3838</v>
      </c>
      <c r="J444" s="106" t="s">
        <v>1009</v>
      </c>
      <c r="K444" s="106" t="s">
        <v>975</v>
      </c>
      <c r="L444" s="106" t="s">
        <v>2647</v>
      </c>
    </row>
    <row r="445" spans="1:12" x14ac:dyDescent="0.15">
      <c r="A445" s="133">
        <v>444</v>
      </c>
      <c r="B445" s="106" t="s">
        <v>44</v>
      </c>
      <c r="C445" s="106" t="s">
        <v>4300</v>
      </c>
      <c r="D445" s="106" t="s">
        <v>1284</v>
      </c>
      <c r="E445" s="106" t="s">
        <v>3886</v>
      </c>
      <c r="F445" s="106" t="s">
        <v>1274</v>
      </c>
      <c r="G445" s="1132">
        <v>-0.05</v>
      </c>
      <c r="H445" s="106" t="s">
        <v>1290</v>
      </c>
      <c r="I445" s="106" t="s">
        <v>3838</v>
      </c>
      <c r="J445" s="106" t="s">
        <v>1489</v>
      </c>
      <c r="K445" s="106" t="s">
        <v>975</v>
      </c>
      <c r="L445" s="106" t="s">
        <v>4301</v>
      </c>
    </row>
    <row r="446" spans="1:12" x14ac:dyDescent="0.15">
      <c r="A446" s="133">
        <v>445</v>
      </c>
      <c r="B446" s="106" t="s">
        <v>44</v>
      </c>
      <c r="C446" s="106" t="s">
        <v>4302</v>
      </c>
      <c r="D446" s="106" t="s">
        <v>1284</v>
      </c>
      <c r="E446" s="106" t="s">
        <v>2031</v>
      </c>
      <c r="F446" s="106" t="s">
        <v>1274</v>
      </c>
      <c r="G446" s="1132">
        <v>-0.2</v>
      </c>
      <c r="H446" s="106" t="s">
        <v>1452</v>
      </c>
      <c r="I446" s="106" t="s">
        <v>3835</v>
      </c>
      <c r="J446" s="106" t="s">
        <v>3857</v>
      </c>
      <c r="K446" s="106" t="s">
        <v>1397</v>
      </c>
      <c r="L446" s="106" t="s">
        <v>4303</v>
      </c>
    </row>
    <row r="447" spans="1:12" x14ac:dyDescent="0.15">
      <c r="A447" s="133">
        <v>446</v>
      </c>
      <c r="B447" s="106" t="s">
        <v>44</v>
      </c>
      <c r="C447" s="106" t="s">
        <v>2452</v>
      </c>
      <c r="D447" s="106" t="s">
        <v>1284</v>
      </c>
      <c r="E447" s="106" t="s">
        <v>3886</v>
      </c>
      <c r="F447" s="106" t="s">
        <v>1411</v>
      </c>
      <c r="G447" s="1132">
        <v>-0.1</v>
      </c>
      <c r="H447" s="106" t="s">
        <v>1404</v>
      </c>
      <c r="I447" s="106" t="s">
        <v>3838</v>
      </c>
      <c r="J447" s="106" t="s">
        <v>3857</v>
      </c>
      <c r="K447" s="106" t="s">
        <v>975</v>
      </c>
      <c r="L447" s="106" t="s">
        <v>4304</v>
      </c>
    </row>
    <row r="448" spans="1:12" x14ac:dyDescent="0.15">
      <c r="A448" s="133">
        <v>447</v>
      </c>
      <c r="B448" s="106" t="s">
        <v>44</v>
      </c>
      <c r="C448" s="106" t="s">
        <v>4305</v>
      </c>
      <c r="D448" s="106" t="s">
        <v>1284</v>
      </c>
      <c r="E448" s="106" t="s">
        <v>1284</v>
      </c>
      <c r="F448" s="106" t="s">
        <v>1278</v>
      </c>
      <c r="G448" s="1132" t="s">
        <v>1273</v>
      </c>
      <c r="H448" s="106" t="s">
        <v>1400</v>
      </c>
      <c r="I448" s="106" t="s">
        <v>3838</v>
      </c>
      <c r="J448" s="106" t="s">
        <v>1009</v>
      </c>
      <c r="K448" s="106" t="s">
        <v>1397</v>
      </c>
      <c r="L448" s="106" t="s">
        <v>4306</v>
      </c>
    </row>
    <row r="449" spans="1:12" x14ac:dyDescent="0.15">
      <c r="A449" s="133">
        <v>448</v>
      </c>
      <c r="B449" s="106" t="s">
        <v>44</v>
      </c>
      <c r="C449" s="106" t="s">
        <v>1447</v>
      </c>
      <c r="D449" s="106" t="s">
        <v>1284</v>
      </c>
      <c r="E449" s="106" t="s">
        <v>4307</v>
      </c>
      <c r="F449" s="106" t="s">
        <v>3270</v>
      </c>
      <c r="G449" s="1132">
        <v>-0.1</v>
      </c>
      <c r="H449" s="106" t="s">
        <v>1404</v>
      </c>
      <c r="I449" s="106" t="s">
        <v>652</v>
      </c>
      <c r="J449" s="106" t="s">
        <v>652</v>
      </c>
      <c r="K449" s="106" t="s">
        <v>975</v>
      </c>
      <c r="L449" s="106" t="s">
        <v>2828</v>
      </c>
    </row>
    <row r="450" spans="1:12" x14ac:dyDescent="0.15">
      <c r="A450" s="133">
        <v>449</v>
      </c>
      <c r="B450" s="106" t="s">
        <v>44</v>
      </c>
      <c r="C450" s="106" t="s">
        <v>1444</v>
      </c>
      <c r="D450" s="106" t="s">
        <v>1284</v>
      </c>
      <c r="E450" s="106" t="s">
        <v>982</v>
      </c>
      <c r="F450" s="106" t="s">
        <v>3844</v>
      </c>
      <c r="G450" s="1132">
        <v>-0.2</v>
      </c>
      <c r="H450" s="106" t="s">
        <v>1421</v>
      </c>
      <c r="I450" s="106" t="s">
        <v>3838</v>
      </c>
      <c r="J450" s="106" t="s">
        <v>1009</v>
      </c>
      <c r="K450" s="106" t="s">
        <v>1397</v>
      </c>
      <c r="L450" s="106" t="s">
        <v>1445</v>
      </c>
    </row>
    <row r="451" spans="1:12" x14ac:dyDescent="0.15">
      <c r="A451" s="133">
        <v>450</v>
      </c>
      <c r="B451" s="106" t="s">
        <v>44</v>
      </c>
      <c r="C451" s="106" t="s">
        <v>1460</v>
      </c>
      <c r="D451" s="106" t="s">
        <v>591</v>
      </c>
      <c r="E451" s="106" t="s">
        <v>982</v>
      </c>
      <c r="F451" s="106" t="s">
        <v>3270</v>
      </c>
      <c r="G451" s="1132">
        <v>-0.1</v>
      </c>
      <c r="H451" s="106" t="s">
        <v>1412</v>
      </c>
      <c r="I451" s="106" t="s">
        <v>3828</v>
      </c>
      <c r="J451" s="106" t="s">
        <v>3857</v>
      </c>
      <c r="K451" s="106" t="s">
        <v>975</v>
      </c>
      <c r="L451" s="106" t="s">
        <v>2103</v>
      </c>
    </row>
    <row r="452" spans="1:12" x14ac:dyDescent="0.15">
      <c r="A452" s="133">
        <v>451</v>
      </c>
      <c r="B452" s="106" t="s">
        <v>44</v>
      </c>
      <c r="C452" s="106" t="s">
        <v>1457</v>
      </c>
      <c r="D452" s="106" t="s">
        <v>592</v>
      </c>
      <c r="E452" s="106" t="s">
        <v>975</v>
      </c>
      <c r="F452" s="106" t="s">
        <v>3844</v>
      </c>
      <c r="G452" s="1132" t="s">
        <v>652</v>
      </c>
      <c r="H452" s="106" t="s">
        <v>975</v>
      </c>
      <c r="I452" s="106" t="s">
        <v>3828</v>
      </c>
      <c r="J452" s="106" t="s">
        <v>652</v>
      </c>
      <c r="K452" s="106" t="s">
        <v>1312</v>
      </c>
      <c r="L452" s="106" t="s">
        <v>3179</v>
      </c>
    </row>
    <row r="453" spans="1:12" x14ac:dyDescent="0.15">
      <c r="A453" s="133">
        <v>452</v>
      </c>
      <c r="B453" s="106" t="s">
        <v>4308</v>
      </c>
      <c r="C453" s="106" t="s">
        <v>1316</v>
      </c>
      <c r="D453" s="106" t="s">
        <v>1665</v>
      </c>
      <c r="E453" s="106" t="s">
        <v>1284</v>
      </c>
      <c r="F453" s="106" t="s">
        <v>3827</v>
      </c>
      <c r="G453" s="1132" t="s">
        <v>1273</v>
      </c>
      <c r="H453" s="106" t="s">
        <v>1284</v>
      </c>
      <c r="I453" s="106" t="s">
        <v>3828</v>
      </c>
      <c r="J453" s="106" t="s">
        <v>1273</v>
      </c>
      <c r="K453" s="106" t="s">
        <v>975</v>
      </c>
      <c r="L453" s="106" t="s">
        <v>1719</v>
      </c>
    </row>
    <row r="454" spans="1:12" x14ac:dyDescent="0.15">
      <c r="A454" s="133">
        <v>453</v>
      </c>
      <c r="B454" s="106" t="s">
        <v>4308</v>
      </c>
      <c r="C454" s="106" t="s">
        <v>1317</v>
      </c>
      <c r="D454" s="106" t="s">
        <v>1665</v>
      </c>
      <c r="E454" s="106" t="s">
        <v>1284</v>
      </c>
      <c r="F454" s="106" t="s">
        <v>3827</v>
      </c>
      <c r="G454" s="1132" t="s">
        <v>1273</v>
      </c>
      <c r="H454" s="106" t="s">
        <v>1284</v>
      </c>
      <c r="I454" s="106" t="s">
        <v>3828</v>
      </c>
      <c r="J454" s="106" t="s">
        <v>1273</v>
      </c>
      <c r="K454" s="106" t="s">
        <v>975</v>
      </c>
      <c r="L454" s="106" t="s">
        <v>1720</v>
      </c>
    </row>
    <row r="455" spans="1:12" x14ac:dyDescent="0.15">
      <c r="A455" s="133">
        <v>454</v>
      </c>
      <c r="B455" s="106" t="s">
        <v>4308</v>
      </c>
      <c r="C455" s="106" t="s">
        <v>1318</v>
      </c>
      <c r="D455" s="106" t="s">
        <v>1665</v>
      </c>
      <c r="E455" s="106" t="s">
        <v>1284</v>
      </c>
      <c r="F455" s="106" t="s">
        <v>3827</v>
      </c>
      <c r="G455" s="1132" t="s">
        <v>1273</v>
      </c>
      <c r="H455" s="106" t="s">
        <v>1284</v>
      </c>
      <c r="I455" s="106" t="s">
        <v>3828</v>
      </c>
      <c r="J455" s="106" t="s">
        <v>1273</v>
      </c>
      <c r="K455" s="106" t="s">
        <v>975</v>
      </c>
      <c r="L455" s="106" t="s">
        <v>1722</v>
      </c>
    </row>
    <row r="456" spans="1:12" x14ac:dyDescent="0.15">
      <c r="A456" s="133">
        <v>455</v>
      </c>
      <c r="B456" s="106" t="s">
        <v>4308</v>
      </c>
      <c r="C456" s="106" t="s">
        <v>1319</v>
      </c>
      <c r="D456" s="106" t="s">
        <v>1665</v>
      </c>
      <c r="E456" s="106" t="s">
        <v>1284</v>
      </c>
      <c r="F456" s="106" t="s">
        <v>3827</v>
      </c>
      <c r="G456" s="1132" t="s">
        <v>1273</v>
      </c>
      <c r="H456" s="106" t="s">
        <v>1284</v>
      </c>
      <c r="I456" s="106" t="s">
        <v>3828</v>
      </c>
      <c r="J456" s="106" t="s">
        <v>1273</v>
      </c>
      <c r="K456" s="106" t="s">
        <v>975</v>
      </c>
      <c r="L456" s="106" t="s">
        <v>1723</v>
      </c>
    </row>
    <row r="457" spans="1:12" x14ac:dyDescent="0.15">
      <c r="A457" s="133">
        <v>456</v>
      </c>
      <c r="B457" s="106" t="s">
        <v>4308</v>
      </c>
      <c r="C457" s="106" t="s">
        <v>1320</v>
      </c>
      <c r="D457" s="106" t="s">
        <v>1665</v>
      </c>
      <c r="E457" s="106" t="s">
        <v>1284</v>
      </c>
      <c r="F457" s="106" t="s">
        <v>3827</v>
      </c>
      <c r="G457" s="1132" t="s">
        <v>1273</v>
      </c>
      <c r="H457" s="106" t="s">
        <v>1284</v>
      </c>
      <c r="I457" s="106" t="s">
        <v>3828</v>
      </c>
      <c r="J457" s="106" t="s">
        <v>1273</v>
      </c>
      <c r="K457" s="106" t="s">
        <v>975</v>
      </c>
      <c r="L457" s="106" t="s">
        <v>1724</v>
      </c>
    </row>
    <row r="458" spans="1:12" x14ac:dyDescent="0.15">
      <c r="A458" s="133">
        <v>457</v>
      </c>
      <c r="B458" s="106" t="s">
        <v>4308</v>
      </c>
      <c r="C458" s="106" t="s">
        <v>1321</v>
      </c>
      <c r="D458" s="106" t="s">
        <v>1665</v>
      </c>
      <c r="E458" s="106" t="s">
        <v>1284</v>
      </c>
      <c r="F458" s="106" t="s">
        <v>3827</v>
      </c>
      <c r="G458" s="1132" t="s">
        <v>1273</v>
      </c>
      <c r="H458" s="106" t="s">
        <v>1284</v>
      </c>
      <c r="I458" s="106" t="s">
        <v>3828</v>
      </c>
      <c r="J458" s="106" t="s">
        <v>1273</v>
      </c>
      <c r="K458" s="106" t="s">
        <v>975</v>
      </c>
      <c r="L458" s="106" t="s">
        <v>1725</v>
      </c>
    </row>
    <row r="459" spans="1:12" x14ac:dyDescent="0.15">
      <c r="A459" s="133">
        <v>458</v>
      </c>
      <c r="B459" s="106" t="s">
        <v>4308</v>
      </c>
      <c r="C459" s="106" t="s">
        <v>1322</v>
      </c>
      <c r="D459" s="106" t="s">
        <v>1665</v>
      </c>
      <c r="E459" s="106" t="s">
        <v>1284</v>
      </c>
      <c r="F459" s="106" t="s">
        <v>3827</v>
      </c>
      <c r="G459" s="1132" t="s">
        <v>1273</v>
      </c>
      <c r="H459" s="106" t="s">
        <v>1284</v>
      </c>
      <c r="I459" s="106" t="s">
        <v>3828</v>
      </c>
      <c r="J459" s="106" t="s">
        <v>1273</v>
      </c>
      <c r="K459" s="106" t="s">
        <v>975</v>
      </c>
      <c r="L459" s="106" t="s">
        <v>4309</v>
      </c>
    </row>
    <row r="460" spans="1:12" x14ac:dyDescent="0.15">
      <c r="A460" s="133">
        <v>459</v>
      </c>
      <c r="B460" s="106" t="s">
        <v>4308</v>
      </c>
      <c r="C460" s="106" t="s">
        <v>1323</v>
      </c>
      <c r="D460" s="106" t="s">
        <v>1665</v>
      </c>
      <c r="E460" s="106" t="s">
        <v>1284</v>
      </c>
      <c r="F460" s="106" t="s">
        <v>3827</v>
      </c>
      <c r="G460" s="1132" t="s">
        <v>1273</v>
      </c>
      <c r="H460" s="106" t="s">
        <v>1284</v>
      </c>
      <c r="I460" s="106" t="s">
        <v>3828</v>
      </c>
      <c r="J460" s="106" t="s">
        <v>1273</v>
      </c>
      <c r="K460" s="106" t="s">
        <v>975</v>
      </c>
      <c r="L460" s="106" t="s">
        <v>4310</v>
      </c>
    </row>
    <row r="461" spans="1:12" x14ac:dyDescent="0.15">
      <c r="A461" s="133">
        <v>460</v>
      </c>
      <c r="B461" s="106" t="s">
        <v>4308</v>
      </c>
      <c r="C461" s="106" t="s">
        <v>1324</v>
      </c>
      <c r="D461" s="106" t="s">
        <v>1665</v>
      </c>
      <c r="E461" s="106" t="s">
        <v>1284</v>
      </c>
      <c r="F461" s="106" t="s">
        <v>3827</v>
      </c>
      <c r="G461" s="1132" t="s">
        <v>1273</v>
      </c>
      <c r="H461" s="106" t="s">
        <v>1284</v>
      </c>
      <c r="I461" s="106" t="s">
        <v>3828</v>
      </c>
      <c r="J461" s="106" t="s">
        <v>1273</v>
      </c>
      <c r="K461" s="106" t="s">
        <v>975</v>
      </c>
      <c r="L461" s="106" t="s">
        <v>1726</v>
      </c>
    </row>
    <row r="462" spans="1:12" x14ac:dyDescent="0.15">
      <c r="A462" s="133">
        <v>461</v>
      </c>
      <c r="B462" s="106" t="s">
        <v>4308</v>
      </c>
      <c r="C462" s="106" t="s">
        <v>1713</v>
      </c>
      <c r="D462" s="106" t="s">
        <v>1665</v>
      </c>
      <c r="E462" s="106" t="s">
        <v>3895</v>
      </c>
      <c r="F462" s="106" t="s">
        <v>3270</v>
      </c>
      <c r="G462" s="1132" t="s">
        <v>975</v>
      </c>
      <c r="H462" s="106" t="s">
        <v>1423</v>
      </c>
      <c r="I462" s="106" t="s">
        <v>652</v>
      </c>
      <c r="J462" s="106" t="s">
        <v>652</v>
      </c>
      <c r="K462" s="106" t="s">
        <v>975</v>
      </c>
      <c r="L462" s="106" t="s">
        <v>4311</v>
      </c>
    </row>
    <row r="463" spans="1:12" x14ac:dyDescent="0.15">
      <c r="A463" s="133">
        <v>462</v>
      </c>
      <c r="B463" s="106" t="s">
        <v>4308</v>
      </c>
      <c r="C463" s="106" t="s">
        <v>2105</v>
      </c>
      <c r="D463" s="106" t="s">
        <v>1665</v>
      </c>
      <c r="E463" s="106" t="s">
        <v>1284</v>
      </c>
      <c r="F463" s="106" t="s">
        <v>3827</v>
      </c>
      <c r="G463" s="1132" t="s">
        <v>1273</v>
      </c>
      <c r="H463" s="106" t="s">
        <v>1284</v>
      </c>
      <c r="I463" s="106" t="s">
        <v>3828</v>
      </c>
      <c r="J463" s="106" t="s">
        <v>1273</v>
      </c>
      <c r="K463" s="106" t="s">
        <v>975</v>
      </c>
      <c r="L463" s="106" t="s">
        <v>2104</v>
      </c>
    </row>
    <row r="464" spans="1:12" x14ac:dyDescent="0.15">
      <c r="A464" s="133">
        <v>463</v>
      </c>
      <c r="B464" s="106" t="s">
        <v>4308</v>
      </c>
      <c r="C464" s="106" t="s">
        <v>1536</v>
      </c>
      <c r="D464" s="106" t="s">
        <v>1665</v>
      </c>
      <c r="E464" s="106" t="s">
        <v>1537</v>
      </c>
      <c r="F464" s="106" t="s">
        <v>3270</v>
      </c>
      <c r="G464" s="1132">
        <v>-0.1</v>
      </c>
      <c r="H464" s="106" t="s">
        <v>1423</v>
      </c>
      <c r="I464" s="106" t="s">
        <v>652</v>
      </c>
      <c r="J464" s="106" t="s">
        <v>652</v>
      </c>
      <c r="K464" s="106" t="s">
        <v>975</v>
      </c>
      <c r="L464" s="106" t="s">
        <v>4312</v>
      </c>
    </row>
    <row r="465" spans="1:12" x14ac:dyDescent="0.15">
      <c r="A465" s="133">
        <v>464</v>
      </c>
      <c r="B465" s="106" t="s">
        <v>4308</v>
      </c>
      <c r="C465" s="106" t="s">
        <v>1718</v>
      </c>
      <c r="D465" s="106" t="s">
        <v>1665</v>
      </c>
      <c r="E465" s="106" t="s">
        <v>1284</v>
      </c>
      <c r="F465" s="106" t="s">
        <v>3827</v>
      </c>
      <c r="G465" s="1132" t="s">
        <v>1273</v>
      </c>
      <c r="H465" s="106" t="s">
        <v>1284</v>
      </c>
      <c r="I465" s="106" t="s">
        <v>3828</v>
      </c>
      <c r="J465" s="106" t="s">
        <v>1273</v>
      </c>
      <c r="K465" s="106" t="s">
        <v>975</v>
      </c>
      <c r="L465" s="106" t="s">
        <v>4313</v>
      </c>
    </row>
    <row r="466" spans="1:12" x14ac:dyDescent="0.15">
      <c r="A466" s="133">
        <v>465</v>
      </c>
      <c r="B466" s="106" t="s">
        <v>4308</v>
      </c>
      <c r="C466" s="106" t="s">
        <v>4314</v>
      </c>
      <c r="D466" s="106" t="s">
        <v>1665</v>
      </c>
      <c r="E466" s="106" t="s">
        <v>3849</v>
      </c>
      <c r="F466" s="106" t="s">
        <v>1274</v>
      </c>
      <c r="G466" s="1132">
        <v>-0.2</v>
      </c>
      <c r="H466" s="106" t="s">
        <v>2632</v>
      </c>
      <c r="I466" s="106" t="s">
        <v>3844</v>
      </c>
      <c r="J466" s="106" t="s">
        <v>1273</v>
      </c>
      <c r="K466" s="106" t="s">
        <v>975</v>
      </c>
      <c r="L466" s="106" t="s">
        <v>4315</v>
      </c>
    </row>
    <row r="467" spans="1:12" x14ac:dyDescent="0.15">
      <c r="A467" s="133">
        <v>466</v>
      </c>
      <c r="B467" s="106" t="s">
        <v>4308</v>
      </c>
      <c r="C467" s="106" t="s">
        <v>4316</v>
      </c>
      <c r="D467" s="106" t="s">
        <v>4317</v>
      </c>
      <c r="E467" s="106" t="s">
        <v>1711</v>
      </c>
      <c r="F467" s="106" t="s">
        <v>1401</v>
      </c>
      <c r="G467" s="1132">
        <v>-0.1</v>
      </c>
      <c r="H467" s="106" t="s">
        <v>1423</v>
      </c>
      <c r="I467" s="106" t="s">
        <v>1538</v>
      </c>
      <c r="J467" s="106" t="s">
        <v>3836</v>
      </c>
      <c r="K467" s="106" t="s">
        <v>975</v>
      </c>
      <c r="L467" s="106" t="s">
        <v>4318</v>
      </c>
    </row>
    <row r="468" spans="1:12" x14ac:dyDescent="0.15">
      <c r="A468" s="133">
        <v>467</v>
      </c>
      <c r="B468" s="106" t="s">
        <v>4308</v>
      </c>
      <c r="C468" s="106" t="s">
        <v>1714</v>
      </c>
      <c r="D468" s="106" t="s">
        <v>1665</v>
      </c>
      <c r="E468" s="106" t="s">
        <v>1563</v>
      </c>
      <c r="F468" s="106" t="s">
        <v>3270</v>
      </c>
      <c r="G468" s="1132">
        <v>-0.1</v>
      </c>
      <c r="H468" s="106" t="s">
        <v>1423</v>
      </c>
      <c r="I468" s="106" t="s">
        <v>1405</v>
      </c>
      <c r="J468" s="106" t="s">
        <v>652</v>
      </c>
      <c r="K468" s="106" t="s">
        <v>975</v>
      </c>
      <c r="L468" s="106" t="s">
        <v>4319</v>
      </c>
    </row>
    <row r="469" spans="1:12" x14ac:dyDescent="0.15">
      <c r="A469" s="133">
        <v>468</v>
      </c>
      <c r="B469" s="106" t="s">
        <v>4308</v>
      </c>
      <c r="C469" s="106" t="s">
        <v>1344</v>
      </c>
      <c r="D469" s="106" t="s">
        <v>1665</v>
      </c>
      <c r="E469" s="106" t="s">
        <v>1535</v>
      </c>
      <c r="F469" s="106" t="s">
        <v>3270</v>
      </c>
      <c r="G469" s="1132">
        <v>-0.1</v>
      </c>
      <c r="H469" s="106" t="s">
        <v>975</v>
      </c>
      <c r="I469" s="106" t="s">
        <v>652</v>
      </c>
      <c r="J469" s="106" t="s">
        <v>652</v>
      </c>
      <c r="K469" s="106" t="s">
        <v>975</v>
      </c>
      <c r="L469" s="106" t="s">
        <v>4320</v>
      </c>
    </row>
    <row r="470" spans="1:12" x14ac:dyDescent="0.15">
      <c r="A470" s="133">
        <v>469</v>
      </c>
      <c r="B470" s="106" t="s">
        <v>4308</v>
      </c>
      <c r="C470" s="106" t="s">
        <v>4321</v>
      </c>
      <c r="D470" s="106" t="s">
        <v>1665</v>
      </c>
      <c r="E470" s="106" t="s">
        <v>3895</v>
      </c>
      <c r="F470" s="106" t="s">
        <v>1274</v>
      </c>
      <c r="G470" s="1132">
        <v>-0.2</v>
      </c>
      <c r="H470" s="106" t="s">
        <v>1285</v>
      </c>
      <c r="I470" s="106" t="s">
        <v>3835</v>
      </c>
      <c r="J470" s="106" t="s">
        <v>3836</v>
      </c>
      <c r="K470" s="106" t="s">
        <v>1487</v>
      </c>
      <c r="L470" s="106" t="s">
        <v>4322</v>
      </c>
    </row>
    <row r="471" spans="1:12" x14ac:dyDescent="0.15">
      <c r="A471" s="133">
        <v>470</v>
      </c>
      <c r="B471" s="106" t="s">
        <v>4308</v>
      </c>
      <c r="C471" s="106" t="s">
        <v>1304</v>
      </c>
      <c r="D471" s="106" t="s">
        <v>1665</v>
      </c>
      <c r="E471" s="106" t="s">
        <v>3864</v>
      </c>
      <c r="F471" s="106" t="s">
        <v>1274</v>
      </c>
      <c r="G471" s="1132">
        <v>-0.15</v>
      </c>
      <c r="H471" s="106" t="s">
        <v>1291</v>
      </c>
      <c r="I471" s="106" t="s">
        <v>3844</v>
      </c>
      <c r="J471" s="106" t="s">
        <v>3836</v>
      </c>
      <c r="K471" s="106" t="s">
        <v>975</v>
      </c>
      <c r="L471" s="106" t="s">
        <v>4323</v>
      </c>
    </row>
    <row r="472" spans="1:12" x14ac:dyDescent="0.15">
      <c r="A472" s="133">
        <v>471</v>
      </c>
      <c r="B472" s="106" t="s">
        <v>4308</v>
      </c>
      <c r="C472" s="1133" t="s">
        <v>2536</v>
      </c>
      <c r="D472" s="1133" t="s">
        <v>1665</v>
      </c>
      <c r="E472" s="106" t="s">
        <v>1284</v>
      </c>
      <c r="F472" s="106" t="s">
        <v>3827</v>
      </c>
      <c r="G472" s="1132" t="s">
        <v>1273</v>
      </c>
      <c r="H472" s="106" t="s">
        <v>1284</v>
      </c>
      <c r="I472" s="106" t="s">
        <v>3828</v>
      </c>
      <c r="J472" s="106" t="s">
        <v>1273</v>
      </c>
      <c r="K472" s="106" t="s">
        <v>975</v>
      </c>
      <c r="L472" s="1133" t="s">
        <v>2863</v>
      </c>
    </row>
    <row r="473" spans="1:12" x14ac:dyDescent="0.15">
      <c r="A473" s="133">
        <v>472</v>
      </c>
      <c r="B473" s="106" t="s">
        <v>4308</v>
      </c>
      <c r="C473" s="106" t="s">
        <v>1721</v>
      </c>
      <c r="D473" s="106" t="s">
        <v>1665</v>
      </c>
      <c r="E473" s="106" t="s">
        <v>1284</v>
      </c>
      <c r="F473" s="106" t="s">
        <v>3827</v>
      </c>
      <c r="G473" s="1132" t="s">
        <v>1273</v>
      </c>
      <c r="H473" s="106" t="s">
        <v>1284</v>
      </c>
      <c r="I473" s="106" t="s">
        <v>3828</v>
      </c>
      <c r="J473" s="106" t="s">
        <v>1273</v>
      </c>
      <c r="K473" s="106" t="s">
        <v>975</v>
      </c>
      <c r="L473" s="106" t="s">
        <v>4324</v>
      </c>
    </row>
    <row r="474" spans="1:12" x14ac:dyDescent="0.15">
      <c r="A474" s="133">
        <v>473</v>
      </c>
      <c r="B474" s="106" t="s">
        <v>4308</v>
      </c>
      <c r="C474" s="106" t="s">
        <v>1622</v>
      </c>
      <c r="D474" s="106" t="s">
        <v>4325</v>
      </c>
      <c r="E474" s="106" t="s">
        <v>1623</v>
      </c>
      <c r="F474" s="106" t="s">
        <v>1401</v>
      </c>
      <c r="G474" s="1132">
        <v>-0.2</v>
      </c>
      <c r="H474" s="106" t="s">
        <v>1423</v>
      </c>
      <c r="I474" s="106" t="s">
        <v>755</v>
      </c>
      <c r="J474" s="106" t="s">
        <v>519</v>
      </c>
      <c r="K474" s="106" t="s">
        <v>975</v>
      </c>
      <c r="L474" s="106" t="s">
        <v>4326</v>
      </c>
    </row>
    <row r="475" spans="1:12" x14ac:dyDescent="0.15">
      <c r="A475" s="133">
        <v>474</v>
      </c>
      <c r="B475" s="106" t="s">
        <v>4308</v>
      </c>
      <c r="C475" s="106" t="s">
        <v>4327</v>
      </c>
      <c r="D475" s="106" t="s">
        <v>1665</v>
      </c>
      <c r="E475" s="106" t="s">
        <v>3864</v>
      </c>
      <c r="F475" s="106" t="s">
        <v>1274</v>
      </c>
      <c r="G475" s="1132">
        <v>-0.15</v>
      </c>
      <c r="H475" s="106" t="s">
        <v>1292</v>
      </c>
      <c r="I475" s="106" t="s">
        <v>3828</v>
      </c>
      <c r="J475" s="106" t="s">
        <v>1273</v>
      </c>
      <c r="K475" s="106" t="s">
        <v>975</v>
      </c>
      <c r="L475" s="106" t="s">
        <v>4328</v>
      </c>
    </row>
    <row r="476" spans="1:12" x14ac:dyDescent="0.15">
      <c r="A476" s="133">
        <v>475</v>
      </c>
      <c r="B476" s="106" t="s">
        <v>4308</v>
      </c>
      <c r="C476" s="106" t="s">
        <v>4329</v>
      </c>
      <c r="D476" s="106" t="s">
        <v>1665</v>
      </c>
      <c r="E476" s="106" t="s">
        <v>1284</v>
      </c>
      <c r="F476" s="106" t="s">
        <v>3827</v>
      </c>
      <c r="G476" s="1132" t="s">
        <v>1273</v>
      </c>
      <c r="H476" s="106" t="s">
        <v>1284</v>
      </c>
      <c r="I476" s="106" t="s">
        <v>3828</v>
      </c>
      <c r="J476" s="106" t="s">
        <v>1273</v>
      </c>
      <c r="K476" s="106" t="s">
        <v>975</v>
      </c>
      <c r="L476" s="106" t="s">
        <v>4330</v>
      </c>
    </row>
    <row r="477" spans="1:12" x14ac:dyDescent="0.15">
      <c r="A477" s="133">
        <v>476</v>
      </c>
      <c r="B477" s="106" t="s">
        <v>4308</v>
      </c>
      <c r="C477" s="106" t="s">
        <v>4331</v>
      </c>
      <c r="D477" s="106" t="s">
        <v>1665</v>
      </c>
      <c r="E477" s="106" t="s">
        <v>4332</v>
      </c>
      <c r="F477" s="106" t="s">
        <v>1274</v>
      </c>
      <c r="G477" s="1132" t="s">
        <v>975</v>
      </c>
      <c r="H477" s="106" t="s">
        <v>1292</v>
      </c>
      <c r="I477" s="106" t="s">
        <v>3838</v>
      </c>
      <c r="J477" s="106" t="s">
        <v>1468</v>
      </c>
      <c r="K477" s="106" t="s">
        <v>975</v>
      </c>
      <c r="L477" s="106" t="s">
        <v>4333</v>
      </c>
    </row>
    <row r="478" spans="1:12" x14ac:dyDescent="0.15">
      <c r="A478" s="133">
        <v>477</v>
      </c>
      <c r="B478" s="106" t="s">
        <v>1634</v>
      </c>
      <c r="C478" s="106" t="s">
        <v>4334</v>
      </c>
      <c r="D478" s="106" t="s">
        <v>1303</v>
      </c>
      <c r="E478" s="106" t="s">
        <v>1284</v>
      </c>
      <c r="F478" s="106" t="s">
        <v>3827</v>
      </c>
      <c r="G478" s="1132" t="s">
        <v>1273</v>
      </c>
      <c r="H478" s="106" t="s">
        <v>1284</v>
      </c>
      <c r="I478" s="106" t="s">
        <v>3828</v>
      </c>
      <c r="J478" s="106" t="s">
        <v>1273</v>
      </c>
      <c r="K478" s="106" t="s">
        <v>975</v>
      </c>
      <c r="L478" s="106" t="s">
        <v>4335</v>
      </c>
    </row>
    <row r="479" spans="1:12" x14ac:dyDescent="0.15">
      <c r="A479" s="133">
        <v>478</v>
      </c>
      <c r="B479" s="106" t="s">
        <v>1634</v>
      </c>
      <c r="C479" s="106" t="s">
        <v>4336</v>
      </c>
      <c r="D479" s="106" t="s">
        <v>1303</v>
      </c>
      <c r="E479" s="106" t="s">
        <v>1284</v>
      </c>
      <c r="F479" s="106" t="s">
        <v>3827</v>
      </c>
      <c r="G479" s="1132" t="s">
        <v>1273</v>
      </c>
      <c r="H479" s="106" t="s">
        <v>1284</v>
      </c>
      <c r="I479" s="106" t="s">
        <v>3828</v>
      </c>
      <c r="J479" s="106" t="s">
        <v>1273</v>
      </c>
      <c r="K479" s="106" t="s">
        <v>975</v>
      </c>
      <c r="L479" s="106" t="s">
        <v>4337</v>
      </c>
    </row>
    <row r="480" spans="1:12" x14ac:dyDescent="0.15">
      <c r="A480" s="133">
        <v>479</v>
      </c>
      <c r="B480" s="106" t="s">
        <v>1634</v>
      </c>
      <c r="C480" s="106" t="s">
        <v>4338</v>
      </c>
      <c r="D480" s="106" t="s">
        <v>1414</v>
      </c>
      <c r="E480" s="106" t="s">
        <v>1284</v>
      </c>
      <c r="F480" s="106" t="s">
        <v>3827</v>
      </c>
      <c r="G480" s="1132" t="s">
        <v>1273</v>
      </c>
      <c r="H480" s="106" t="s">
        <v>1284</v>
      </c>
      <c r="I480" s="106" t="s">
        <v>3828</v>
      </c>
      <c r="J480" s="106" t="s">
        <v>1273</v>
      </c>
      <c r="K480" s="106" t="s">
        <v>975</v>
      </c>
      <c r="L480" s="106" t="s">
        <v>3200</v>
      </c>
    </row>
    <row r="481" spans="1:12" x14ac:dyDescent="0.15">
      <c r="A481" s="133">
        <v>480</v>
      </c>
      <c r="B481" s="106" t="s">
        <v>1634</v>
      </c>
      <c r="C481" s="106" t="s">
        <v>4339</v>
      </c>
      <c r="D481" s="106" t="s">
        <v>1284</v>
      </c>
      <c r="E481" s="106" t="s">
        <v>1284</v>
      </c>
      <c r="F481" s="106" t="s">
        <v>3827</v>
      </c>
      <c r="G481" s="1132" t="s">
        <v>1273</v>
      </c>
      <c r="H481" s="106" t="s">
        <v>1284</v>
      </c>
      <c r="I481" s="106" t="s">
        <v>3828</v>
      </c>
      <c r="J481" s="106" t="s">
        <v>1273</v>
      </c>
      <c r="K481" s="106" t="s">
        <v>975</v>
      </c>
      <c r="L481" s="106" t="s">
        <v>4340</v>
      </c>
    </row>
    <row r="482" spans="1:12" x14ac:dyDescent="0.15">
      <c r="A482" s="133">
        <v>481</v>
      </c>
      <c r="B482" s="106" t="s">
        <v>1634</v>
      </c>
      <c r="C482" s="106" t="s">
        <v>4341</v>
      </c>
      <c r="D482" s="106" t="s">
        <v>1385</v>
      </c>
      <c r="E482" s="106" t="s">
        <v>1284</v>
      </c>
      <c r="F482" s="106" t="s">
        <v>3827</v>
      </c>
      <c r="G482" s="1132" t="s">
        <v>1273</v>
      </c>
      <c r="H482" s="106" t="s">
        <v>1284</v>
      </c>
      <c r="I482" s="106" t="s">
        <v>3828</v>
      </c>
      <c r="J482" s="106" t="s">
        <v>1273</v>
      </c>
      <c r="K482" s="106" t="s">
        <v>975</v>
      </c>
      <c r="L482" s="106" t="s">
        <v>4342</v>
      </c>
    </row>
    <row r="483" spans="1:12" x14ac:dyDescent="0.15">
      <c r="A483" s="133">
        <v>482</v>
      </c>
      <c r="B483" s="106" t="s">
        <v>1634</v>
      </c>
      <c r="C483" s="106" t="s">
        <v>1329</v>
      </c>
      <c r="D483" s="106" t="s">
        <v>1284</v>
      </c>
      <c r="E483" s="106" t="s">
        <v>975</v>
      </c>
      <c r="F483" s="106" t="s">
        <v>1413</v>
      </c>
      <c r="G483" s="1132" t="s">
        <v>652</v>
      </c>
      <c r="H483" s="106" t="s">
        <v>975</v>
      </c>
      <c r="I483" s="106" t="s">
        <v>3844</v>
      </c>
      <c r="J483" s="106" t="s">
        <v>652</v>
      </c>
      <c r="K483" s="106" t="s">
        <v>975</v>
      </c>
      <c r="L483" s="106" t="s">
        <v>1802</v>
      </c>
    </row>
    <row r="484" spans="1:12" x14ac:dyDescent="0.15">
      <c r="A484" s="133">
        <v>483</v>
      </c>
      <c r="B484" s="106" t="s">
        <v>1634</v>
      </c>
      <c r="C484" s="106" t="s">
        <v>4343</v>
      </c>
      <c r="D484" s="106" t="s">
        <v>1385</v>
      </c>
      <c r="E484" s="106" t="s">
        <v>1284</v>
      </c>
      <c r="F484" s="106" t="s">
        <v>3827</v>
      </c>
      <c r="G484" s="1132" t="s">
        <v>1273</v>
      </c>
      <c r="H484" s="106" t="s">
        <v>1284</v>
      </c>
      <c r="I484" s="106" t="s">
        <v>3828</v>
      </c>
      <c r="J484" s="106" t="s">
        <v>1273</v>
      </c>
      <c r="K484" s="106" t="s">
        <v>975</v>
      </c>
      <c r="L484" s="106" t="s">
        <v>4344</v>
      </c>
    </row>
    <row r="485" spans="1:12" x14ac:dyDescent="0.15">
      <c r="A485" s="133">
        <v>484</v>
      </c>
      <c r="B485" s="106" t="s">
        <v>1634</v>
      </c>
      <c r="C485" s="106" t="s">
        <v>1717</v>
      </c>
      <c r="D485" s="106" t="s">
        <v>1284</v>
      </c>
      <c r="E485" s="106" t="s">
        <v>3873</v>
      </c>
      <c r="F485" s="106" t="s">
        <v>1401</v>
      </c>
      <c r="G485" s="1132" t="s">
        <v>975</v>
      </c>
      <c r="H485" s="106" t="s">
        <v>1436</v>
      </c>
      <c r="I485" s="106" t="s">
        <v>755</v>
      </c>
      <c r="J485" s="106" t="s">
        <v>1009</v>
      </c>
      <c r="K485" s="106" t="s">
        <v>975</v>
      </c>
      <c r="L485" s="106" t="s">
        <v>2106</v>
      </c>
    </row>
    <row r="486" spans="1:12" x14ac:dyDescent="0.15">
      <c r="A486" s="133">
        <v>485</v>
      </c>
      <c r="B486" s="106" t="s">
        <v>1634</v>
      </c>
      <c r="C486" s="106" t="s">
        <v>1331</v>
      </c>
      <c r="D486" s="106" t="s">
        <v>1284</v>
      </c>
      <c r="E486" s="106" t="s">
        <v>1601</v>
      </c>
      <c r="F486" s="106" t="s">
        <v>1401</v>
      </c>
      <c r="G486" s="1132">
        <v>-0.1</v>
      </c>
      <c r="H486" s="106" t="s">
        <v>975</v>
      </c>
      <c r="I486" s="106" t="s">
        <v>3838</v>
      </c>
      <c r="J486" s="106" t="s">
        <v>519</v>
      </c>
      <c r="K486" s="106" t="s">
        <v>975</v>
      </c>
      <c r="L486" s="106" t="s">
        <v>1712</v>
      </c>
    </row>
    <row r="487" spans="1:12" x14ac:dyDescent="0.15">
      <c r="A487" s="133">
        <v>486</v>
      </c>
      <c r="B487" s="106" t="s">
        <v>1634</v>
      </c>
      <c r="C487" s="106" t="s">
        <v>1715</v>
      </c>
      <c r="D487" s="106" t="s">
        <v>1284</v>
      </c>
      <c r="E487" s="106" t="s">
        <v>2852</v>
      </c>
      <c r="F487" s="106" t="s">
        <v>1411</v>
      </c>
      <c r="G487" s="1132" t="s">
        <v>975</v>
      </c>
      <c r="H487" s="106" t="s">
        <v>1420</v>
      </c>
      <c r="I487" s="106" t="s">
        <v>3828</v>
      </c>
      <c r="J487" s="106" t="s">
        <v>652</v>
      </c>
      <c r="K487" s="106" t="s">
        <v>975</v>
      </c>
      <c r="L487" s="106" t="s">
        <v>2107</v>
      </c>
    </row>
    <row r="488" spans="1:12" x14ac:dyDescent="0.15">
      <c r="A488" s="133">
        <v>487</v>
      </c>
      <c r="B488" s="106" t="s">
        <v>1634</v>
      </c>
      <c r="C488" s="106" t="s">
        <v>4345</v>
      </c>
      <c r="D488" s="106" t="s">
        <v>1284</v>
      </c>
      <c r="E488" s="106" t="s">
        <v>1284</v>
      </c>
      <c r="F488" s="106" t="s">
        <v>3844</v>
      </c>
      <c r="G488" s="1132" t="s">
        <v>1273</v>
      </c>
      <c r="H488" s="106" t="s">
        <v>1079</v>
      </c>
      <c r="I488" s="106" t="s">
        <v>3828</v>
      </c>
      <c r="J488" s="106" t="s">
        <v>1273</v>
      </c>
      <c r="K488" s="106" t="s">
        <v>975</v>
      </c>
      <c r="L488" s="106" t="s">
        <v>4346</v>
      </c>
    </row>
    <row r="489" spans="1:12" x14ac:dyDescent="0.15">
      <c r="A489" s="133">
        <v>488</v>
      </c>
      <c r="B489" s="106" t="s">
        <v>1634</v>
      </c>
      <c r="C489" s="106" t="s">
        <v>1433</v>
      </c>
      <c r="D489" s="106" t="s">
        <v>1385</v>
      </c>
      <c r="E489" s="106" t="s">
        <v>1284</v>
      </c>
      <c r="F489" s="106" t="s">
        <v>3844</v>
      </c>
      <c r="G489" s="1132" t="s">
        <v>1273</v>
      </c>
      <c r="H489" s="106" t="s">
        <v>1412</v>
      </c>
      <c r="I489" s="106" t="s">
        <v>3828</v>
      </c>
      <c r="J489" s="106" t="s">
        <v>652</v>
      </c>
      <c r="K489" s="106" t="s">
        <v>1432</v>
      </c>
      <c r="L489" s="106" t="s">
        <v>4347</v>
      </c>
    </row>
    <row r="490" spans="1:12" x14ac:dyDescent="0.15">
      <c r="A490" s="133">
        <v>489</v>
      </c>
      <c r="B490" s="106" t="s">
        <v>1634</v>
      </c>
      <c r="C490" s="106" t="s">
        <v>1716</v>
      </c>
      <c r="D490" s="106" t="s">
        <v>1284</v>
      </c>
      <c r="E490" s="106" t="s">
        <v>2852</v>
      </c>
      <c r="F490" s="106" t="s">
        <v>3270</v>
      </c>
      <c r="G490" s="1132" t="s">
        <v>975</v>
      </c>
      <c r="H490" s="106" t="s">
        <v>975</v>
      </c>
      <c r="I490" s="106" t="s">
        <v>652</v>
      </c>
      <c r="J490" s="106" t="s">
        <v>652</v>
      </c>
      <c r="K490" s="106" t="s">
        <v>1312</v>
      </c>
      <c r="L490" s="106" t="s">
        <v>2108</v>
      </c>
    </row>
    <row r="491" spans="1:12" x14ac:dyDescent="0.15">
      <c r="A491" s="133">
        <v>490</v>
      </c>
      <c r="B491" s="1133" t="s">
        <v>1890</v>
      </c>
      <c r="C491" s="1133" t="s">
        <v>1891</v>
      </c>
      <c r="D491" s="106" t="s">
        <v>4143</v>
      </c>
      <c r="E491" s="106" t="s">
        <v>975</v>
      </c>
      <c r="F491" s="106" t="s">
        <v>1413</v>
      </c>
      <c r="G491" s="1132" t="s">
        <v>652</v>
      </c>
      <c r="H491" s="106" t="s">
        <v>975</v>
      </c>
      <c r="I491" s="106" t="s">
        <v>3828</v>
      </c>
      <c r="J491" s="106" t="s">
        <v>652</v>
      </c>
      <c r="K491" s="106" t="s">
        <v>975</v>
      </c>
      <c r="L491" s="1133" t="s">
        <v>1926</v>
      </c>
    </row>
    <row r="492" spans="1:12" x14ac:dyDescent="0.15">
      <c r="A492" s="133">
        <v>491</v>
      </c>
      <c r="B492" s="1133" t="s">
        <v>1890</v>
      </c>
      <c r="C492" s="106" t="s">
        <v>1621</v>
      </c>
      <c r="D492" s="106" t="s">
        <v>1284</v>
      </c>
      <c r="E492" s="106" t="s">
        <v>975</v>
      </c>
      <c r="F492" s="106" t="s">
        <v>1413</v>
      </c>
      <c r="G492" s="1132" t="s">
        <v>652</v>
      </c>
      <c r="H492" s="106" t="s">
        <v>975</v>
      </c>
      <c r="I492" s="106" t="s">
        <v>3828</v>
      </c>
      <c r="J492" s="106" t="s">
        <v>652</v>
      </c>
      <c r="K492" s="106" t="s">
        <v>975</v>
      </c>
      <c r="L492" s="106" t="s">
        <v>3232</v>
      </c>
    </row>
    <row r="493" spans="1:12" x14ac:dyDescent="0.15">
      <c r="A493" s="133">
        <v>492</v>
      </c>
      <c r="B493" s="1133" t="s">
        <v>1890</v>
      </c>
      <c r="C493" s="1133" t="s">
        <v>1892</v>
      </c>
      <c r="D493" s="1133" t="s">
        <v>1284</v>
      </c>
      <c r="E493" s="106" t="s">
        <v>975</v>
      </c>
      <c r="F493" s="106" t="s">
        <v>1413</v>
      </c>
      <c r="G493" s="1132" t="s">
        <v>652</v>
      </c>
      <c r="H493" s="106" t="s">
        <v>975</v>
      </c>
      <c r="I493" s="106" t="s">
        <v>3828</v>
      </c>
      <c r="J493" s="106" t="s">
        <v>652</v>
      </c>
      <c r="K493" s="106" t="s">
        <v>975</v>
      </c>
      <c r="L493" s="1133" t="s">
        <v>1895</v>
      </c>
    </row>
    <row r="494" spans="1:12" x14ac:dyDescent="0.15">
      <c r="A494" s="133">
        <v>493</v>
      </c>
      <c r="B494" s="1133" t="s">
        <v>1890</v>
      </c>
      <c r="C494" s="1133" t="s">
        <v>1893</v>
      </c>
      <c r="D494" s="1133" t="s">
        <v>1284</v>
      </c>
      <c r="E494" s="106" t="s">
        <v>975</v>
      </c>
      <c r="F494" s="106" t="s">
        <v>1413</v>
      </c>
      <c r="G494" s="1132" t="s">
        <v>652</v>
      </c>
      <c r="H494" s="106" t="s">
        <v>975</v>
      </c>
      <c r="I494" s="106" t="s">
        <v>3828</v>
      </c>
      <c r="J494" s="106" t="s">
        <v>652</v>
      </c>
      <c r="K494" s="106" t="s">
        <v>975</v>
      </c>
      <c r="L494" s="1133" t="s">
        <v>4348</v>
      </c>
    </row>
    <row r="495" spans="1:12" x14ac:dyDescent="0.15">
      <c r="A495" s="133">
        <v>494</v>
      </c>
      <c r="B495" s="1133" t="s">
        <v>1890</v>
      </c>
      <c r="C495" s="1133" t="s">
        <v>1980</v>
      </c>
      <c r="D495" s="1133" t="s">
        <v>1284</v>
      </c>
      <c r="E495" s="106" t="s">
        <v>2852</v>
      </c>
      <c r="F495" s="1133" t="s">
        <v>3270</v>
      </c>
      <c r="G495" s="1134" t="s">
        <v>975</v>
      </c>
      <c r="H495" s="1133" t="s">
        <v>1412</v>
      </c>
      <c r="I495" s="1133" t="s">
        <v>652</v>
      </c>
      <c r="J495" s="1133" t="s">
        <v>652</v>
      </c>
      <c r="K495" s="1133" t="s">
        <v>1397</v>
      </c>
      <c r="L495" s="1133" t="s">
        <v>2109</v>
      </c>
    </row>
    <row r="496" spans="1:12" x14ac:dyDescent="0.15">
      <c r="A496" s="133">
        <v>495</v>
      </c>
      <c r="B496" s="1133" t="s">
        <v>1743</v>
      </c>
      <c r="C496" s="1133" t="s">
        <v>1745</v>
      </c>
      <c r="D496" s="1133" t="s">
        <v>2110</v>
      </c>
      <c r="E496" s="1133" t="s">
        <v>1284</v>
      </c>
      <c r="F496" s="1133" t="s">
        <v>3827</v>
      </c>
      <c r="G496" s="1134" t="s">
        <v>1273</v>
      </c>
      <c r="H496" s="1133" t="s">
        <v>1284</v>
      </c>
      <c r="I496" s="1133" t="s">
        <v>3828</v>
      </c>
      <c r="J496" s="1133" t="s">
        <v>1273</v>
      </c>
      <c r="K496" s="1133" t="s">
        <v>975</v>
      </c>
      <c r="L496" s="1133" t="s">
        <v>1748</v>
      </c>
    </row>
    <row r="497" spans="1:12" x14ac:dyDescent="0.15">
      <c r="A497" s="133">
        <v>496</v>
      </c>
      <c r="B497" s="1133" t="s">
        <v>1743</v>
      </c>
      <c r="C497" s="1133" t="s">
        <v>1744</v>
      </c>
      <c r="D497" s="1133" t="s">
        <v>2110</v>
      </c>
      <c r="E497" s="1133" t="s">
        <v>1284</v>
      </c>
      <c r="F497" s="1133" t="s">
        <v>3827</v>
      </c>
      <c r="G497" s="1134" t="s">
        <v>1273</v>
      </c>
      <c r="H497" s="1133" t="s">
        <v>1284</v>
      </c>
      <c r="I497" s="1133" t="s">
        <v>3828</v>
      </c>
      <c r="J497" s="1133" t="s">
        <v>1273</v>
      </c>
      <c r="K497" s="1133" t="s">
        <v>975</v>
      </c>
      <c r="L497" s="1133" t="s">
        <v>1747</v>
      </c>
    </row>
    <row r="498" spans="1:12" x14ac:dyDescent="0.15">
      <c r="A498" s="133">
        <v>497</v>
      </c>
      <c r="B498" s="1133" t="s">
        <v>1743</v>
      </c>
      <c r="C498" s="1133" t="s">
        <v>1746</v>
      </c>
      <c r="D498" s="1133" t="s">
        <v>2110</v>
      </c>
      <c r="E498" s="1133" t="s">
        <v>1284</v>
      </c>
      <c r="F498" s="1133" t="s">
        <v>3827</v>
      </c>
      <c r="G498" s="1134" t="s">
        <v>1273</v>
      </c>
      <c r="H498" s="1133" t="s">
        <v>1284</v>
      </c>
      <c r="I498" s="1133" t="s">
        <v>3828</v>
      </c>
      <c r="J498" s="1133" t="s">
        <v>1273</v>
      </c>
      <c r="K498" s="1133" t="s">
        <v>975</v>
      </c>
      <c r="L498" s="1133" t="s">
        <v>3201</v>
      </c>
    </row>
    <row r="499" spans="1:12" x14ac:dyDescent="0.15">
      <c r="A499" s="133">
        <v>498</v>
      </c>
      <c r="B499" s="1133" t="s">
        <v>1743</v>
      </c>
      <c r="C499" s="1133" t="s">
        <v>1796</v>
      </c>
      <c r="D499" s="1133" t="s">
        <v>1284</v>
      </c>
      <c r="E499" s="1133" t="s">
        <v>1284</v>
      </c>
      <c r="F499" s="1133" t="s">
        <v>3827</v>
      </c>
      <c r="G499" s="1134" t="s">
        <v>1273</v>
      </c>
      <c r="H499" s="1133" t="s">
        <v>1284</v>
      </c>
      <c r="I499" s="1133" t="s">
        <v>3828</v>
      </c>
      <c r="J499" s="1133" t="s">
        <v>1273</v>
      </c>
      <c r="K499" s="1133" t="s">
        <v>975</v>
      </c>
      <c r="L499" s="1133" t="s">
        <v>2682</v>
      </c>
    </row>
    <row r="500" spans="1:12" x14ac:dyDescent="0.15">
      <c r="A500" s="133">
        <v>499</v>
      </c>
      <c r="B500" s="1133" t="s">
        <v>1743</v>
      </c>
      <c r="C500" s="1133" t="s">
        <v>1981</v>
      </c>
      <c r="D500" s="1133" t="s">
        <v>1982</v>
      </c>
      <c r="E500" s="1133" t="s">
        <v>1284</v>
      </c>
      <c r="F500" s="1133" t="s">
        <v>3827</v>
      </c>
      <c r="G500" s="1134" t="s">
        <v>1273</v>
      </c>
      <c r="H500" s="1133" t="s">
        <v>1284</v>
      </c>
      <c r="I500" s="1133" t="s">
        <v>3828</v>
      </c>
      <c r="J500" s="1133" t="s">
        <v>1273</v>
      </c>
      <c r="K500" s="1133" t="s">
        <v>975</v>
      </c>
      <c r="L500" s="1133" t="s">
        <v>1983</v>
      </c>
    </row>
    <row r="501" spans="1:12" x14ac:dyDescent="0.15">
      <c r="A501" s="133">
        <v>500</v>
      </c>
      <c r="B501" s="1133" t="s">
        <v>1958</v>
      </c>
      <c r="C501" s="1133" t="s">
        <v>1972</v>
      </c>
      <c r="D501" s="1133" t="s">
        <v>1958</v>
      </c>
      <c r="E501" s="1133" t="s">
        <v>975</v>
      </c>
      <c r="F501" s="1133" t="s">
        <v>1438</v>
      </c>
      <c r="G501" s="1134" t="s">
        <v>652</v>
      </c>
      <c r="H501" s="1133" t="s">
        <v>975</v>
      </c>
      <c r="I501" s="1133" t="s">
        <v>1315</v>
      </c>
      <c r="J501" s="1133" t="s">
        <v>3889</v>
      </c>
      <c r="K501" s="1133" t="s">
        <v>1487</v>
      </c>
      <c r="L501" s="1133" t="s">
        <v>1974</v>
      </c>
    </row>
    <row r="502" spans="1:12" x14ac:dyDescent="0.15">
      <c r="A502" s="133">
        <v>501</v>
      </c>
      <c r="B502" s="1133" t="s">
        <v>1958</v>
      </c>
      <c r="C502" s="1133" t="s">
        <v>1976</v>
      </c>
      <c r="D502" s="1133" t="s">
        <v>1958</v>
      </c>
      <c r="E502" s="1133" t="s">
        <v>1535</v>
      </c>
      <c r="F502" s="1133" t="s">
        <v>1438</v>
      </c>
      <c r="G502" s="1134">
        <v>-0.2</v>
      </c>
      <c r="H502" s="1133" t="s">
        <v>1794</v>
      </c>
      <c r="I502" s="1133" t="s">
        <v>755</v>
      </c>
      <c r="J502" s="1133" t="s">
        <v>1364</v>
      </c>
      <c r="K502" s="1133" t="s">
        <v>1487</v>
      </c>
      <c r="L502" s="1133" t="s">
        <v>1979</v>
      </c>
    </row>
    <row r="503" spans="1:12" x14ac:dyDescent="0.15">
      <c r="A503" s="133">
        <v>502</v>
      </c>
      <c r="B503" s="1133" t="s">
        <v>1958</v>
      </c>
      <c r="C503" s="1133" t="s">
        <v>1973</v>
      </c>
      <c r="D503" s="1133" t="s">
        <v>1958</v>
      </c>
      <c r="E503" s="1133" t="s">
        <v>1578</v>
      </c>
      <c r="F503" s="1133" t="s">
        <v>1401</v>
      </c>
      <c r="G503" s="1134" t="s">
        <v>975</v>
      </c>
      <c r="H503" s="1133" t="s">
        <v>1452</v>
      </c>
      <c r="I503" s="1133" t="s">
        <v>755</v>
      </c>
      <c r="J503" s="1133" t="s">
        <v>3889</v>
      </c>
      <c r="K503" s="1133" t="s">
        <v>1487</v>
      </c>
      <c r="L503" s="1133" t="s">
        <v>1977</v>
      </c>
    </row>
    <row r="504" spans="1:12" x14ac:dyDescent="0.15">
      <c r="A504" s="133">
        <v>503</v>
      </c>
      <c r="B504" s="1133" t="s">
        <v>1958</v>
      </c>
      <c r="C504" s="1133" t="s">
        <v>1975</v>
      </c>
      <c r="D504" s="1133" t="s">
        <v>1958</v>
      </c>
      <c r="E504" s="1133" t="s">
        <v>975</v>
      </c>
      <c r="F504" s="1133" t="s">
        <v>1079</v>
      </c>
      <c r="G504" s="1134" t="s">
        <v>652</v>
      </c>
      <c r="H504" s="1133" t="s">
        <v>1794</v>
      </c>
      <c r="I504" s="1133" t="s">
        <v>1315</v>
      </c>
      <c r="J504" s="1133" t="s">
        <v>3889</v>
      </c>
      <c r="K504" s="1133" t="s">
        <v>1487</v>
      </c>
      <c r="L504" s="1133" t="s">
        <v>2787</v>
      </c>
    </row>
    <row r="505" spans="1:12" x14ac:dyDescent="0.15">
      <c r="A505" s="133">
        <v>504</v>
      </c>
      <c r="B505" s="1133" t="s">
        <v>1266</v>
      </c>
      <c r="C505" s="1133" t="s">
        <v>2655</v>
      </c>
      <c r="D505" s="1133" t="s">
        <v>1665</v>
      </c>
      <c r="E505" s="106" t="s">
        <v>1284</v>
      </c>
      <c r="F505" s="106" t="s">
        <v>3827</v>
      </c>
      <c r="G505" s="1132" t="s">
        <v>1273</v>
      </c>
      <c r="H505" s="106" t="s">
        <v>1284</v>
      </c>
      <c r="I505" s="106" t="s">
        <v>3828</v>
      </c>
      <c r="J505" s="106" t="s">
        <v>1273</v>
      </c>
      <c r="K505" s="106" t="s">
        <v>975</v>
      </c>
      <c r="L505" s="1133" t="s">
        <v>3196</v>
      </c>
    </row>
    <row r="506" spans="1:12" x14ac:dyDescent="0.15">
      <c r="A506" s="133">
        <v>505</v>
      </c>
      <c r="B506" s="1133" t="s">
        <v>1266</v>
      </c>
      <c r="C506" s="1133" t="s">
        <v>2887</v>
      </c>
      <c r="D506" s="1133" t="s">
        <v>1284</v>
      </c>
      <c r="E506" s="106" t="s">
        <v>1284</v>
      </c>
      <c r="F506" s="106" t="s">
        <v>3827</v>
      </c>
      <c r="G506" s="1132" t="s">
        <v>1273</v>
      </c>
      <c r="H506" s="106" t="s">
        <v>1284</v>
      </c>
      <c r="I506" s="106" t="s">
        <v>3828</v>
      </c>
      <c r="J506" s="106" t="s">
        <v>1273</v>
      </c>
      <c r="K506" s="106" t="s">
        <v>975</v>
      </c>
      <c r="L506" s="1133" t="s">
        <v>2888</v>
      </c>
    </row>
    <row r="507" spans="1:12" x14ac:dyDescent="0.15">
      <c r="A507" s="133">
        <v>506</v>
      </c>
      <c r="B507" s="1133" t="s">
        <v>1266</v>
      </c>
      <c r="C507" s="1133" t="s">
        <v>3197</v>
      </c>
      <c r="D507" s="1133" t="s">
        <v>1385</v>
      </c>
      <c r="E507" s="1133" t="s">
        <v>975</v>
      </c>
      <c r="F507" s="1133" t="s">
        <v>1438</v>
      </c>
      <c r="G507" s="1134" t="s">
        <v>652</v>
      </c>
      <c r="H507" s="1133" t="s">
        <v>1404</v>
      </c>
      <c r="I507" s="1133" t="s">
        <v>755</v>
      </c>
      <c r="J507" s="1133" t="s">
        <v>519</v>
      </c>
      <c r="K507" s="1133" t="s">
        <v>975</v>
      </c>
      <c r="L507" s="1133" t="s">
        <v>3202</v>
      </c>
    </row>
    <row r="508" spans="1:12" x14ac:dyDescent="0.15">
      <c r="A508" s="133">
        <v>507</v>
      </c>
      <c r="B508" s="1133" t="s">
        <v>1266</v>
      </c>
      <c r="C508" s="1133" t="s">
        <v>2674</v>
      </c>
      <c r="D508" s="106" t="s">
        <v>1284</v>
      </c>
      <c r="E508" s="106" t="s">
        <v>1284</v>
      </c>
      <c r="F508" s="106" t="s">
        <v>1410</v>
      </c>
      <c r="G508" s="1132" t="s">
        <v>1273</v>
      </c>
      <c r="H508" s="106" t="s">
        <v>1452</v>
      </c>
      <c r="I508" s="106" t="s">
        <v>3951</v>
      </c>
      <c r="J508" s="106" t="s">
        <v>3889</v>
      </c>
      <c r="K508" s="106" t="s">
        <v>1312</v>
      </c>
      <c r="L508" s="106" t="s">
        <v>4349</v>
      </c>
    </row>
    <row r="509" spans="1:12" x14ac:dyDescent="0.15">
      <c r="A509" s="133">
        <v>508</v>
      </c>
      <c r="B509" s="1133" t="s">
        <v>1266</v>
      </c>
      <c r="C509" s="1133" t="s">
        <v>2889</v>
      </c>
      <c r="D509" s="1133" t="s">
        <v>1385</v>
      </c>
      <c r="E509" s="1133" t="s">
        <v>975</v>
      </c>
      <c r="F509" s="1133" t="s">
        <v>1407</v>
      </c>
      <c r="G509" s="1134" t="s">
        <v>652</v>
      </c>
      <c r="H509" s="1133" t="s">
        <v>1423</v>
      </c>
      <c r="I509" s="1133" t="s">
        <v>1405</v>
      </c>
      <c r="J509" s="1133" t="s">
        <v>652</v>
      </c>
      <c r="K509" s="1133" t="s">
        <v>975</v>
      </c>
      <c r="L509" s="1133" t="s">
        <v>2890</v>
      </c>
    </row>
    <row r="510" spans="1:12" x14ac:dyDescent="0.15">
      <c r="A510" s="133">
        <v>509</v>
      </c>
      <c r="B510" s="1133" t="s">
        <v>1266</v>
      </c>
      <c r="C510" s="1133" t="s">
        <v>2885</v>
      </c>
      <c r="D510" s="1133" t="s">
        <v>1414</v>
      </c>
      <c r="E510" s="1133" t="s">
        <v>975</v>
      </c>
      <c r="F510" s="1133" t="s">
        <v>1398</v>
      </c>
      <c r="G510" s="1134" t="s">
        <v>652</v>
      </c>
      <c r="H510" s="1133" t="s">
        <v>1079</v>
      </c>
      <c r="I510" s="1133" t="s">
        <v>3828</v>
      </c>
      <c r="J510" s="1133" t="s">
        <v>652</v>
      </c>
      <c r="K510" s="1133" t="s">
        <v>975</v>
      </c>
      <c r="L510" s="1133" t="s">
        <v>2886</v>
      </c>
    </row>
    <row r="511" spans="1:12" x14ac:dyDescent="0.15">
      <c r="A511" s="133">
        <v>510</v>
      </c>
      <c r="B511" s="1133" t="s">
        <v>1266</v>
      </c>
      <c r="C511" s="1133" t="s">
        <v>2893</v>
      </c>
      <c r="D511" s="1133" t="s">
        <v>1284</v>
      </c>
      <c r="E511" s="1133" t="s">
        <v>3873</v>
      </c>
      <c r="F511" s="1133" t="s">
        <v>1401</v>
      </c>
      <c r="G511" s="1134">
        <v>-0.1</v>
      </c>
      <c r="H511" s="1133" t="s">
        <v>1400</v>
      </c>
      <c r="I511" s="1133" t="s">
        <v>755</v>
      </c>
      <c r="J511" s="1133" t="s">
        <v>1009</v>
      </c>
      <c r="K511" s="1133" t="s">
        <v>975</v>
      </c>
      <c r="L511" s="1133" t="s">
        <v>2894</v>
      </c>
    </row>
    <row r="512" spans="1:12" x14ac:dyDescent="0.15">
      <c r="A512" s="133">
        <v>511</v>
      </c>
      <c r="B512" s="1133" t="s">
        <v>1266</v>
      </c>
      <c r="C512" s="1133" t="s">
        <v>2468</v>
      </c>
      <c r="D512" s="1133" t="s">
        <v>1284</v>
      </c>
      <c r="E512" s="1133" t="s">
        <v>1362</v>
      </c>
      <c r="F512" s="1133" t="s">
        <v>1401</v>
      </c>
      <c r="G512" s="1134">
        <v>-0.1</v>
      </c>
      <c r="H512" s="1133" t="s">
        <v>975</v>
      </c>
      <c r="I512" s="1133" t="s">
        <v>755</v>
      </c>
      <c r="J512" s="1133" t="s">
        <v>3842</v>
      </c>
      <c r="K512" s="1133" t="s">
        <v>975</v>
      </c>
      <c r="L512" s="1133" t="s">
        <v>2884</v>
      </c>
    </row>
    <row r="513" spans="1:12" x14ac:dyDescent="0.15">
      <c r="A513" s="133">
        <v>512</v>
      </c>
      <c r="B513" s="1133" t="s">
        <v>1266</v>
      </c>
      <c r="C513" s="1133" t="s">
        <v>2896</v>
      </c>
      <c r="D513" s="1133" t="s">
        <v>1385</v>
      </c>
      <c r="E513" s="1133" t="s">
        <v>2065</v>
      </c>
      <c r="F513" s="1133" t="s">
        <v>1411</v>
      </c>
      <c r="G513" s="1134">
        <v>-0.1</v>
      </c>
      <c r="H513" s="1133" t="s">
        <v>1436</v>
      </c>
      <c r="I513" s="1133" t="s">
        <v>1405</v>
      </c>
      <c r="J513" s="1133" t="s">
        <v>652</v>
      </c>
      <c r="K513" s="1133" t="s">
        <v>975</v>
      </c>
      <c r="L513" s="1133" t="s">
        <v>2895</v>
      </c>
    </row>
    <row r="514" spans="1:12" x14ac:dyDescent="0.15">
      <c r="A514" s="133">
        <v>513</v>
      </c>
      <c r="B514" s="1133" t="s">
        <v>1266</v>
      </c>
      <c r="C514" s="1133" t="s">
        <v>2467</v>
      </c>
      <c r="D514" s="1133" t="s">
        <v>1385</v>
      </c>
      <c r="E514" s="1133" t="s">
        <v>3844</v>
      </c>
      <c r="F514" s="1133" t="s">
        <v>3270</v>
      </c>
      <c r="G514" s="1134" t="s">
        <v>975</v>
      </c>
      <c r="H514" s="1133" t="s">
        <v>1404</v>
      </c>
      <c r="I514" s="1133" t="s">
        <v>652</v>
      </c>
      <c r="J514" s="1133" t="s">
        <v>652</v>
      </c>
      <c r="K514" s="1133" t="s">
        <v>975</v>
      </c>
      <c r="L514" s="1133" t="s">
        <v>2883</v>
      </c>
    </row>
    <row r="515" spans="1:12" x14ac:dyDescent="0.15">
      <c r="A515" s="133">
        <v>514</v>
      </c>
      <c r="B515" s="1133" t="s">
        <v>1266</v>
      </c>
      <c r="C515" s="1133" t="s">
        <v>3198</v>
      </c>
      <c r="D515" s="1133" t="s">
        <v>590</v>
      </c>
      <c r="E515" s="1133" t="s">
        <v>975</v>
      </c>
      <c r="F515" s="1133" t="s">
        <v>1438</v>
      </c>
      <c r="G515" s="1134" t="s">
        <v>652</v>
      </c>
      <c r="H515" s="1133" t="s">
        <v>1404</v>
      </c>
      <c r="I515" s="1133" t="s">
        <v>1538</v>
      </c>
      <c r="J515" s="1133" t="s">
        <v>519</v>
      </c>
      <c r="K515" s="1133" t="s">
        <v>975</v>
      </c>
      <c r="L515" s="1133" t="s">
        <v>3199</v>
      </c>
    </row>
    <row r="516" spans="1:12" x14ac:dyDescent="0.15">
      <c r="A516" s="133">
        <v>515</v>
      </c>
      <c r="B516" s="1133" t="s">
        <v>685</v>
      </c>
      <c r="C516" s="1133" t="s">
        <v>2525</v>
      </c>
      <c r="D516" s="106" t="s">
        <v>3826</v>
      </c>
      <c r="E516" s="106" t="s">
        <v>1284</v>
      </c>
      <c r="F516" s="106" t="s">
        <v>3827</v>
      </c>
      <c r="G516" s="1132" t="s">
        <v>1273</v>
      </c>
      <c r="H516" s="106" t="s">
        <v>1284</v>
      </c>
      <c r="I516" s="106" t="s">
        <v>3828</v>
      </c>
      <c r="J516" s="106" t="s">
        <v>1273</v>
      </c>
      <c r="K516" s="106" t="s">
        <v>975</v>
      </c>
      <c r="L516" s="106" t="s">
        <v>4350</v>
      </c>
    </row>
    <row r="517" spans="1:12" x14ac:dyDescent="0.15">
      <c r="A517" s="133">
        <v>516</v>
      </c>
      <c r="B517" s="1133" t="s">
        <v>685</v>
      </c>
      <c r="C517" s="1133" t="s">
        <v>2909</v>
      </c>
      <c r="D517" s="1133" t="s">
        <v>1284</v>
      </c>
      <c r="E517" s="106" t="s">
        <v>1284</v>
      </c>
      <c r="F517" s="106" t="s">
        <v>3827</v>
      </c>
      <c r="G517" s="1132" t="s">
        <v>1273</v>
      </c>
      <c r="H517" s="106" t="s">
        <v>1284</v>
      </c>
      <c r="I517" s="106" t="s">
        <v>3828</v>
      </c>
      <c r="J517" s="106" t="s">
        <v>1273</v>
      </c>
      <c r="K517" s="106" t="s">
        <v>975</v>
      </c>
      <c r="L517" s="1133" t="s">
        <v>2910</v>
      </c>
    </row>
    <row r="518" spans="1:12" x14ac:dyDescent="0.15">
      <c r="A518" s="133">
        <v>517</v>
      </c>
      <c r="B518" s="1133" t="s">
        <v>685</v>
      </c>
      <c r="C518" s="1133" t="s">
        <v>2898</v>
      </c>
      <c r="D518" s="106" t="s">
        <v>1284</v>
      </c>
      <c r="E518" s="106" t="s">
        <v>1284</v>
      </c>
      <c r="F518" s="106" t="s">
        <v>3827</v>
      </c>
      <c r="G518" s="1132" t="s">
        <v>1273</v>
      </c>
      <c r="H518" s="106" t="s">
        <v>1284</v>
      </c>
      <c r="I518" s="106" t="s">
        <v>3828</v>
      </c>
      <c r="J518" s="106" t="s">
        <v>1273</v>
      </c>
      <c r="K518" s="106" t="s">
        <v>975</v>
      </c>
      <c r="L518" s="1133" t="s">
        <v>4351</v>
      </c>
    </row>
    <row r="519" spans="1:12" x14ac:dyDescent="0.15">
      <c r="A519" s="133">
        <v>518</v>
      </c>
      <c r="B519" s="1133" t="s">
        <v>685</v>
      </c>
      <c r="C519" s="1133" t="s">
        <v>2908</v>
      </c>
      <c r="D519" s="1133" t="s">
        <v>1284</v>
      </c>
      <c r="E519" s="1133" t="s">
        <v>975</v>
      </c>
      <c r="F519" s="1133" t="s">
        <v>1407</v>
      </c>
      <c r="G519" s="1134" t="s">
        <v>652</v>
      </c>
      <c r="H519" s="1133" t="s">
        <v>1412</v>
      </c>
      <c r="I519" s="1133" t="s">
        <v>1405</v>
      </c>
      <c r="J519" s="1133" t="s">
        <v>652</v>
      </c>
      <c r="K519" s="1133" t="s">
        <v>1397</v>
      </c>
      <c r="L519" s="1133" t="s">
        <v>4352</v>
      </c>
    </row>
    <row r="520" spans="1:12" x14ac:dyDescent="0.15">
      <c r="A520" s="133">
        <v>519</v>
      </c>
      <c r="B520" s="1133" t="s">
        <v>685</v>
      </c>
      <c r="C520" s="1133" t="s">
        <v>2901</v>
      </c>
      <c r="D520" s="1133" t="s">
        <v>1470</v>
      </c>
      <c r="E520" s="1133" t="s">
        <v>975</v>
      </c>
      <c r="F520" s="1133" t="s">
        <v>1407</v>
      </c>
      <c r="G520" s="1134" t="s">
        <v>652</v>
      </c>
      <c r="H520" s="1133" t="s">
        <v>1412</v>
      </c>
      <c r="I520" s="1133" t="s">
        <v>1405</v>
      </c>
      <c r="J520" s="1133" t="s">
        <v>652</v>
      </c>
      <c r="K520" s="1133" t="s">
        <v>975</v>
      </c>
      <c r="L520" s="1133" t="s">
        <v>2902</v>
      </c>
    </row>
    <row r="521" spans="1:12" x14ac:dyDescent="0.15">
      <c r="A521" s="133">
        <v>520</v>
      </c>
      <c r="B521" s="1133" t="s">
        <v>685</v>
      </c>
      <c r="C521" s="1133" t="s">
        <v>2526</v>
      </c>
      <c r="D521" s="1133" t="s">
        <v>1474</v>
      </c>
      <c r="E521" s="1133" t="s">
        <v>975</v>
      </c>
      <c r="F521" s="1133" t="s">
        <v>1398</v>
      </c>
      <c r="G521" s="1134" t="s">
        <v>652</v>
      </c>
      <c r="H521" s="1133" t="s">
        <v>1404</v>
      </c>
      <c r="I521" s="1133" t="s">
        <v>1405</v>
      </c>
      <c r="J521" s="1133" t="s">
        <v>652</v>
      </c>
      <c r="K521" s="1133" t="s">
        <v>1487</v>
      </c>
      <c r="L521" s="1133" t="s">
        <v>3203</v>
      </c>
    </row>
    <row r="522" spans="1:12" x14ac:dyDescent="0.15">
      <c r="A522" s="133">
        <v>521</v>
      </c>
      <c r="B522" s="1133" t="s">
        <v>685</v>
      </c>
      <c r="C522" s="1133" t="s">
        <v>2899</v>
      </c>
      <c r="D522" s="1133" t="s">
        <v>1470</v>
      </c>
      <c r="E522" s="1133" t="s">
        <v>2041</v>
      </c>
      <c r="F522" s="1133" t="s">
        <v>1401</v>
      </c>
      <c r="G522" s="1134" t="s">
        <v>975</v>
      </c>
      <c r="H522" s="1133" t="s">
        <v>1402</v>
      </c>
      <c r="I522" s="1133" t="s">
        <v>652</v>
      </c>
      <c r="J522" s="1133" t="s">
        <v>652</v>
      </c>
      <c r="K522" s="1133" t="s">
        <v>975</v>
      </c>
      <c r="L522" s="1133" t="s">
        <v>2900</v>
      </c>
    </row>
    <row r="523" spans="1:12" x14ac:dyDescent="0.15">
      <c r="A523" s="133">
        <v>522</v>
      </c>
      <c r="B523" s="1133" t="s">
        <v>685</v>
      </c>
      <c r="C523" s="1133" t="s">
        <v>2903</v>
      </c>
      <c r="D523" s="1133" t="s">
        <v>1470</v>
      </c>
      <c r="E523" s="1133" t="s">
        <v>2904</v>
      </c>
      <c r="F523" s="1133" t="s">
        <v>3270</v>
      </c>
      <c r="G523" s="1134" t="s">
        <v>975</v>
      </c>
      <c r="H523" s="1133" t="s">
        <v>1421</v>
      </c>
      <c r="I523" s="1133" t="s">
        <v>652</v>
      </c>
      <c r="J523" s="1133" t="s">
        <v>652</v>
      </c>
      <c r="K523" s="1133" t="s">
        <v>1487</v>
      </c>
      <c r="L523" s="1133" t="s">
        <v>2905</v>
      </c>
    </row>
    <row r="524" spans="1:12" x14ac:dyDescent="0.15">
      <c r="A524" s="133">
        <v>523</v>
      </c>
      <c r="B524" s="1133" t="s">
        <v>685</v>
      </c>
      <c r="C524" s="1133" t="s">
        <v>3618</v>
      </c>
      <c r="D524" s="1133" t="s">
        <v>1284</v>
      </c>
      <c r="E524" s="1133" t="s">
        <v>2852</v>
      </c>
      <c r="F524" s="1133" t="s">
        <v>3270</v>
      </c>
      <c r="G524" s="1134" t="s">
        <v>975</v>
      </c>
      <c r="H524" s="1133" t="s">
        <v>1412</v>
      </c>
      <c r="I524" s="1133" t="s">
        <v>652</v>
      </c>
      <c r="J524" s="1133" t="s">
        <v>652</v>
      </c>
      <c r="K524" s="1133" t="s">
        <v>1397</v>
      </c>
      <c r="L524" s="1133" t="s">
        <v>2914</v>
      </c>
    </row>
    <row r="525" spans="1:12" x14ac:dyDescent="0.15">
      <c r="A525" s="133">
        <v>524</v>
      </c>
      <c r="B525" s="1133" t="s">
        <v>685</v>
      </c>
      <c r="C525" s="1133" t="s">
        <v>3005</v>
      </c>
      <c r="D525" s="1133" t="s">
        <v>1385</v>
      </c>
      <c r="E525" s="1133" t="s">
        <v>975</v>
      </c>
      <c r="F525" s="1133" t="s">
        <v>3844</v>
      </c>
      <c r="G525" s="1134" t="s">
        <v>652</v>
      </c>
      <c r="H525" s="1133" t="s">
        <v>975</v>
      </c>
      <c r="I525" s="1133" t="s">
        <v>1405</v>
      </c>
      <c r="J525" s="1133" t="s">
        <v>652</v>
      </c>
      <c r="K525" s="1133" t="s">
        <v>1432</v>
      </c>
      <c r="L525" s="1133" t="s">
        <v>3007</v>
      </c>
    </row>
    <row r="526" spans="1:12" x14ac:dyDescent="0.15">
      <c r="A526" s="133">
        <v>525</v>
      </c>
      <c r="B526" s="1133" t="s">
        <v>685</v>
      </c>
      <c r="C526" s="1133" t="s">
        <v>3204</v>
      </c>
      <c r="D526" s="1133" t="s">
        <v>590</v>
      </c>
      <c r="E526" s="1133" t="s">
        <v>2041</v>
      </c>
      <c r="F526" s="1133" t="s">
        <v>1401</v>
      </c>
      <c r="G526" s="1134">
        <v>-0.15</v>
      </c>
      <c r="H526" s="1133" t="s">
        <v>1406</v>
      </c>
      <c r="I526" s="1133" t="s">
        <v>652</v>
      </c>
      <c r="J526" s="1133" t="s">
        <v>652</v>
      </c>
      <c r="K526" s="1133" t="s">
        <v>975</v>
      </c>
      <c r="L526" s="1133" t="s">
        <v>3208</v>
      </c>
    </row>
    <row r="527" spans="1:12" x14ac:dyDescent="0.15">
      <c r="A527" s="133">
        <v>526</v>
      </c>
      <c r="B527" s="1133" t="s">
        <v>1267</v>
      </c>
      <c r="C527" s="1133" t="s">
        <v>2676</v>
      </c>
      <c r="D527" s="1133" t="s">
        <v>3826</v>
      </c>
      <c r="E527" s="1133" t="s">
        <v>975</v>
      </c>
      <c r="F527" s="1133" t="s">
        <v>1407</v>
      </c>
      <c r="G527" s="1134" t="s">
        <v>652</v>
      </c>
      <c r="H527" s="1133" t="s">
        <v>1412</v>
      </c>
      <c r="I527" s="1133" t="s">
        <v>1405</v>
      </c>
      <c r="J527" s="1133" t="s">
        <v>652</v>
      </c>
      <c r="K527" s="1133" t="s">
        <v>975</v>
      </c>
      <c r="L527" s="1133" t="s">
        <v>3265</v>
      </c>
    </row>
    <row r="528" spans="1:12" x14ac:dyDescent="0.15">
      <c r="A528" s="133">
        <v>527</v>
      </c>
      <c r="B528" s="1133" t="s">
        <v>1267</v>
      </c>
      <c r="C528" s="1133" t="s">
        <v>2672</v>
      </c>
      <c r="D528" s="1133" t="s">
        <v>1284</v>
      </c>
      <c r="E528" s="1133" t="s">
        <v>975</v>
      </c>
      <c r="F528" s="1133" t="s">
        <v>1398</v>
      </c>
      <c r="G528" s="1134" t="s">
        <v>652</v>
      </c>
      <c r="H528" s="1133" t="s">
        <v>1421</v>
      </c>
      <c r="I528" s="1133" t="s">
        <v>1405</v>
      </c>
      <c r="J528" s="1133" t="s">
        <v>652</v>
      </c>
      <c r="K528" s="1133" t="s">
        <v>1487</v>
      </c>
      <c r="L528" s="1133" t="s">
        <v>3616</v>
      </c>
    </row>
    <row r="529" spans="1:12" x14ac:dyDescent="0.15">
      <c r="A529" s="133">
        <v>528</v>
      </c>
      <c r="B529" s="1133" t="s">
        <v>1267</v>
      </c>
      <c r="C529" s="1133" t="s">
        <v>2648</v>
      </c>
      <c r="D529" s="1133" t="s">
        <v>1284</v>
      </c>
      <c r="E529" s="1133" t="s">
        <v>975</v>
      </c>
      <c r="F529" s="1133" t="s">
        <v>1398</v>
      </c>
      <c r="G529" s="1134" t="s">
        <v>652</v>
      </c>
      <c r="H529" s="1133" t="s">
        <v>1412</v>
      </c>
      <c r="I529" s="1133" t="s">
        <v>1405</v>
      </c>
      <c r="J529" s="1133" t="s">
        <v>652</v>
      </c>
      <c r="K529" s="1133" t="s">
        <v>975</v>
      </c>
      <c r="L529" s="1133" t="s">
        <v>2925</v>
      </c>
    </row>
    <row r="530" spans="1:12" x14ac:dyDescent="0.15">
      <c r="A530" s="133">
        <v>529</v>
      </c>
      <c r="B530" s="1133" t="s">
        <v>1267</v>
      </c>
      <c r="C530" s="1133" t="s">
        <v>3613</v>
      </c>
      <c r="D530" s="1133" t="s">
        <v>1385</v>
      </c>
      <c r="E530" s="1133" t="s">
        <v>1199</v>
      </c>
      <c r="F530" s="1133" t="s">
        <v>1401</v>
      </c>
      <c r="G530" s="1134">
        <v>-0.3</v>
      </c>
      <c r="H530" s="1133" t="s">
        <v>1421</v>
      </c>
      <c r="I530" s="1133" t="s">
        <v>1618</v>
      </c>
      <c r="J530" s="1133" t="s">
        <v>519</v>
      </c>
      <c r="K530" s="1133" t="s">
        <v>1432</v>
      </c>
      <c r="L530" s="1133" t="s">
        <v>3101</v>
      </c>
    </row>
    <row r="531" spans="1:12" x14ac:dyDescent="0.15">
      <c r="A531" s="133">
        <v>530</v>
      </c>
      <c r="B531" s="1133" t="s">
        <v>1267</v>
      </c>
      <c r="C531" s="1133" t="s">
        <v>2929</v>
      </c>
      <c r="D531" s="1133" t="s">
        <v>1284</v>
      </c>
      <c r="E531" s="1133" t="s">
        <v>2479</v>
      </c>
      <c r="F531" s="1133" t="s">
        <v>1401</v>
      </c>
      <c r="G531" s="1134">
        <v>-0.15</v>
      </c>
      <c r="H531" s="1133" t="s">
        <v>1420</v>
      </c>
      <c r="I531" s="1133" t="s">
        <v>3844</v>
      </c>
      <c r="J531" s="1133" t="s">
        <v>652</v>
      </c>
      <c r="K531" s="1133" t="s">
        <v>975</v>
      </c>
      <c r="L531" s="1133" t="s">
        <v>3614</v>
      </c>
    </row>
    <row r="532" spans="1:12" x14ac:dyDescent="0.15">
      <c r="A532" s="133">
        <v>531</v>
      </c>
      <c r="B532" s="1133" t="s">
        <v>1267</v>
      </c>
      <c r="C532" s="1133" t="s">
        <v>2911</v>
      </c>
      <c r="D532" s="1133" t="s">
        <v>1284</v>
      </c>
      <c r="E532" s="1133" t="s">
        <v>2032</v>
      </c>
      <c r="F532" s="1133" t="s">
        <v>1401</v>
      </c>
      <c r="G532" s="1134">
        <v>-0.15</v>
      </c>
      <c r="H532" s="1133" t="s">
        <v>1420</v>
      </c>
      <c r="I532" s="1133" t="s">
        <v>755</v>
      </c>
      <c r="J532" s="1133" t="s">
        <v>1009</v>
      </c>
      <c r="K532" s="1133" t="s">
        <v>975</v>
      </c>
      <c r="L532" s="1133" t="s">
        <v>4353</v>
      </c>
    </row>
    <row r="533" spans="1:12" x14ac:dyDescent="0.15">
      <c r="A533" s="133">
        <v>532</v>
      </c>
      <c r="B533" s="1133" t="s">
        <v>1267</v>
      </c>
      <c r="C533" s="1133" t="s">
        <v>2650</v>
      </c>
      <c r="D533" s="1133" t="s">
        <v>1284</v>
      </c>
      <c r="E533" s="1133" t="s">
        <v>2649</v>
      </c>
      <c r="F533" s="1133" t="s">
        <v>1411</v>
      </c>
      <c r="G533" s="1134" t="s">
        <v>652</v>
      </c>
      <c r="H533" s="1133" t="s">
        <v>1421</v>
      </c>
      <c r="I533" s="1133" t="s">
        <v>652</v>
      </c>
      <c r="J533" s="1133" t="s">
        <v>652</v>
      </c>
      <c r="K533" s="1133" t="s">
        <v>1312</v>
      </c>
      <c r="L533" s="1133" t="s">
        <v>2651</v>
      </c>
    </row>
    <row r="534" spans="1:12" x14ac:dyDescent="0.15">
      <c r="A534" s="133">
        <v>533</v>
      </c>
      <c r="B534" s="1133" t="s">
        <v>1267</v>
      </c>
      <c r="C534" s="1133" t="s">
        <v>2912</v>
      </c>
      <c r="D534" s="1133" t="s">
        <v>1385</v>
      </c>
      <c r="E534" s="1133" t="s">
        <v>975</v>
      </c>
      <c r="F534" s="1133" t="s">
        <v>1430</v>
      </c>
      <c r="G534" s="1134" t="s">
        <v>652</v>
      </c>
      <c r="H534" s="1133" t="s">
        <v>1404</v>
      </c>
      <c r="I534" s="1133" t="s">
        <v>755</v>
      </c>
      <c r="J534" s="1133" t="s">
        <v>3889</v>
      </c>
      <c r="K534" s="1133" t="s">
        <v>1432</v>
      </c>
      <c r="L534" s="1133" t="s">
        <v>2913</v>
      </c>
    </row>
    <row r="535" spans="1:12" x14ac:dyDescent="0.15">
      <c r="A535" s="133">
        <v>534</v>
      </c>
      <c r="B535" s="1133" t="s">
        <v>1267</v>
      </c>
      <c r="C535" s="1133" t="s">
        <v>2926</v>
      </c>
      <c r="D535" s="1133" t="s">
        <v>1284</v>
      </c>
      <c r="E535" s="1133" t="s">
        <v>975</v>
      </c>
      <c r="F535" s="1133" t="s">
        <v>1079</v>
      </c>
      <c r="G535" s="1134" t="s">
        <v>652</v>
      </c>
      <c r="H535" s="1133" t="s">
        <v>1400</v>
      </c>
      <c r="I535" s="1133" t="s">
        <v>1618</v>
      </c>
      <c r="J535" s="1133" t="s">
        <v>3889</v>
      </c>
      <c r="K535" s="1133" t="s">
        <v>1487</v>
      </c>
      <c r="L535" s="1133" t="s">
        <v>2927</v>
      </c>
    </row>
    <row r="536" spans="1:12" x14ac:dyDescent="0.15">
      <c r="A536" s="133">
        <v>535</v>
      </c>
      <c r="B536" s="1133" t="s">
        <v>1267</v>
      </c>
      <c r="C536" s="1133" t="s">
        <v>2771</v>
      </c>
      <c r="D536" s="1133" t="s">
        <v>1385</v>
      </c>
      <c r="E536" s="1133" t="s">
        <v>975</v>
      </c>
      <c r="F536" s="1133" t="s">
        <v>3844</v>
      </c>
      <c r="G536" s="1134" t="s">
        <v>652</v>
      </c>
      <c r="H536" s="1133" t="s">
        <v>1402</v>
      </c>
      <c r="I536" s="1133" t="s">
        <v>1405</v>
      </c>
      <c r="J536" s="1133" t="s">
        <v>652</v>
      </c>
      <c r="K536" s="1133" t="s">
        <v>1580</v>
      </c>
      <c r="L536" s="1133" t="s">
        <v>3615</v>
      </c>
    </row>
    <row r="537" spans="1:12" x14ac:dyDescent="0.15">
      <c r="A537" s="133">
        <v>536</v>
      </c>
      <c r="B537" s="1133" t="s">
        <v>1267</v>
      </c>
      <c r="C537" s="1133" t="s">
        <v>3149</v>
      </c>
      <c r="D537" s="1133" t="s">
        <v>590</v>
      </c>
      <c r="E537" s="1133" t="s">
        <v>2852</v>
      </c>
      <c r="F537" s="1133" t="s">
        <v>1401</v>
      </c>
      <c r="G537" s="1134" t="s">
        <v>975</v>
      </c>
      <c r="H537" s="1133" t="s">
        <v>1420</v>
      </c>
      <c r="I537" s="1133" t="s">
        <v>652</v>
      </c>
      <c r="J537" s="1133" t="s">
        <v>652</v>
      </c>
      <c r="K537" s="1133" t="s">
        <v>1487</v>
      </c>
      <c r="L537" s="1133" t="s">
        <v>3150</v>
      </c>
    </row>
    <row r="538" spans="1:12" x14ac:dyDescent="0.15">
      <c r="A538" s="133">
        <v>537</v>
      </c>
      <c r="B538" s="1133" t="s">
        <v>510</v>
      </c>
      <c r="C538" s="1133" t="s">
        <v>2697</v>
      </c>
      <c r="D538" s="1133" t="s">
        <v>3826</v>
      </c>
      <c r="E538" s="1133" t="s">
        <v>975</v>
      </c>
      <c r="F538" s="1133" t="s">
        <v>1413</v>
      </c>
      <c r="G538" s="1134" t="s">
        <v>652</v>
      </c>
      <c r="H538" s="1133" t="s">
        <v>975</v>
      </c>
      <c r="I538" s="1133" t="s">
        <v>1405</v>
      </c>
      <c r="J538" s="1133" t="s">
        <v>975</v>
      </c>
      <c r="K538" s="1133" t="s">
        <v>975</v>
      </c>
      <c r="L538" s="1133" t="s">
        <v>2944</v>
      </c>
    </row>
    <row r="539" spans="1:12" x14ac:dyDescent="0.15">
      <c r="A539" s="133">
        <v>538</v>
      </c>
      <c r="B539" s="1133" t="s">
        <v>510</v>
      </c>
      <c r="C539" s="1133" t="s">
        <v>2942</v>
      </c>
      <c r="D539" s="1133" t="s">
        <v>1284</v>
      </c>
      <c r="E539" s="1133" t="s">
        <v>975</v>
      </c>
      <c r="F539" s="1133" t="s">
        <v>1407</v>
      </c>
      <c r="G539" s="1134" t="s">
        <v>652</v>
      </c>
      <c r="H539" s="1133" t="s">
        <v>1412</v>
      </c>
      <c r="I539" s="1133" t="s">
        <v>1405</v>
      </c>
      <c r="J539" s="1133" t="s">
        <v>652</v>
      </c>
      <c r="K539" s="1133" t="s">
        <v>975</v>
      </c>
      <c r="L539" s="1133" t="s">
        <v>2943</v>
      </c>
    </row>
    <row r="540" spans="1:12" x14ac:dyDescent="0.15">
      <c r="A540" s="133">
        <v>539</v>
      </c>
      <c r="B540" s="1133" t="s">
        <v>510</v>
      </c>
      <c r="C540" s="1133" t="s">
        <v>3003</v>
      </c>
      <c r="D540" s="1133" t="s">
        <v>1284</v>
      </c>
      <c r="E540" s="1133" t="s">
        <v>2039</v>
      </c>
      <c r="F540" s="1133" t="s">
        <v>1401</v>
      </c>
      <c r="G540" s="1134">
        <v>-0.1</v>
      </c>
      <c r="H540" s="1133" t="s">
        <v>1400</v>
      </c>
      <c r="I540" s="1133" t="s">
        <v>755</v>
      </c>
      <c r="J540" s="1133" t="s">
        <v>1009</v>
      </c>
      <c r="K540" s="1133" t="s">
        <v>975</v>
      </c>
      <c r="L540" s="1133" t="s">
        <v>3004</v>
      </c>
    </row>
    <row r="541" spans="1:12" x14ac:dyDescent="0.15">
      <c r="A541" s="133">
        <v>540</v>
      </c>
      <c r="B541" s="1133" t="s">
        <v>510</v>
      </c>
      <c r="C541" s="1133" t="s">
        <v>3136</v>
      </c>
      <c r="D541" s="106" t="s">
        <v>3877</v>
      </c>
      <c r="E541" s="106" t="s">
        <v>4354</v>
      </c>
      <c r="F541" s="106" t="s">
        <v>1274</v>
      </c>
      <c r="G541" s="1132">
        <v>-0.1</v>
      </c>
      <c r="H541" s="106" t="s">
        <v>1404</v>
      </c>
      <c r="I541" s="106" t="s">
        <v>3838</v>
      </c>
      <c r="J541" s="106" t="s">
        <v>1469</v>
      </c>
      <c r="K541" s="106" t="s">
        <v>975</v>
      </c>
      <c r="L541" s="106" t="s">
        <v>4355</v>
      </c>
    </row>
    <row r="542" spans="1:12" x14ac:dyDescent="0.15">
      <c r="A542" s="133">
        <v>541</v>
      </c>
      <c r="B542" s="1133" t="s">
        <v>510</v>
      </c>
      <c r="C542" s="1133" t="s">
        <v>2940</v>
      </c>
      <c r="D542" s="1133" t="s">
        <v>1474</v>
      </c>
      <c r="E542" s="1133" t="s">
        <v>2041</v>
      </c>
      <c r="F542" s="1133" t="s">
        <v>1401</v>
      </c>
      <c r="G542" s="1134">
        <v>-0.1</v>
      </c>
      <c r="H542" s="1133" t="s">
        <v>1420</v>
      </c>
      <c r="I542" s="1133" t="s">
        <v>652</v>
      </c>
      <c r="J542" s="1133" t="s">
        <v>652</v>
      </c>
      <c r="K542" s="1133" t="s">
        <v>975</v>
      </c>
      <c r="L542" s="1133" t="s">
        <v>2941</v>
      </c>
    </row>
    <row r="543" spans="1:12" x14ac:dyDescent="0.15">
      <c r="A543" s="133">
        <v>542</v>
      </c>
      <c r="B543" s="1133" t="s">
        <v>510</v>
      </c>
      <c r="C543" s="1133" t="s">
        <v>2938</v>
      </c>
      <c r="D543" s="1133" t="s">
        <v>1474</v>
      </c>
      <c r="E543" s="1133" t="s">
        <v>2041</v>
      </c>
      <c r="F543" s="1133" t="s">
        <v>1401</v>
      </c>
      <c r="G543" s="1134" t="s">
        <v>975</v>
      </c>
      <c r="H543" s="1133" t="s">
        <v>1421</v>
      </c>
      <c r="I543" s="1133" t="s">
        <v>652</v>
      </c>
      <c r="J543" s="1133" t="s">
        <v>652</v>
      </c>
      <c r="K543" s="1133" t="s">
        <v>975</v>
      </c>
      <c r="L543" s="1133" t="s">
        <v>2939</v>
      </c>
    </row>
    <row r="544" spans="1:12" x14ac:dyDescent="0.15">
      <c r="A544" s="133">
        <v>543</v>
      </c>
      <c r="B544" s="1133" t="s">
        <v>510</v>
      </c>
      <c r="C544" s="1133" t="s">
        <v>3611</v>
      </c>
      <c r="D544" s="1133" t="s">
        <v>1385</v>
      </c>
      <c r="E544" s="1133" t="s">
        <v>975</v>
      </c>
      <c r="F544" s="1133" t="s">
        <v>1589</v>
      </c>
      <c r="G544" s="1134" t="s">
        <v>652</v>
      </c>
      <c r="H544" s="1133" t="s">
        <v>1421</v>
      </c>
      <c r="I544" s="1133" t="s">
        <v>1618</v>
      </c>
      <c r="J544" s="1133" t="s">
        <v>4356</v>
      </c>
      <c r="K544" s="1133" t="s">
        <v>1487</v>
      </c>
      <c r="L544" s="1133" t="s">
        <v>2945</v>
      </c>
    </row>
    <row r="545" spans="1:12" x14ac:dyDescent="0.15">
      <c r="A545" s="133">
        <v>544</v>
      </c>
      <c r="B545" s="1133" t="s">
        <v>510</v>
      </c>
      <c r="C545" s="1133" t="s">
        <v>2946</v>
      </c>
      <c r="D545" s="1133" t="s">
        <v>1385</v>
      </c>
      <c r="E545" s="1133" t="s">
        <v>2852</v>
      </c>
      <c r="F545" s="1133" t="s">
        <v>3270</v>
      </c>
      <c r="G545" s="1134" t="s">
        <v>975</v>
      </c>
      <c r="H545" s="1133" t="s">
        <v>1404</v>
      </c>
      <c r="I545" s="1133" t="s">
        <v>652</v>
      </c>
      <c r="J545" s="1133" t="s">
        <v>652</v>
      </c>
      <c r="K545" s="1133" t="s">
        <v>1079</v>
      </c>
      <c r="L545" s="1133" t="s">
        <v>3612</v>
      </c>
    </row>
    <row r="546" spans="1:12" x14ac:dyDescent="0.15">
      <c r="A546" s="133">
        <v>545</v>
      </c>
      <c r="B546" s="1133" t="s">
        <v>510</v>
      </c>
      <c r="C546" s="1133" t="s">
        <v>3183</v>
      </c>
      <c r="D546" s="1133" t="s">
        <v>1474</v>
      </c>
      <c r="E546" s="1133" t="s">
        <v>975</v>
      </c>
      <c r="F546" s="1133" t="s">
        <v>1079</v>
      </c>
      <c r="G546" s="1134" t="s">
        <v>652</v>
      </c>
      <c r="H546" s="1133" t="s">
        <v>975</v>
      </c>
      <c r="I546" s="1133" t="s">
        <v>1405</v>
      </c>
      <c r="J546" s="1133" t="s">
        <v>652</v>
      </c>
      <c r="K546" s="1133" t="s">
        <v>1432</v>
      </c>
      <c r="L546" s="1133" t="s">
        <v>3006</v>
      </c>
    </row>
    <row r="547" spans="1:12" x14ac:dyDescent="0.15">
      <c r="A547" s="133">
        <v>546</v>
      </c>
      <c r="B547" s="1133" t="s">
        <v>510</v>
      </c>
      <c r="C547" s="1133" t="s">
        <v>3187</v>
      </c>
      <c r="D547" s="1133" t="s">
        <v>1284</v>
      </c>
      <c r="E547" s="1133" t="s">
        <v>2479</v>
      </c>
      <c r="F547" s="1133" t="s">
        <v>1401</v>
      </c>
      <c r="G547" s="1134" t="s">
        <v>975</v>
      </c>
      <c r="H547" s="1133" t="s">
        <v>1412</v>
      </c>
      <c r="I547" s="1133" t="s">
        <v>755</v>
      </c>
      <c r="J547" s="1133" t="s">
        <v>1009</v>
      </c>
      <c r="K547" s="1133" t="s">
        <v>975</v>
      </c>
      <c r="L547" s="1133" t="s">
        <v>3514</v>
      </c>
    </row>
    <row r="548" spans="1:12" x14ac:dyDescent="0.15">
      <c r="A548" s="133">
        <v>547</v>
      </c>
      <c r="B548" s="1133" t="s">
        <v>510</v>
      </c>
      <c r="C548" s="1133" t="s">
        <v>3184</v>
      </c>
      <c r="D548" s="1133" t="s">
        <v>590</v>
      </c>
      <c r="E548" s="1133" t="s">
        <v>3185</v>
      </c>
      <c r="F548" s="1133" t="s">
        <v>3270</v>
      </c>
      <c r="G548" s="1134" t="s">
        <v>652</v>
      </c>
      <c r="H548" s="1133" t="s">
        <v>3186</v>
      </c>
      <c r="I548" s="1133" t="s">
        <v>652</v>
      </c>
      <c r="J548" s="1133" t="s">
        <v>652</v>
      </c>
      <c r="K548" s="1133" t="s">
        <v>1312</v>
      </c>
      <c r="L548" s="1133" t="s">
        <v>3210</v>
      </c>
    </row>
    <row r="549" spans="1:12" x14ac:dyDescent="0.15">
      <c r="A549" s="133">
        <v>548</v>
      </c>
      <c r="B549" s="1133" t="s">
        <v>1268</v>
      </c>
      <c r="C549" s="1133" t="s">
        <v>3608</v>
      </c>
      <c r="D549" s="1133" t="s">
        <v>3826</v>
      </c>
      <c r="E549" s="1133" t="s">
        <v>4049</v>
      </c>
      <c r="F549" s="1133" t="s">
        <v>1413</v>
      </c>
      <c r="G549" s="1134" t="s">
        <v>652</v>
      </c>
      <c r="H549" s="1133" t="s">
        <v>975</v>
      </c>
      <c r="I549" s="1133" t="s">
        <v>1405</v>
      </c>
      <c r="J549" s="1133" t="s">
        <v>652</v>
      </c>
      <c r="K549" s="1133" t="s">
        <v>975</v>
      </c>
      <c r="L549" s="1133" t="s">
        <v>3607</v>
      </c>
    </row>
    <row r="550" spans="1:12" x14ac:dyDescent="0.15">
      <c r="A550" s="133">
        <v>549</v>
      </c>
      <c r="B550" s="1133" t="s">
        <v>1268</v>
      </c>
      <c r="C550" s="1133" t="s">
        <v>2979</v>
      </c>
      <c r="D550" s="1133" t="s">
        <v>1284</v>
      </c>
      <c r="E550" s="106" t="s">
        <v>1284</v>
      </c>
      <c r="F550" s="106" t="s">
        <v>3827</v>
      </c>
      <c r="G550" s="1132" t="s">
        <v>1273</v>
      </c>
      <c r="H550" s="106" t="s">
        <v>1284</v>
      </c>
      <c r="I550" s="106" t="s">
        <v>3828</v>
      </c>
      <c r="J550" s="106" t="s">
        <v>1273</v>
      </c>
      <c r="K550" s="106" t="s">
        <v>975</v>
      </c>
      <c r="L550" s="1133" t="s">
        <v>4357</v>
      </c>
    </row>
    <row r="551" spans="1:12" x14ac:dyDescent="0.15">
      <c r="A551" s="133">
        <v>550</v>
      </c>
      <c r="B551" s="1133" t="s">
        <v>1268</v>
      </c>
      <c r="C551" s="1133" t="s">
        <v>2975</v>
      </c>
      <c r="D551" s="1133" t="s">
        <v>1284</v>
      </c>
      <c r="E551" s="1133" t="s">
        <v>975</v>
      </c>
      <c r="F551" s="1133" t="s">
        <v>1398</v>
      </c>
      <c r="G551" s="1134" t="s">
        <v>652</v>
      </c>
      <c r="H551" s="1133" t="s">
        <v>1404</v>
      </c>
      <c r="I551" s="1133" t="s">
        <v>1405</v>
      </c>
      <c r="J551" s="1133" t="s">
        <v>652</v>
      </c>
      <c r="K551" s="1133" t="s">
        <v>975</v>
      </c>
      <c r="L551" s="1133" t="s">
        <v>2974</v>
      </c>
    </row>
    <row r="552" spans="1:12" x14ac:dyDescent="0.15">
      <c r="A552" s="133">
        <v>551</v>
      </c>
      <c r="B552" s="1133" t="s">
        <v>1268</v>
      </c>
      <c r="C552" s="1133" t="s">
        <v>3137</v>
      </c>
      <c r="D552" s="1133" t="s">
        <v>1474</v>
      </c>
      <c r="E552" s="106" t="s">
        <v>4354</v>
      </c>
      <c r="F552" s="1133" t="s">
        <v>1401</v>
      </c>
      <c r="G552" s="1134">
        <v>-0.15</v>
      </c>
      <c r="H552" s="1133" t="s">
        <v>1406</v>
      </c>
      <c r="I552" s="1133" t="s">
        <v>755</v>
      </c>
      <c r="J552" s="1133" t="s">
        <v>1364</v>
      </c>
      <c r="K552" s="1133" t="s">
        <v>975</v>
      </c>
      <c r="L552" s="1133" t="s">
        <v>3610</v>
      </c>
    </row>
    <row r="553" spans="1:12" x14ac:dyDescent="0.15">
      <c r="A553" s="133">
        <v>552</v>
      </c>
      <c r="B553" s="1133" t="s">
        <v>1268</v>
      </c>
      <c r="C553" s="1133" t="s">
        <v>2976</v>
      </c>
      <c r="D553" s="1133" t="s">
        <v>1474</v>
      </c>
      <c r="E553" s="1133" t="s">
        <v>1362</v>
      </c>
      <c r="F553" s="1133" t="s">
        <v>1401</v>
      </c>
      <c r="G553" s="1134">
        <v>-0.15</v>
      </c>
      <c r="H553" s="1133" t="s">
        <v>1079</v>
      </c>
      <c r="I553" s="1133" t="s">
        <v>755</v>
      </c>
      <c r="J553" s="1133" t="s">
        <v>1009</v>
      </c>
      <c r="K553" s="1133" t="s">
        <v>975</v>
      </c>
      <c r="L553" s="1133" t="s">
        <v>3609</v>
      </c>
    </row>
    <row r="554" spans="1:12" x14ac:dyDescent="0.15">
      <c r="A554" s="133">
        <v>553</v>
      </c>
      <c r="B554" s="1133" t="s">
        <v>1268</v>
      </c>
      <c r="C554" s="1133" t="s">
        <v>2978</v>
      </c>
      <c r="D554" s="1133" t="s">
        <v>1385</v>
      </c>
      <c r="E554" s="1133" t="s">
        <v>1362</v>
      </c>
      <c r="F554" s="1133" t="s">
        <v>1401</v>
      </c>
      <c r="G554" s="1134">
        <v>-0.15</v>
      </c>
      <c r="H554" s="1133" t="s">
        <v>1484</v>
      </c>
      <c r="I554" s="1133" t="s">
        <v>2746</v>
      </c>
      <c r="J554" s="1133" t="s">
        <v>1009</v>
      </c>
      <c r="K554" s="1133" t="s">
        <v>1397</v>
      </c>
      <c r="L554" s="1133" t="s">
        <v>2977</v>
      </c>
    </row>
    <row r="555" spans="1:12" x14ac:dyDescent="0.15">
      <c r="A555" s="133">
        <v>554</v>
      </c>
      <c r="B555" s="1133" t="s">
        <v>1268</v>
      </c>
      <c r="C555" s="1133" t="s">
        <v>2954</v>
      </c>
      <c r="D555" s="106" t="s">
        <v>3880</v>
      </c>
      <c r="E555" s="106" t="s">
        <v>1284</v>
      </c>
      <c r="F555" s="106" t="s">
        <v>1289</v>
      </c>
      <c r="G555" s="1132" t="s">
        <v>1273</v>
      </c>
      <c r="H555" s="106" t="s">
        <v>1412</v>
      </c>
      <c r="I555" s="106" t="s">
        <v>3838</v>
      </c>
      <c r="J555" s="106" t="s">
        <v>3889</v>
      </c>
      <c r="K555" s="106" t="s">
        <v>1397</v>
      </c>
      <c r="L555" s="106" t="s">
        <v>4358</v>
      </c>
    </row>
    <row r="556" spans="1:12" x14ac:dyDescent="0.15">
      <c r="A556" s="133">
        <v>555</v>
      </c>
      <c r="B556" s="1133" t="s">
        <v>1268</v>
      </c>
      <c r="C556" s="1133" t="s">
        <v>2962</v>
      </c>
      <c r="D556" s="1133" t="s">
        <v>1470</v>
      </c>
      <c r="E556" s="1133" t="s">
        <v>2963</v>
      </c>
      <c r="F556" s="1133" t="s">
        <v>3270</v>
      </c>
      <c r="G556" s="1134" t="s">
        <v>652</v>
      </c>
      <c r="H556" s="1133" t="s">
        <v>1404</v>
      </c>
      <c r="I556" s="1133" t="s">
        <v>652</v>
      </c>
      <c r="J556" s="1133" t="s">
        <v>652</v>
      </c>
      <c r="K556" s="1133" t="s">
        <v>1312</v>
      </c>
      <c r="L556" s="1133" t="s">
        <v>2964</v>
      </c>
    </row>
    <row r="557" spans="1:12" x14ac:dyDescent="0.15">
      <c r="A557" s="133">
        <v>556</v>
      </c>
      <c r="B557" s="1133" t="s">
        <v>1268</v>
      </c>
      <c r="C557" s="1133" t="s">
        <v>2960</v>
      </c>
      <c r="D557" s="1133" t="s">
        <v>1284</v>
      </c>
      <c r="E557" s="1133" t="s">
        <v>2961</v>
      </c>
      <c r="F557" s="1133" t="s">
        <v>3270</v>
      </c>
      <c r="G557" s="1134" t="s">
        <v>975</v>
      </c>
      <c r="H557" s="1133" t="s">
        <v>975</v>
      </c>
      <c r="I557" s="1133" t="s">
        <v>652</v>
      </c>
      <c r="J557" s="1133" t="s">
        <v>652</v>
      </c>
      <c r="K557" s="1133" t="s">
        <v>1312</v>
      </c>
      <c r="L557" s="1133" t="s">
        <v>2959</v>
      </c>
    </row>
    <row r="558" spans="1:12" x14ac:dyDescent="0.15">
      <c r="A558" s="133">
        <v>557</v>
      </c>
      <c r="B558" s="1133" t="s">
        <v>1268</v>
      </c>
      <c r="C558" s="1133" t="s">
        <v>3211</v>
      </c>
      <c r="D558" s="1133" t="s">
        <v>1284</v>
      </c>
      <c r="E558" s="1133" t="s">
        <v>2627</v>
      </c>
      <c r="F558" s="1133" t="s">
        <v>1079</v>
      </c>
      <c r="G558" s="1134" t="s">
        <v>652</v>
      </c>
      <c r="H558" s="1133" t="s">
        <v>975</v>
      </c>
      <c r="I558" s="1133" t="s">
        <v>652</v>
      </c>
      <c r="J558" s="1133" t="s">
        <v>652</v>
      </c>
      <c r="K558" s="1133" t="s">
        <v>1312</v>
      </c>
      <c r="L558" s="1133" t="s">
        <v>3209</v>
      </c>
    </row>
    <row r="559" spans="1:12" x14ac:dyDescent="0.15">
      <c r="A559" s="133">
        <v>558</v>
      </c>
      <c r="B559" s="1133" t="s">
        <v>1268</v>
      </c>
      <c r="C559" s="1133" t="s">
        <v>3212</v>
      </c>
      <c r="D559" s="1133" t="s">
        <v>590</v>
      </c>
      <c r="E559" s="1133" t="s">
        <v>1181</v>
      </c>
      <c r="F559" s="1133" t="s">
        <v>1401</v>
      </c>
      <c r="G559" s="1134">
        <v>-0.15</v>
      </c>
      <c r="H559" s="1133" t="s">
        <v>1404</v>
      </c>
      <c r="I559" s="1133" t="s">
        <v>755</v>
      </c>
      <c r="J559" s="1133" t="s">
        <v>1009</v>
      </c>
      <c r="K559" s="1133" t="s">
        <v>975</v>
      </c>
      <c r="L559" s="1133" t="s">
        <v>3266</v>
      </c>
    </row>
    <row r="560" spans="1:12" x14ac:dyDescent="0.15">
      <c r="A560" s="133">
        <v>559</v>
      </c>
      <c r="B560" s="1133" t="s">
        <v>1269</v>
      </c>
      <c r="C560" s="1133" t="s">
        <v>2677</v>
      </c>
      <c r="D560" s="1133" t="s">
        <v>3826</v>
      </c>
      <c r="E560" s="1133" t="s">
        <v>975</v>
      </c>
      <c r="F560" s="1133" t="s">
        <v>1413</v>
      </c>
      <c r="G560" s="1134" t="s">
        <v>652</v>
      </c>
      <c r="H560" s="1133" t="s">
        <v>975</v>
      </c>
      <c r="I560" s="1133" t="s">
        <v>1405</v>
      </c>
      <c r="J560" s="1133" t="s">
        <v>652</v>
      </c>
      <c r="K560" s="1133" t="s">
        <v>975</v>
      </c>
      <c r="L560" s="1133" t="s">
        <v>3603</v>
      </c>
    </row>
    <row r="561" spans="1:12" x14ac:dyDescent="0.15">
      <c r="A561" s="133">
        <v>560</v>
      </c>
      <c r="B561" s="1133" t="s">
        <v>1269</v>
      </c>
      <c r="C561" s="1133" t="s">
        <v>2920</v>
      </c>
      <c r="D561" s="1133" t="s">
        <v>1385</v>
      </c>
      <c r="E561" s="1133" t="s">
        <v>1284</v>
      </c>
      <c r="F561" s="1133" t="s">
        <v>3827</v>
      </c>
      <c r="G561" s="1134" t="s">
        <v>1273</v>
      </c>
      <c r="H561" s="1133" t="s">
        <v>1284</v>
      </c>
      <c r="I561" s="1133" t="s">
        <v>3828</v>
      </c>
      <c r="J561" s="1133" t="s">
        <v>1273</v>
      </c>
      <c r="K561" s="1133" t="s">
        <v>975</v>
      </c>
      <c r="L561" s="1133" t="s">
        <v>2919</v>
      </c>
    </row>
    <row r="562" spans="1:12" x14ac:dyDescent="0.15">
      <c r="A562" s="133">
        <v>561</v>
      </c>
      <c r="B562" s="1133" t="s">
        <v>1269</v>
      </c>
      <c r="C562" s="1133" t="s">
        <v>2947</v>
      </c>
      <c r="D562" s="1133" t="s">
        <v>1284</v>
      </c>
      <c r="E562" s="106" t="s">
        <v>1284</v>
      </c>
      <c r="F562" s="106" t="s">
        <v>3827</v>
      </c>
      <c r="G562" s="1132" t="s">
        <v>1273</v>
      </c>
      <c r="H562" s="106" t="s">
        <v>1284</v>
      </c>
      <c r="I562" s="106" t="s">
        <v>3828</v>
      </c>
      <c r="J562" s="106" t="s">
        <v>1273</v>
      </c>
      <c r="K562" s="106" t="s">
        <v>975</v>
      </c>
      <c r="L562" s="1133" t="s">
        <v>3604</v>
      </c>
    </row>
    <row r="563" spans="1:12" x14ac:dyDescent="0.15">
      <c r="A563" s="133">
        <v>562</v>
      </c>
      <c r="B563" s="1133" t="s">
        <v>1269</v>
      </c>
      <c r="C563" s="1133" t="s">
        <v>3214</v>
      </c>
      <c r="D563" s="1133" t="s">
        <v>1284</v>
      </c>
      <c r="E563" s="1133" t="s">
        <v>975</v>
      </c>
      <c r="F563" s="1133" t="s">
        <v>1407</v>
      </c>
      <c r="G563" s="1134" t="s">
        <v>652</v>
      </c>
      <c r="H563" s="1133" t="s">
        <v>1412</v>
      </c>
      <c r="I563" s="1133" t="s">
        <v>1405</v>
      </c>
      <c r="J563" s="1133" t="s">
        <v>652</v>
      </c>
      <c r="K563" s="1133" t="s">
        <v>975</v>
      </c>
      <c r="L563" s="1133" t="s">
        <v>3605</v>
      </c>
    </row>
    <row r="564" spans="1:12" x14ac:dyDescent="0.15">
      <c r="A564" s="133">
        <v>563</v>
      </c>
      <c r="B564" s="1133" t="s">
        <v>1269</v>
      </c>
      <c r="C564" s="1133" t="s">
        <v>2907</v>
      </c>
      <c r="D564" s="1133" t="s">
        <v>1581</v>
      </c>
      <c r="E564" s="1133" t="s">
        <v>975</v>
      </c>
      <c r="F564" s="1133" t="s">
        <v>1398</v>
      </c>
      <c r="G564" s="1134" t="s">
        <v>652</v>
      </c>
      <c r="H564" s="1133" t="s">
        <v>1420</v>
      </c>
      <c r="I564" s="1133" t="s">
        <v>1405</v>
      </c>
      <c r="J564" s="1133" t="s">
        <v>652</v>
      </c>
      <c r="K564" s="1133" t="s">
        <v>975</v>
      </c>
      <c r="L564" s="1133" t="s">
        <v>2906</v>
      </c>
    </row>
    <row r="565" spans="1:12" x14ac:dyDescent="0.15">
      <c r="A565" s="133">
        <v>564</v>
      </c>
      <c r="B565" s="1133" t="s">
        <v>1269</v>
      </c>
      <c r="C565" s="1133" t="s">
        <v>2922</v>
      </c>
      <c r="D565" s="1133" t="s">
        <v>1284</v>
      </c>
      <c r="E565" s="1133" t="s">
        <v>978</v>
      </c>
      <c r="F565" s="1133" t="s">
        <v>1401</v>
      </c>
      <c r="G565" s="1134">
        <v>-0.15</v>
      </c>
      <c r="H565" s="1133" t="s">
        <v>1406</v>
      </c>
      <c r="I565" s="1133" t="s">
        <v>755</v>
      </c>
      <c r="J565" s="1133" t="s">
        <v>1089</v>
      </c>
      <c r="K565" s="1133" t="s">
        <v>975</v>
      </c>
      <c r="L565" s="1133" t="s">
        <v>2918</v>
      </c>
    </row>
    <row r="566" spans="1:12" x14ac:dyDescent="0.15">
      <c r="A566" s="133">
        <v>565</v>
      </c>
      <c r="B566" s="1133" t="s">
        <v>1269</v>
      </c>
      <c r="C566" s="1133" t="s">
        <v>2921</v>
      </c>
      <c r="D566" s="106" t="s">
        <v>1284</v>
      </c>
      <c r="E566" s="106" t="s">
        <v>1563</v>
      </c>
      <c r="F566" s="106" t="s">
        <v>3270</v>
      </c>
      <c r="G566" s="1132" t="s">
        <v>975</v>
      </c>
      <c r="H566" s="106" t="s">
        <v>975</v>
      </c>
      <c r="I566" s="106" t="s">
        <v>652</v>
      </c>
      <c r="J566" s="106" t="s">
        <v>652</v>
      </c>
      <c r="K566" s="106" t="s">
        <v>975</v>
      </c>
      <c r="L566" s="106" t="s">
        <v>2915</v>
      </c>
    </row>
    <row r="567" spans="1:12" x14ac:dyDescent="0.15">
      <c r="A567" s="133">
        <v>566</v>
      </c>
      <c r="B567" s="1133" t="s">
        <v>1269</v>
      </c>
      <c r="C567" s="1133" t="s">
        <v>2917</v>
      </c>
      <c r="D567" s="1133" t="s">
        <v>1284</v>
      </c>
      <c r="E567" s="1133" t="s">
        <v>2852</v>
      </c>
      <c r="F567" s="1133" t="s">
        <v>3270</v>
      </c>
      <c r="G567" s="1134" t="s">
        <v>975</v>
      </c>
      <c r="H567" s="1133" t="s">
        <v>975</v>
      </c>
      <c r="I567" s="1133" t="s">
        <v>652</v>
      </c>
      <c r="J567" s="1133" t="s">
        <v>652</v>
      </c>
      <c r="K567" s="1133" t="s">
        <v>1397</v>
      </c>
      <c r="L567" s="1133" t="s">
        <v>2916</v>
      </c>
    </row>
    <row r="568" spans="1:12" x14ac:dyDescent="0.15">
      <c r="A568" s="133">
        <v>567</v>
      </c>
      <c r="B568" s="1133" t="s">
        <v>1269</v>
      </c>
      <c r="C568" s="1133" t="s">
        <v>2948</v>
      </c>
      <c r="D568" s="1133" t="s">
        <v>1284</v>
      </c>
      <c r="E568" s="1133" t="s">
        <v>2949</v>
      </c>
      <c r="F568" s="1133" t="s">
        <v>3270</v>
      </c>
      <c r="G568" s="1134" t="s">
        <v>652</v>
      </c>
      <c r="H568" s="1133" t="s">
        <v>1404</v>
      </c>
      <c r="I568" s="1133" t="s">
        <v>652</v>
      </c>
      <c r="J568" s="1133" t="s">
        <v>652</v>
      </c>
      <c r="K568" s="1133" t="s">
        <v>1312</v>
      </c>
      <c r="L568" s="1133" t="s">
        <v>2950</v>
      </c>
    </row>
    <row r="569" spans="1:12" x14ac:dyDescent="0.15">
      <c r="A569" s="133">
        <v>568</v>
      </c>
      <c r="B569" s="1133" t="s">
        <v>1269</v>
      </c>
      <c r="C569" s="1133" t="s">
        <v>3606</v>
      </c>
      <c r="D569" s="1133" t="s">
        <v>1284</v>
      </c>
      <c r="E569" s="1133" t="s">
        <v>975</v>
      </c>
      <c r="F569" s="1133" t="s">
        <v>1079</v>
      </c>
      <c r="G569" s="1134" t="s">
        <v>652</v>
      </c>
      <c r="H569" s="1133" t="s">
        <v>1421</v>
      </c>
      <c r="I569" s="1133" t="s">
        <v>1618</v>
      </c>
      <c r="J569" s="1133" t="s">
        <v>1364</v>
      </c>
      <c r="K569" s="1133" t="s">
        <v>1487</v>
      </c>
      <c r="L569" s="1133" t="s">
        <v>2953</v>
      </c>
    </row>
    <row r="570" spans="1:12" x14ac:dyDescent="0.15">
      <c r="A570" s="133">
        <v>569</v>
      </c>
      <c r="B570" s="1133" t="s">
        <v>1269</v>
      </c>
      <c r="C570" s="1133" t="s">
        <v>3216</v>
      </c>
      <c r="D570" s="1133" t="s">
        <v>590</v>
      </c>
      <c r="E570" s="1133" t="s">
        <v>975</v>
      </c>
      <c r="F570" s="1133" t="s">
        <v>3844</v>
      </c>
      <c r="G570" s="1134" t="s">
        <v>975</v>
      </c>
      <c r="H570" s="1133" t="s">
        <v>1404</v>
      </c>
      <c r="I570" s="1133" t="s">
        <v>1405</v>
      </c>
      <c r="J570" s="1133" t="s">
        <v>652</v>
      </c>
      <c r="K570" s="1133" t="s">
        <v>1409</v>
      </c>
      <c r="L570" s="1133" t="s">
        <v>3426</v>
      </c>
    </row>
    <row r="571" spans="1:12" x14ac:dyDescent="0.15">
      <c r="A571" s="133">
        <v>570</v>
      </c>
      <c r="B571" s="1133" t="s">
        <v>1270</v>
      </c>
      <c r="C571" s="1133" t="s">
        <v>2696</v>
      </c>
      <c r="D571" s="1133" t="s">
        <v>1665</v>
      </c>
      <c r="E571" s="1133" t="s">
        <v>975</v>
      </c>
      <c r="F571" s="1133" t="s">
        <v>1413</v>
      </c>
      <c r="G571" s="1134" t="s">
        <v>652</v>
      </c>
      <c r="H571" s="1133" t="s">
        <v>975</v>
      </c>
      <c r="I571" s="1133" t="s">
        <v>1405</v>
      </c>
      <c r="J571" s="1133" t="s">
        <v>652</v>
      </c>
      <c r="K571" s="1133" t="s">
        <v>975</v>
      </c>
      <c r="L571" s="1133" t="s">
        <v>3096</v>
      </c>
    </row>
    <row r="572" spans="1:12" x14ac:dyDescent="0.15">
      <c r="A572" s="133">
        <v>571</v>
      </c>
      <c r="B572" s="1133" t="s">
        <v>1270</v>
      </c>
      <c r="C572" s="1133" t="s">
        <v>2988</v>
      </c>
      <c r="D572" s="1133" t="s">
        <v>1385</v>
      </c>
      <c r="E572" s="1133" t="s">
        <v>975</v>
      </c>
      <c r="F572" s="1133" t="s">
        <v>1438</v>
      </c>
      <c r="G572" s="1134" t="s">
        <v>652</v>
      </c>
      <c r="H572" s="1133" t="s">
        <v>1404</v>
      </c>
      <c r="I572" s="1133" t="s">
        <v>1315</v>
      </c>
      <c r="J572" s="1133" t="s">
        <v>3889</v>
      </c>
      <c r="K572" s="1133" t="s">
        <v>1487</v>
      </c>
      <c r="L572" s="1133" t="s">
        <v>2989</v>
      </c>
    </row>
    <row r="573" spans="1:12" x14ac:dyDescent="0.15">
      <c r="A573" s="133">
        <v>572</v>
      </c>
      <c r="B573" s="1133" t="s">
        <v>1270</v>
      </c>
      <c r="C573" s="1133" t="s">
        <v>2985</v>
      </c>
      <c r="D573" s="1133" t="s">
        <v>1284</v>
      </c>
      <c r="E573" s="1133" t="s">
        <v>975</v>
      </c>
      <c r="F573" s="1133" t="s">
        <v>1438</v>
      </c>
      <c r="G573" s="1134" t="s">
        <v>652</v>
      </c>
      <c r="H573" s="1133" t="s">
        <v>1794</v>
      </c>
      <c r="I573" s="1133" t="s">
        <v>1405</v>
      </c>
      <c r="J573" s="1133" t="s">
        <v>652</v>
      </c>
      <c r="K573" s="1133" t="s">
        <v>1312</v>
      </c>
      <c r="L573" s="1133" t="s">
        <v>3267</v>
      </c>
    </row>
    <row r="574" spans="1:12" x14ac:dyDescent="0.15">
      <c r="A574" s="133">
        <v>573</v>
      </c>
      <c r="B574" s="1133" t="s">
        <v>1270</v>
      </c>
      <c r="C574" s="1133" t="s">
        <v>2990</v>
      </c>
      <c r="D574" s="1133" t="s">
        <v>1385</v>
      </c>
      <c r="E574" s="1133" t="s">
        <v>975</v>
      </c>
      <c r="F574" s="1133" t="s">
        <v>1440</v>
      </c>
      <c r="G574" s="1134" t="s">
        <v>652</v>
      </c>
      <c r="H574" s="1133" t="s">
        <v>1421</v>
      </c>
      <c r="I574" s="1133" t="s">
        <v>1405</v>
      </c>
      <c r="J574" s="1133" t="s">
        <v>652</v>
      </c>
      <c r="K574" s="1133" t="s">
        <v>1487</v>
      </c>
      <c r="L574" s="1133" t="s">
        <v>2991</v>
      </c>
    </row>
    <row r="575" spans="1:12" x14ac:dyDescent="0.15">
      <c r="A575" s="133">
        <v>574</v>
      </c>
      <c r="B575" s="1133" t="s">
        <v>1270</v>
      </c>
      <c r="C575" s="1133" t="s">
        <v>2711</v>
      </c>
      <c r="D575" s="1133" t="s">
        <v>1414</v>
      </c>
      <c r="E575" s="1133" t="s">
        <v>2984</v>
      </c>
      <c r="F575" s="1133" t="s">
        <v>3270</v>
      </c>
      <c r="G575" s="1134" t="s">
        <v>652</v>
      </c>
      <c r="H575" s="1133" t="s">
        <v>975</v>
      </c>
      <c r="I575" s="1133" t="s">
        <v>652</v>
      </c>
      <c r="J575" s="1133" t="s">
        <v>652</v>
      </c>
      <c r="K575" s="1133" t="s">
        <v>975</v>
      </c>
      <c r="L575" s="1133" t="s">
        <v>2710</v>
      </c>
    </row>
    <row r="576" spans="1:12" x14ac:dyDescent="0.15">
      <c r="A576" s="133">
        <v>575</v>
      </c>
      <c r="B576" s="1133" t="s">
        <v>1271</v>
      </c>
      <c r="C576" s="1133" t="s">
        <v>2504</v>
      </c>
      <c r="D576" s="1133" t="s">
        <v>1665</v>
      </c>
      <c r="E576" s="1133" t="s">
        <v>975</v>
      </c>
      <c r="F576" s="1133" t="s">
        <v>1413</v>
      </c>
      <c r="G576" s="1134" t="s">
        <v>652</v>
      </c>
      <c r="H576" s="1133" t="s">
        <v>975</v>
      </c>
      <c r="I576" s="1133" t="s">
        <v>1405</v>
      </c>
      <c r="J576" s="1133" t="s">
        <v>652</v>
      </c>
      <c r="K576" s="1133" t="s">
        <v>975</v>
      </c>
      <c r="L576" s="1133" t="s">
        <v>3600</v>
      </c>
    </row>
    <row r="577" spans="1:12" x14ac:dyDescent="0.15">
      <c r="A577" s="133">
        <v>576</v>
      </c>
      <c r="B577" s="1133" t="s">
        <v>1271</v>
      </c>
      <c r="C577" s="1133" t="s">
        <v>2996</v>
      </c>
      <c r="D577" s="1133" t="s">
        <v>1284</v>
      </c>
      <c r="E577" s="1133" t="s">
        <v>975</v>
      </c>
      <c r="F577" s="1133" t="s">
        <v>1413</v>
      </c>
      <c r="G577" s="1134" t="s">
        <v>652</v>
      </c>
      <c r="H577" s="1133" t="s">
        <v>975</v>
      </c>
      <c r="I577" s="1133" t="s">
        <v>1405</v>
      </c>
      <c r="J577" s="1133" t="s">
        <v>652</v>
      </c>
      <c r="K577" s="1133" t="s">
        <v>975</v>
      </c>
      <c r="L577" s="1133" t="s">
        <v>3601</v>
      </c>
    </row>
    <row r="578" spans="1:12" x14ac:dyDescent="0.15">
      <c r="A578" s="133">
        <v>577</v>
      </c>
      <c r="B578" s="1133" t="s">
        <v>1271</v>
      </c>
      <c r="C578" s="1133" t="s">
        <v>2986</v>
      </c>
      <c r="D578" s="1133" t="s">
        <v>1414</v>
      </c>
      <c r="E578" s="1133" t="s">
        <v>975</v>
      </c>
      <c r="F578" s="1133" t="s">
        <v>1398</v>
      </c>
      <c r="G578" s="1134" t="s">
        <v>652</v>
      </c>
      <c r="H578" s="1133" t="s">
        <v>2639</v>
      </c>
      <c r="I578" s="1133" t="s">
        <v>1405</v>
      </c>
      <c r="J578" s="1133" t="s">
        <v>652</v>
      </c>
      <c r="K578" s="1133" t="s">
        <v>975</v>
      </c>
      <c r="L578" s="1133" t="s">
        <v>2981</v>
      </c>
    </row>
    <row r="579" spans="1:12" x14ac:dyDescent="0.15">
      <c r="A579" s="133">
        <v>578</v>
      </c>
      <c r="B579" s="1133" t="s">
        <v>1271</v>
      </c>
      <c r="C579" s="1133" t="s">
        <v>2997</v>
      </c>
      <c r="D579" s="1133" t="s">
        <v>1385</v>
      </c>
      <c r="E579" s="1133" t="s">
        <v>975</v>
      </c>
      <c r="F579" s="1133" t="s">
        <v>1417</v>
      </c>
      <c r="G579" s="1134" t="s">
        <v>652</v>
      </c>
      <c r="H579" s="1133" t="s">
        <v>1412</v>
      </c>
      <c r="I579" s="1133" t="s">
        <v>1405</v>
      </c>
      <c r="J579" s="1133" t="s">
        <v>652</v>
      </c>
      <c r="K579" s="1133" t="s">
        <v>1487</v>
      </c>
      <c r="L579" s="1133" t="s">
        <v>3097</v>
      </c>
    </row>
    <row r="580" spans="1:12" x14ac:dyDescent="0.15">
      <c r="A580" s="133">
        <v>579</v>
      </c>
      <c r="B580" s="1133" t="s">
        <v>1271</v>
      </c>
      <c r="C580" s="1133" t="s">
        <v>2994</v>
      </c>
      <c r="D580" s="1133" t="s">
        <v>1284</v>
      </c>
      <c r="E580" s="1133" t="s">
        <v>975</v>
      </c>
      <c r="F580" s="1133" t="s">
        <v>1079</v>
      </c>
      <c r="G580" s="1134" t="s">
        <v>652</v>
      </c>
      <c r="H580" s="1133" t="s">
        <v>975</v>
      </c>
      <c r="I580" s="1133" t="s">
        <v>1618</v>
      </c>
      <c r="J580" s="1133" t="s">
        <v>3889</v>
      </c>
      <c r="K580" s="1133" t="s">
        <v>1397</v>
      </c>
      <c r="L580" s="1133" t="s">
        <v>2995</v>
      </c>
    </row>
    <row r="581" spans="1:12" x14ac:dyDescent="0.15">
      <c r="A581" s="133">
        <v>580</v>
      </c>
      <c r="B581" s="1133" t="s">
        <v>1271</v>
      </c>
      <c r="C581" s="1133" t="s">
        <v>3223</v>
      </c>
      <c r="D581" s="1133" t="s">
        <v>590</v>
      </c>
      <c r="E581" s="1133" t="s">
        <v>975</v>
      </c>
      <c r="F581" s="1133" t="s">
        <v>1079</v>
      </c>
      <c r="G581" s="1134" t="s">
        <v>652</v>
      </c>
      <c r="H581" s="1133" t="s">
        <v>1421</v>
      </c>
      <c r="I581" s="1133" t="s">
        <v>1405</v>
      </c>
      <c r="J581" s="1133" t="s">
        <v>652</v>
      </c>
      <c r="K581" s="1133" t="s">
        <v>1397</v>
      </c>
      <c r="L581" s="1133" t="s">
        <v>3427</v>
      </c>
    </row>
    <row r="582" spans="1:12" x14ac:dyDescent="0.15">
      <c r="A582" s="133">
        <v>581</v>
      </c>
      <c r="B582" s="1133" t="s">
        <v>1272</v>
      </c>
      <c r="C582" s="1133" t="s">
        <v>2983</v>
      </c>
      <c r="D582" s="1133" t="s">
        <v>1665</v>
      </c>
      <c r="E582" s="1133" t="s">
        <v>975</v>
      </c>
      <c r="F582" s="1133" t="s">
        <v>1413</v>
      </c>
      <c r="G582" s="1134" t="s">
        <v>652</v>
      </c>
      <c r="H582" s="1133" t="s">
        <v>975</v>
      </c>
      <c r="I582" s="1133" t="s">
        <v>1405</v>
      </c>
      <c r="J582" s="1133" t="s">
        <v>975</v>
      </c>
      <c r="K582" s="1133" t="s">
        <v>975</v>
      </c>
      <c r="L582" s="1133" t="s">
        <v>2982</v>
      </c>
    </row>
    <row r="583" spans="1:12" x14ac:dyDescent="0.15">
      <c r="A583" s="133">
        <v>582</v>
      </c>
      <c r="B583" s="1133" t="s">
        <v>1272</v>
      </c>
      <c r="C583" s="1133" t="s">
        <v>2993</v>
      </c>
      <c r="D583" s="1133" t="s">
        <v>1284</v>
      </c>
      <c r="E583" s="106" t="s">
        <v>1284</v>
      </c>
      <c r="F583" s="106" t="s">
        <v>3827</v>
      </c>
      <c r="G583" s="1132" t="s">
        <v>1273</v>
      </c>
      <c r="H583" s="106" t="s">
        <v>1284</v>
      </c>
      <c r="I583" s="106" t="s">
        <v>3828</v>
      </c>
      <c r="J583" s="106" t="s">
        <v>1273</v>
      </c>
      <c r="K583" s="106" t="s">
        <v>975</v>
      </c>
      <c r="L583" s="1133" t="s">
        <v>3098</v>
      </c>
    </row>
    <row r="584" spans="1:12" x14ac:dyDescent="0.15">
      <c r="A584" s="133">
        <v>583</v>
      </c>
      <c r="B584" s="1133" t="s">
        <v>1272</v>
      </c>
      <c r="C584" s="1133" t="s">
        <v>2923</v>
      </c>
      <c r="D584" s="1133" t="s">
        <v>2668</v>
      </c>
      <c r="E584" s="1133" t="s">
        <v>1567</v>
      </c>
      <c r="F584" s="1133" t="s">
        <v>1438</v>
      </c>
      <c r="G584" s="1134">
        <v>-0.2</v>
      </c>
      <c r="H584" s="1133" t="s">
        <v>1404</v>
      </c>
      <c r="I584" s="1133" t="s">
        <v>1466</v>
      </c>
      <c r="J584" s="1133" t="s">
        <v>519</v>
      </c>
      <c r="K584" s="1133" t="s">
        <v>1513</v>
      </c>
      <c r="L584" s="1133" t="s">
        <v>3599</v>
      </c>
    </row>
    <row r="585" spans="1:12" x14ac:dyDescent="0.15">
      <c r="A585" s="133">
        <v>584</v>
      </c>
      <c r="B585" s="1133" t="s">
        <v>1272</v>
      </c>
      <c r="C585" s="1133" t="s">
        <v>2987</v>
      </c>
      <c r="D585" s="1133" t="s">
        <v>1414</v>
      </c>
      <c r="E585" s="1133" t="s">
        <v>975</v>
      </c>
      <c r="F585" s="1133" t="s">
        <v>1398</v>
      </c>
      <c r="G585" s="1134" t="s">
        <v>652</v>
      </c>
      <c r="H585" s="1133" t="s">
        <v>2446</v>
      </c>
      <c r="I585" s="1133" t="s">
        <v>1405</v>
      </c>
      <c r="J585" s="1133" t="s">
        <v>652</v>
      </c>
      <c r="K585" s="1133" t="s">
        <v>975</v>
      </c>
      <c r="L585" s="1133" t="s">
        <v>3099</v>
      </c>
    </row>
    <row r="586" spans="1:12" x14ac:dyDescent="0.15">
      <c r="A586" s="133">
        <v>585</v>
      </c>
      <c r="B586" s="1133" t="s">
        <v>1272</v>
      </c>
      <c r="C586" s="1133" t="s">
        <v>2992</v>
      </c>
      <c r="D586" s="1133" t="s">
        <v>1474</v>
      </c>
      <c r="E586" s="106" t="s">
        <v>2041</v>
      </c>
      <c r="F586" s="1133" t="s">
        <v>1401</v>
      </c>
      <c r="G586" s="1134">
        <v>-0.15</v>
      </c>
      <c r="H586" s="1133" t="s">
        <v>1406</v>
      </c>
      <c r="I586" s="1133" t="s">
        <v>652</v>
      </c>
      <c r="J586" s="1133" t="s">
        <v>652</v>
      </c>
      <c r="K586" s="1133" t="s">
        <v>975</v>
      </c>
      <c r="L586" s="1133" t="s">
        <v>3100</v>
      </c>
    </row>
    <row r="587" spans="1:12" x14ac:dyDescent="0.15">
      <c r="A587" s="133">
        <v>586</v>
      </c>
      <c r="B587" s="1133" t="s">
        <v>1272</v>
      </c>
      <c r="C587" s="1133" t="s">
        <v>3219</v>
      </c>
      <c r="D587" s="1133" t="s">
        <v>3220</v>
      </c>
      <c r="E587" s="1133" t="s">
        <v>2047</v>
      </c>
      <c r="F587" s="1133" t="s">
        <v>1401</v>
      </c>
      <c r="G587" s="1134">
        <v>-0.15</v>
      </c>
      <c r="H587" s="1133" t="s">
        <v>975</v>
      </c>
      <c r="I587" s="1133" t="s">
        <v>652</v>
      </c>
      <c r="J587" s="1133" t="s">
        <v>652</v>
      </c>
      <c r="K587" s="1133" t="s">
        <v>1312</v>
      </c>
      <c r="L587" s="1133" t="s">
        <v>3221</v>
      </c>
    </row>
    <row r="588" spans="1:12" x14ac:dyDescent="0.15">
      <c r="A588" s="133">
        <v>587</v>
      </c>
      <c r="B588" s="1133" t="s">
        <v>2315</v>
      </c>
      <c r="C588" s="1133" t="s">
        <v>2320</v>
      </c>
      <c r="D588" s="1133" t="s">
        <v>1665</v>
      </c>
      <c r="E588" s="1133" t="s">
        <v>1567</v>
      </c>
      <c r="F588" s="1133" t="s">
        <v>1401</v>
      </c>
      <c r="G588" s="1134">
        <v>-0.2</v>
      </c>
      <c r="H588" s="1133" t="s">
        <v>975</v>
      </c>
      <c r="I588" s="1133" t="s">
        <v>1405</v>
      </c>
      <c r="J588" s="1133" t="s">
        <v>975</v>
      </c>
      <c r="K588" s="1133" t="s">
        <v>1312</v>
      </c>
      <c r="L588" s="1133" t="s">
        <v>2612</v>
      </c>
    </row>
    <row r="589" spans="1:12" x14ac:dyDescent="0.15">
      <c r="A589" s="133">
        <v>588</v>
      </c>
      <c r="B589" s="1133" t="s">
        <v>2315</v>
      </c>
      <c r="C589" s="1133" t="s">
        <v>2321</v>
      </c>
      <c r="D589" s="1133" t="s">
        <v>1665</v>
      </c>
      <c r="E589" s="1133" t="s">
        <v>975</v>
      </c>
      <c r="F589" s="1133" t="s">
        <v>1413</v>
      </c>
      <c r="G589" s="1134" t="s">
        <v>652</v>
      </c>
      <c r="H589" s="1133" t="s">
        <v>975</v>
      </c>
      <c r="I589" s="1133" t="s">
        <v>1405</v>
      </c>
      <c r="J589" s="1133" t="s">
        <v>975</v>
      </c>
      <c r="K589" s="1133" t="s">
        <v>975</v>
      </c>
      <c r="L589" s="1133" t="s">
        <v>3090</v>
      </c>
    </row>
    <row r="590" spans="1:12" x14ac:dyDescent="0.15">
      <c r="A590" s="133">
        <v>589</v>
      </c>
      <c r="B590" s="1133" t="s">
        <v>2315</v>
      </c>
      <c r="C590" s="1133" t="s">
        <v>2413</v>
      </c>
      <c r="D590" s="1133" t="s">
        <v>1665</v>
      </c>
      <c r="E590" s="1133" t="s">
        <v>975</v>
      </c>
      <c r="F590" s="1133" t="s">
        <v>1413</v>
      </c>
      <c r="G590" s="1134" t="s">
        <v>652</v>
      </c>
      <c r="H590" s="1133" t="s">
        <v>975</v>
      </c>
      <c r="I590" s="1133" t="s">
        <v>1405</v>
      </c>
      <c r="J590" s="1133" t="s">
        <v>975</v>
      </c>
      <c r="K590" s="1133" t="s">
        <v>975</v>
      </c>
      <c r="L590" s="1133" t="s">
        <v>2414</v>
      </c>
    </row>
    <row r="591" spans="1:12" x14ac:dyDescent="0.15">
      <c r="A591" s="133">
        <v>590</v>
      </c>
      <c r="B591" s="1133" t="s">
        <v>2315</v>
      </c>
      <c r="C591" s="1133" t="s">
        <v>2422</v>
      </c>
      <c r="D591" s="1133" t="s">
        <v>1284</v>
      </c>
      <c r="E591" s="1133" t="s">
        <v>975</v>
      </c>
      <c r="F591" s="1133" t="s">
        <v>1413</v>
      </c>
      <c r="G591" s="1134" t="s">
        <v>652</v>
      </c>
      <c r="H591" s="1133" t="s">
        <v>975</v>
      </c>
      <c r="I591" s="1133" t="s">
        <v>1405</v>
      </c>
      <c r="J591" s="1133" t="s">
        <v>975</v>
      </c>
      <c r="K591" s="1133" t="s">
        <v>975</v>
      </c>
      <c r="L591" s="1133" t="s">
        <v>2614</v>
      </c>
    </row>
    <row r="592" spans="1:12" x14ac:dyDescent="0.15">
      <c r="A592" s="133">
        <v>591</v>
      </c>
      <c r="B592" s="1133" t="s">
        <v>2315</v>
      </c>
      <c r="C592" s="1133" t="s">
        <v>2488</v>
      </c>
      <c r="D592" s="1133" t="s">
        <v>1470</v>
      </c>
      <c r="E592" s="1133" t="s">
        <v>2486</v>
      </c>
      <c r="F592" s="1133" t="s">
        <v>1438</v>
      </c>
      <c r="G592" s="1134" t="s">
        <v>652</v>
      </c>
      <c r="H592" s="1133" t="s">
        <v>975</v>
      </c>
      <c r="I592" s="1133" t="s">
        <v>1315</v>
      </c>
      <c r="J592" s="1133" t="s">
        <v>3889</v>
      </c>
      <c r="K592" s="1133" t="s">
        <v>975</v>
      </c>
      <c r="L592" s="1133" t="s">
        <v>2419</v>
      </c>
    </row>
    <row r="593" spans="1:12" x14ac:dyDescent="0.15">
      <c r="A593" s="133">
        <v>592</v>
      </c>
      <c r="B593" s="1133" t="s">
        <v>2315</v>
      </c>
      <c r="C593" s="1133" t="s">
        <v>3594</v>
      </c>
      <c r="D593" s="1133" t="s">
        <v>1385</v>
      </c>
      <c r="E593" s="1133" t="s">
        <v>975</v>
      </c>
      <c r="F593" s="1133" t="s">
        <v>1438</v>
      </c>
      <c r="G593" s="1134" t="s">
        <v>652</v>
      </c>
      <c r="H593" s="1133" t="s">
        <v>1412</v>
      </c>
      <c r="I593" s="1133" t="s">
        <v>1405</v>
      </c>
      <c r="J593" s="1133" t="s">
        <v>652</v>
      </c>
      <c r="K593" s="1133" t="s">
        <v>975</v>
      </c>
      <c r="L593" s="1133" t="s">
        <v>2784</v>
      </c>
    </row>
    <row r="594" spans="1:12" x14ac:dyDescent="0.15">
      <c r="A594" s="133">
        <v>593</v>
      </c>
      <c r="B594" s="1133" t="s">
        <v>2315</v>
      </c>
      <c r="C594" s="1133" t="s">
        <v>2613</v>
      </c>
      <c r="D594" s="1133" t="s">
        <v>1385</v>
      </c>
      <c r="E594" s="1133" t="s">
        <v>2523</v>
      </c>
      <c r="F594" s="1133" t="s">
        <v>1438</v>
      </c>
      <c r="G594" s="1134">
        <v>-0.3</v>
      </c>
      <c r="H594" s="1133" t="s">
        <v>1404</v>
      </c>
      <c r="I594" s="1133" t="s">
        <v>755</v>
      </c>
      <c r="J594" s="1133" t="s">
        <v>1364</v>
      </c>
      <c r="K594" s="1133" t="s">
        <v>975</v>
      </c>
      <c r="L594" s="1133" t="s">
        <v>2530</v>
      </c>
    </row>
    <row r="595" spans="1:12" x14ac:dyDescent="0.15">
      <c r="A595" s="133">
        <v>594</v>
      </c>
      <c r="B595" s="1133" t="s">
        <v>2315</v>
      </c>
      <c r="C595" s="1133" t="s">
        <v>2626</v>
      </c>
      <c r="D595" s="1133"/>
      <c r="E595" s="1133" t="s">
        <v>975</v>
      </c>
      <c r="F595" s="1133" t="s">
        <v>1410</v>
      </c>
      <c r="G595" s="1134" t="s">
        <v>652</v>
      </c>
      <c r="H595" s="1133" t="s">
        <v>1404</v>
      </c>
      <c r="I595" s="1133" t="s">
        <v>755</v>
      </c>
      <c r="J595" s="1133" t="s">
        <v>1210</v>
      </c>
      <c r="K595" s="1133" t="s">
        <v>1487</v>
      </c>
      <c r="L595" s="1133" t="s">
        <v>4359</v>
      </c>
    </row>
    <row r="596" spans="1:12" x14ac:dyDescent="0.15">
      <c r="A596" s="133">
        <v>595</v>
      </c>
      <c r="B596" s="1133" t="s">
        <v>2315</v>
      </c>
      <c r="C596" s="1133" t="s">
        <v>2770</v>
      </c>
      <c r="D596" s="1133" t="s">
        <v>1284</v>
      </c>
      <c r="E596" s="1133" t="s">
        <v>975</v>
      </c>
      <c r="F596" s="1133" t="s">
        <v>1407</v>
      </c>
      <c r="G596" s="1134" t="s">
        <v>652</v>
      </c>
      <c r="H596" s="1133" t="s">
        <v>1436</v>
      </c>
      <c r="I596" s="1133" t="s">
        <v>1405</v>
      </c>
      <c r="J596" s="1133" t="s">
        <v>975</v>
      </c>
      <c r="K596" s="1133" t="s">
        <v>975</v>
      </c>
      <c r="L596" s="1133" t="s">
        <v>2702</v>
      </c>
    </row>
    <row r="597" spans="1:12" x14ac:dyDescent="0.15">
      <c r="A597" s="133">
        <v>596</v>
      </c>
      <c r="B597" s="1133" t="s">
        <v>2315</v>
      </c>
      <c r="C597" s="1133" t="s">
        <v>3091</v>
      </c>
      <c r="D597" s="1133" t="s">
        <v>1284</v>
      </c>
      <c r="E597" s="1133" t="s">
        <v>975</v>
      </c>
      <c r="F597" s="1133" t="s">
        <v>1407</v>
      </c>
      <c r="G597" s="1134" t="s">
        <v>652</v>
      </c>
      <c r="H597" s="1133" t="s">
        <v>1412</v>
      </c>
      <c r="I597" s="1133" t="s">
        <v>1405</v>
      </c>
      <c r="J597" s="1133" t="s">
        <v>652</v>
      </c>
      <c r="K597" s="1133" t="s">
        <v>975</v>
      </c>
      <c r="L597" s="1133" t="s">
        <v>3092</v>
      </c>
    </row>
    <row r="598" spans="1:12" x14ac:dyDescent="0.15">
      <c r="A598" s="133">
        <v>597</v>
      </c>
      <c r="B598" s="1133" t="s">
        <v>2315</v>
      </c>
      <c r="C598" s="1133" t="s">
        <v>3595</v>
      </c>
      <c r="D598" s="1133" t="s">
        <v>1284</v>
      </c>
      <c r="E598" s="1133" t="s">
        <v>975</v>
      </c>
      <c r="F598" s="1133" t="s">
        <v>1398</v>
      </c>
      <c r="G598" s="1134" t="s">
        <v>652</v>
      </c>
      <c r="H598" s="1133" t="s">
        <v>1404</v>
      </c>
      <c r="I598" s="1133" t="s">
        <v>1405</v>
      </c>
      <c r="J598" s="1133" t="s">
        <v>975</v>
      </c>
      <c r="K598" s="1133" t="s">
        <v>975</v>
      </c>
      <c r="L598" s="1133" t="s">
        <v>2699</v>
      </c>
    </row>
    <row r="599" spans="1:12" x14ac:dyDescent="0.15">
      <c r="A599" s="133">
        <v>598</v>
      </c>
      <c r="B599" s="1133" t="s">
        <v>2315</v>
      </c>
      <c r="C599" s="1133" t="s">
        <v>3102</v>
      </c>
      <c r="D599" s="1133" t="s">
        <v>1284</v>
      </c>
      <c r="E599" s="1133" t="s">
        <v>975</v>
      </c>
      <c r="F599" s="1133" t="s">
        <v>1398</v>
      </c>
      <c r="G599" s="1134" t="s">
        <v>652</v>
      </c>
      <c r="H599" s="1133" t="s">
        <v>975</v>
      </c>
      <c r="I599" s="1133" t="s">
        <v>755</v>
      </c>
      <c r="J599" s="1133" t="s">
        <v>732</v>
      </c>
      <c r="K599" s="1133" t="s">
        <v>975</v>
      </c>
      <c r="L599" s="1133" t="s">
        <v>3596</v>
      </c>
    </row>
    <row r="600" spans="1:12" x14ac:dyDescent="0.15">
      <c r="A600" s="133">
        <v>599</v>
      </c>
      <c r="B600" s="1133" t="s">
        <v>2315</v>
      </c>
      <c r="C600" s="1133" t="s">
        <v>2521</v>
      </c>
      <c r="D600" s="1133" t="s">
        <v>1385</v>
      </c>
      <c r="E600" s="1133" t="s">
        <v>1654</v>
      </c>
      <c r="F600" s="1133" t="s">
        <v>1401</v>
      </c>
      <c r="G600" s="1134">
        <v>-0.1</v>
      </c>
      <c r="H600" s="1133" t="s">
        <v>1421</v>
      </c>
      <c r="I600" s="1133" t="s">
        <v>755</v>
      </c>
      <c r="J600" s="1133" t="s">
        <v>1009</v>
      </c>
      <c r="K600" s="1133" t="s">
        <v>975</v>
      </c>
      <c r="L600" s="1133" t="s">
        <v>3188</v>
      </c>
    </row>
    <row r="601" spans="1:12" x14ac:dyDescent="0.15">
      <c r="A601" s="133">
        <v>600</v>
      </c>
      <c r="B601" s="1133" t="s">
        <v>2315</v>
      </c>
      <c r="C601" s="1133" t="s">
        <v>2517</v>
      </c>
      <c r="D601" s="1133" t="s">
        <v>1470</v>
      </c>
      <c r="E601" s="1133" t="s">
        <v>2047</v>
      </c>
      <c r="F601" s="1133" t="s">
        <v>1401</v>
      </c>
      <c r="G601" s="1134" t="s">
        <v>975</v>
      </c>
      <c r="H601" s="1133" t="s">
        <v>1404</v>
      </c>
      <c r="I601" s="1133" t="s">
        <v>755</v>
      </c>
      <c r="J601" s="1133" t="s">
        <v>1469</v>
      </c>
      <c r="K601" s="1133" t="s">
        <v>975</v>
      </c>
      <c r="L601" s="1133" t="s">
        <v>2518</v>
      </c>
    </row>
    <row r="602" spans="1:12" x14ac:dyDescent="0.15">
      <c r="A602" s="133">
        <v>601</v>
      </c>
      <c r="B602" s="1133" t="s">
        <v>2315</v>
      </c>
      <c r="C602" s="1133" t="s">
        <v>2520</v>
      </c>
      <c r="D602" s="1133" t="s">
        <v>1470</v>
      </c>
      <c r="E602" s="1133" t="s">
        <v>2047</v>
      </c>
      <c r="F602" s="1133" t="s">
        <v>1401</v>
      </c>
      <c r="G602" s="1134">
        <v>-0.1</v>
      </c>
      <c r="H602" s="1133" t="s">
        <v>1412</v>
      </c>
      <c r="I602" s="1133" t="s">
        <v>755</v>
      </c>
      <c r="J602" s="1133" t="s">
        <v>1469</v>
      </c>
      <c r="K602" s="1133" t="s">
        <v>975</v>
      </c>
      <c r="L602" s="1133" t="s">
        <v>2522</v>
      </c>
    </row>
    <row r="603" spans="1:12" x14ac:dyDescent="0.15">
      <c r="A603" s="133">
        <v>602</v>
      </c>
      <c r="B603" s="1133" t="s">
        <v>2315</v>
      </c>
      <c r="C603" s="1133" t="s">
        <v>3093</v>
      </c>
      <c r="D603" s="1133" t="s">
        <v>1284</v>
      </c>
      <c r="E603" s="1133" t="s">
        <v>3873</v>
      </c>
      <c r="F603" s="1133" t="s">
        <v>1401</v>
      </c>
      <c r="G603" s="1134">
        <v>-0.1</v>
      </c>
      <c r="H603" s="1133" t="s">
        <v>1400</v>
      </c>
      <c r="I603" s="1133" t="s">
        <v>652</v>
      </c>
      <c r="J603" s="1133" t="s">
        <v>3842</v>
      </c>
      <c r="K603" s="1133" t="s">
        <v>975</v>
      </c>
      <c r="L603" s="1133" t="s">
        <v>3094</v>
      </c>
    </row>
    <row r="604" spans="1:12" x14ac:dyDescent="0.15">
      <c r="A604" s="133">
        <v>603</v>
      </c>
      <c r="B604" s="1133" t="s">
        <v>2315</v>
      </c>
      <c r="C604" s="1133" t="s">
        <v>2773</v>
      </c>
      <c r="D604" s="1133" t="s">
        <v>1284</v>
      </c>
      <c r="E604" s="1133" t="s">
        <v>1573</v>
      </c>
      <c r="F604" s="1133" t="s">
        <v>1401</v>
      </c>
      <c r="G604" s="1134" t="s">
        <v>1079</v>
      </c>
      <c r="H604" s="1133" t="s">
        <v>1421</v>
      </c>
      <c r="I604" s="1133" t="s">
        <v>1405</v>
      </c>
      <c r="J604" s="1133" t="s">
        <v>652</v>
      </c>
      <c r="K604" s="1133" t="s">
        <v>1312</v>
      </c>
      <c r="L604" s="1133" t="s">
        <v>2774</v>
      </c>
    </row>
    <row r="605" spans="1:12" x14ac:dyDescent="0.15">
      <c r="A605" s="133">
        <v>604</v>
      </c>
      <c r="B605" s="1133" t="s">
        <v>2315</v>
      </c>
      <c r="C605" s="1133" t="s">
        <v>1709</v>
      </c>
      <c r="D605" s="1133" t="s">
        <v>1385</v>
      </c>
      <c r="E605" s="1133" t="s">
        <v>2618</v>
      </c>
      <c r="F605" s="1133" t="s">
        <v>1411</v>
      </c>
      <c r="G605" s="1134">
        <v>-0.2</v>
      </c>
      <c r="H605" s="1133" t="s">
        <v>1406</v>
      </c>
      <c r="I605" s="1133" t="s">
        <v>3844</v>
      </c>
      <c r="J605" s="1133" t="s">
        <v>519</v>
      </c>
      <c r="K605" s="1133" t="s">
        <v>1513</v>
      </c>
      <c r="L605" s="1133" t="s">
        <v>2695</v>
      </c>
    </row>
    <row r="606" spans="1:12" x14ac:dyDescent="0.15">
      <c r="A606" s="133">
        <v>605</v>
      </c>
      <c r="B606" s="1133" t="s">
        <v>2315</v>
      </c>
      <c r="C606" s="1133" t="s">
        <v>2625</v>
      </c>
      <c r="D606" s="1133"/>
      <c r="E606" s="1133" t="s">
        <v>2479</v>
      </c>
      <c r="F606" s="1133" t="s">
        <v>1411</v>
      </c>
      <c r="G606" s="1134">
        <v>-0.15</v>
      </c>
      <c r="H606" s="1133" t="s">
        <v>1404</v>
      </c>
      <c r="I606" s="1133" t="s">
        <v>1405</v>
      </c>
      <c r="J606" s="1133" t="s">
        <v>975</v>
      </c>
      <c r="K606" s="1133" t="s">
        <v>1397</v>
      </c>
      <c r="L606" s="1133" t="s">
        <v>2624</v>
      </c>
    </row>
    <row r="607" spans="1:12" x14ac:dyDescent="0.15">
      <c r="A607" s="133">
        <v>606</v>
      </c>
      <c r="B607" s="1133" t="s">
        <v>2315</v>
      </c>
      <c r="C607" s="1133" t="s">
        <v>3000</v>
      </c>
      <c r="D607" s="1133" t="s">
        <v>1284</v>
      </c>
      <c r="E607" s="1133" t="s">
        <v>1524</v>
      </c>
      <c r="F607" s="1133" t="s">
        <v>1411</v>
      </c>
      <c r="G607" s="1134" t="s">
        <v>975</v>
      </c>
      <c r="H607" s="1133" t="s">
        <v>1404</v>
      </c>
      <c r="I607" s="1133" t="s">
        <v>1405</v>
      </c>
      <c r="J607" s="1133" t="s">
        <v>652</v>
      </c>
      <c r="K607" s="1133" t="s">
        <v>1397</v>
      </c>
      <c r="L607" s="1133" t="s">
        <v>2999</v>
      </c>
    </row>
    <row r="608" spans="1:12" x14ac:dyDescent="0.15">
      <c r="A608" s="133">
        <v>607</v>
      </c>
      <c r="B608" s="1133" t="s">
        <v>2315</v>
      </c>
      <c r="C608" s="1133" t="s">
        <v>3597</v>
      </c>
      <c r="D608" s="1133" t="s">
        <v>1470</v>
      </c>
      <c r="E608" s="1133" t="s">
        <v>975</v>
      </c>
      <c r="F608" s="1133" t="s">
        <v>1430</v>
      </c>
      <c r="G608" s="1134" t="s">
        <v>652</v>
      </c>
      <c r="H608" s="1133" t="s">
        <v>1404</v>
      </c>
      <c r="I608" s="1133" t="s">
        <v>755</v>
      </c>
      <c r="J608" s="1133" t="s">
        <v>3889</v>
      </c>
      <c r="K608" s="1133" t="s">
        <v>1487</v>
      </c>
      <c r="L608" s="1133" t="s">
        <v>3095</v>
      </c>
    </row>
    <row r="609" spans="1:12" x14ac:dyDescent="0.15">
      <c r="A609" s="133">
        <v>608</v>
      </c>
      <c r="B609" s="1133" t="s">
        <v>2315</v>
      </c>
      <c r="C609" s="1133" t="s">
        <v>2484</v>
      </c>
      <c r="D609" s="1133" t="s">
        <v>1284</v>
      </c>
      <c r="E609" s="1133" t="s">
        <v>975</v>
      </c>
      <c r="F609" s="1133" t="s">
        <v>1440</v>
      </c>
      <c r="G609" s="1134" t="s">
        <v>652</v>
      </c>
      <c r="H609" s="1133" t="s">
        <v>1421</v>
      </c>
      <c r="I609" s="1133" t="s">
        <v>1079</v>
      </c>
      <c r="J609" s="1133" t="s">
        <v>1364</v>
      </c>
      <c r="K609" s="1133" t="s">
        <v>1397</v>
      </c>
      <c r="L609" s="1133" t="s">
        <v>2807</v>
      </c>
    </row>
    <row r="610" spans="1:12" x14ac:dyDescent="0.15">
      <c r="A610" s="133">
        <v>609</v>
      </c>
      <c r="B610" s="1133" t="s">
        <v>2315</v>
      </c>
      <c r="C610" s="1133" t="s">
        <v>2998</v>
      </c>
      <c r="D610" s="1133" t="s">
        <v>1385</v>
      </c>
      <c r="E610" s="1133" t="s">
        <v>975</v>
      </c>
      <c r="F610" s="1133" t="s">
        <v>1079</v>
      </c>
      <c r="G610" s="1134" t="s">
        <v>652</v>
      </c>
      <c r="H610" s="1133" t="s">
        <v>1412</v>
      </c>
      <c r="I610" s="1133" t="s">
        <v>1405</v>
      </c>
      <c r="J610" s="1133" t="s">
        <v>652</v>
      </c>
      <c r="K610" s="1133" t="s">
        <v>1432</v>
      </c>
      <c r="L610" s="1133" t="s">
        <v>3002</v>
      </c>
    </row>
    <row r="611" spans="1:12" x14ac:dyDescent="0.15">
      <c r="A611" s="133">
        <v>610</v>
      </c>
      <c r="B611" s="1133" t="s">
        <v>2315</v>
      </c>
      <c r="C611" s="1133" t="s">
        <v>2620</v>
      </c>
      <c r="D611" s="1133"/>
      <c r="E611" s="1133" t="s">
        <v>975</v>
      </c>
      <c r="F611" s="1133" t="s">
        <v>1079</v>
      </c>
      <c r="G611" s="1134" t="s">
        <v>652</v>
      </c>
      <c r="H611" s="1133" t="s">
        <v>1421</v>
      </c>
      <c r="I611" s="1133" t="s">
        <v>755</v>
      </c>
      <c r="J611" s="1133" t="s">
        <v>3889</v>
      </c>
      <c r="K611" s="1133" t="s">
        <v>1487</v>
      </c>
      <c r="L611" s="1133" t="s">
        <v>2619</v>
      </c>
    </row>
    <row r="612" spans="1:12" x14ac:dyDescent="0.15">
      <c r="A612" s="133">
        <v>611</v>
      </c>
      <c r="B612" s="1133" t="s">
        <v>2315</v>
      </c>
      <c r="C612" s="1133" t="s">
        <v>2489</v>
      </c>
      <c r="D612" s="1133" t="s">
        <v>1385</v>
      </c>
      <c r="E612" s="1133" t="s">
        <v>975</v>
      </c>
      <c r="F612" s="1133" t="s">
        <v>1079</v>
      </c>
      <c r="G612" s="1134" t="s">
        <v>652</v>
      </c>
      <c r="H612" s="1133" t="s">
        <v>1404</v>
      </c>
      <c r="I612" s="1133" t="s">
        <v>755</v>
      </c>
      <c r="J612" s="1133" t="s">
        <v>3889</v>
      </c>
      <c r="K612" s="1133" t="s">
        <v>1397</v>
      </c>
      <c r="L612" s="1133" t="s">
        <v>3089</v>
      </c>
    </row>
    <row r="613" spans="1:12" x14ac:dyDescent="0.15">
      <c r="A613" s="133">
        <v>612</v>
      </c>
      <c r="B613" s="1133" t="s">
        <v>2315</v>
      </c>
      <c r="C613" s="1133" t="s">
        <v>3088</v>
      </c>
      <c r="D613" s="1133" t="s">
        <v>1470</v>
      </c>
      <c r="E613" s="1133" t="s">
        <v>3844</v>
      </c>
      <c r="F613" s="1133" t="s">
        <v>3844</v>
      </c>
      <c r="G613" s="1133" t="s">
        <v>3844</v>
      </c>
      <c r="H613" s="1133" t="s">
        <v>3844</v>
      </c>
      <c r="I613" s="1133" t="s">
        <v>3844</v>
      </c>
      <c r="J613" s="1133" t="s">
        <v>3844</v>
      </c>
      <c r="K613" s="1133" t="s">
        <v>3844</v>
      </c>
      <c r="L613" s="1133" t="s">
        <v>3226</v>
      </c>
    </row>
    <row r="614" spans="1:12" x14ac:dyDescent="0.15">
      <c r="A614" s="133">
        <v>613</v>
      </c>
      <c r="B614" s="1133" t="s">
        <v>2315</v>
      </c>
      <c r="C614" s="1133" t="s">
        <v>3001</v>
      </c>
      <c r="D614" s="106" t="s">
        <v>1284</v>
      </c>
      <c r="E614" s="106" t="s">
        <v>3926</v>
      </c>
      <c r="F614" s="106" t="s">
        <v>3270</v>
      </c>
      <c r="G614" s="1132" t="s">
        <v>975</v>
      </c>
      <c r="H614" s="106" t="s">
        <v>1412</v>
      </c>
      <c r="I614" s="106" t="s">
        <v>3907</v>
      </c>
      <c r="J614" s="106" t="s">
        <v>3907</v>
      </c>
      <c r="K614" s="106" t="s">
        <v>975</v>
      </c>
      <c r="L614" s="106" t="s">
        <v>4360</v>
      </c>
    </row>
    <row r="615" spans="1:12" x14ac:dyDescent="0.15">
      <c r="A615" s="133">
        <v>614</v>
      </c>
      <c r="B615" s="1133" t="s">
        <v>2315</v>
      </c>
      <c r="C615" s="1133" t="s">
        <v>2615</v>
      </c>
      <c r="D615" s="1133" t="s">
        <v>1284</v>
      </c>
      <c r="E615" s="1133" t="s">
        <v>1537</v>
      </c>
      <c r="F615" s="1133" t="s">
        <v>3270</v>
      </c>
      <c r="G615" s="1134" t="s">
        <v>975</v>
      </c>
      <c r="H615" s="1133" t="s">
        <v>975</v>
      </c>
      <c r="I615" s="1133" t="s">
        <v>652</v>
      </c>
      <c r="J615" s="1133" t="s">
        <v>652</v>
      </c>
      <c r="K615" s="1133" t="s">
        <v>975</v>
      </c>
      <c r="L615" s="1133" t="s">
        <v>2617</v>
      </c>
    </row>
    <row r="616" spans="1:12" x14ac:dyDescent="0.15">
      <c r="A616" s="133">
        <v>615</v>
      </c>
      <c r="B616" s="1133" t="s">
        <v>2315</v>
      </c>
      <c r="C616" s="1133" t="s">
        <v>2622</v>
      </c>
      <c r="D616" s="1133" t="s">
        <v>1284</v>
      </c>
      <c r="E616" s="1133" t="s">
        <v>2621</v>
      </c>
      <c r="F616" s="1133" t="s">
        <v>3270</v>
      </c>
      <c r="G616" s="1134" t="s">
        <v>975</v>
      </c>
      <c r="H616" s="1133" t="s">
        <v>1412</v>
      </c>
      <c r="I616" s="1133" t="s">
        <v>652</v>
      </c>
      <c r="J616" s="1133" t="s">
        <v>652</v>
      </c>
      <c r="K616" s="1133" t="s">
        <v>975</v>
      </c>
      <c r="L616" s="1133" t="s">
        <v>2623</v>
      </c>
    </row>
    <row r="617" spans="1:12" x14ac:dyDescent="0.15">
      <c r="A617" s="133">
        <v>616</v>
      </c>
      <c r="B617" s="1133" t="s">
        <v>2315</v>
      </c>
      <c r="C617" s="1133" t="s">
        <v>2616</v>
      </c>
      <c r="D617" s="1133" t="s">
        <v>1284</v>
      </c>
      <c r="E617" s="1133" t="s">
        <v>1535</v>
      </c>
      <c r="F617" s="1133" t="s">
        <v>3270</v>
      </c>
      <c r="G617" s="1134" t="s">
        <v>975</v>
      </c>
      <c r="H617" s="1133" t="s">
        <v>1400</v>
      </c>
      <c r="I617" s="1133" t="s">
        <v>652</v>
      </c>
      <c r="J617" s="1133" t="s">
        <v>652</v>
      </c>
      <c r="K617" s="1133" t="s">
        <v>975</v>
      </c>
      <c r="L617" s="1133" t="s">
        <v>3598</v>
      </c>
    </row>
    <row r="618" spans="1:12" x14ac:dyDescent="0.15">
      <c r="A618" s="133">
        <v>617</v>
      </c>
      <c r="B618" s="1133" t="s">
        <v>2315</v>
      </c>
      <c r="C618" s="1133" t="s">
        <v>3227</v>
      </c>
      <c r="D618" s="1133" t="s">
        <v>590</v>
      </c>
      <c r="E618" s="1133" t="s">
        <v>975</v>
      </c>
      <c r="F618" s="1133" t="s">
        <v>1430</v>
      </c>
      <c r="G618" s="1134" t="s">
        <v>975</v>
      </c>
      <c r="H618" s="1133" t="s">
        <v>3228</v>
      </c>
      <c r="I618" s="1133" t="s">
        <v>1538</v>
      </c>
      <c r="J618" s="1133" t="s">
        <v>3889</v>
      </c>
      <c r="K618" s="1133" t="s">
        <v>1312</v>
      </c>
      <c r="L618" s="1133" t="s">
        <v>3229</v>
      </c>
    </row>
    <row r="619" spans="1:12" x14ac:dyDescent="0.15">
      <c r="A619" s="133">
        <v>618</v>
      </c>
      <c r="B619" s="1133" t="s">
        <v>35</v>
      </c>
      <c r="C619" s="1133" t="s">
        <v>2598</v>
      </c>
      <c r="D619" s="1133" t="s">
        <v>1284</v>
      </c>
      <c r="E619" s="1133" t="s">
        <v>975</v>
      </c>
      <c r="F619" s="1133" t="s">
        <v>1413</v>
      </c>
      <c r="G619" s="1134" t="s">
        <v>652</v>
      </c>
      <c r="H619" s="1133" t="s">
        <v>975</v>
      </c>
      <c r="I619" s="1133" t="s">
        <v>1405</v>
      </c>
      <c r="J619" s="1133" t="s">
        <v>652</v>
      </c>
      <c r="K619" s="1133" t="s">
        <v>975</v>
      </c>
      <c r="L619" s="1133" t="s">
        <v>2813</v>
      </c>
    </row>
    <row r="620" spans="1:12" x14ac:dyDescent="0.15">
      <c r="A620" s="133">
        <v>619</v>
      </c>
      <c r="B620" s="1133" t="s">
        <v>35</v>
      </c>
      <c r="C620" s="1133" t="s">
        <v>2599</v>
      </c>
      <c r="D620" s="1133" t="s">
        <v>1385</v>
      </c>
      <c r="E620" s="1133" t="s">
        <v>975</v>
      </c>
      <c r="F620" s="1133" t="s">
        <v>1438</v>
      </c>
      <c r="G620" s="1134" t="s">
        <v>652</v>
      </c>
      <c r="H620" s="1133" t="s">
        <v>1436</v>
      </c>
      <c r="I620" s="1133" t="s">
        <v>1538</v>
      </c>
      <c r="J620" s="1133" t="s">
        <v>519</v>
      </c>
      <c r="K620" s="1133" t="s">
        <v>1487</v>
      </c>
      <c r="L620" s="1133" t="s">
        <v>2780</v>
      </c>
    </row>
    <row r="621" spans="1:12" x14ac:dyDescent="0.15">
      <c r="A621" s="133">
        <v>620</v>
      </c>
      <c r="B621" s="1133" t="s">
        <v>35</v>
      </c>
      <c r="C621" s="1133" t="s">
        <v>2596</v>
      </c>
      <c r="D621" s="1133" t="s">
        <v>1284</v>
      </c>
      <c r="E621" s="1133" t="s">
        <v>975</v>
      </c>
      <c r="F621" s="1133" t="s">
        <v>1398</v>
      </c>
      <c r="G621" s="1134" t="s">
        <v>652</v>
      </c>
      <c r="H621" s="1133" t="s">
        <v>1404</v>
      </c>
      <c r="I621" s="1133" t="s">
        <v>1405</v>
      </c>
      <c r="J621" s="1133" t="s">
        <v>652</v>
      </c>
      <c r="K621" s="1133" t="s">
        <v>975</v>
      </c>
      <c r="L621" s="1133" t="s">
        <v>2705</v>
      </c>
    </row>
    <row r="622" spans="1:12" x14ac:dyDescent="0.15">
      <c r="A622" s="133">
        <v>621</v>
      </c>
      <c r="B622" s="1133" t="s">
        <v>35</v>
      </c>
      <c r="C622" s="1133" t="s">
        <v>2595</v>
      </c>
      <c r="D622" s="106" t="s">
        <v>2668</v>
      </c>
      <c r="E622" s="106" t="s">
        <v>1567</v>
      </c>
      <c r="F622" s="106" t="s">
        <v>1401</v>
      </c>
      <c r="G622" s="1134">
        <v>-0.15</v>
      </c>
      <c r="H622" s="1133" t="s">
        <v>1421</v>
      </c>
      <c r="I622" s="1133" t="s">
        <v>755</v>
      </c>
      <c r="J622" s="1133" t="s">
        <v>519</v>
      </c>
      <c r="K622" s="1133" t="s">
        <v>1312</v>
      </c>
      <c r="L622" s="1133" t="s">
        <v>3087</v>
      </c>
    </row>
    <row r="623" spans="1:12" x14ac:dyDescent="0.15">
      <c r="A623" s="133">
        <v>622</v>
      </c>
      <c r="B623" s="1133" t="s">
        <v>35</v>
      </c>
      <c r="C623" s="1133" t="s">
        <v>2594</v>
      </c>
      <c r="D623" s="106" t="s">
        <v>1581</v>
      </c>
      <c r="E623" s="106" t="s">
        <v>1567</v>
      </c>
      <c r="F623" s="106" t="s">
        <v>1401</v>
      </c>
      <c r="G623" s="1134">
        <v>-0.1</v>
      </c>
      <c r="H623" s="1133" t="s">
        <v>1420</v>
      </c>
      <c r="I623" s="1133" t="s">
        <v>755</v>
      </c>
      <c r="J623" s="1133" t="s">
        <v>1364</v>
      </c>
      <c r="K623" s="1133" t="s">
        <v>975</v>
      </c>
      <c r="L623" s="1133" t="s">
        <v>4361</v>
      </c>
    </row>
    <row r="624" spans="1:12" x14ac:dyDescent="0.15">
      <c r="A624" s="133">
        <v>623</v>
      </c>
      <c r="B624" s="1133" t="s">
        <v>35</v>
      </c>
      <c r="C624" s="1133" t="s">
        <v>2747</v>
      </c>
      <c r="D624" s="1133" t="s">
        <v>1284</v>
      </c>
      <c r="E624" s="1133" t="s">
        <v>2703</v>
      </c>
      <c r="F624" s="1133" t="s">
        <v>1411</v>
      </c>
      <c r="G624" s="1134">
        <v>-0.1</v>
      </c>
      <c r="H624" s="1133" t="s">
        <v>1412</v>
      </c>
      <c r="I624" s="1133" t="s">
        <v>1405</v>
      </c>
      <c r="J624" s="1133" t="s">
        <v>652</v>
      </c>
      <c r="K624" s="1133" t="s">
        <v>1397</v>
      </c>
      <c r="L624" s="1133" t="s">
        <v>2704</v>
      </c>
    </row>
    <row r="625" spans="1:12" x14ac:dyDescent="0.15">
      <c r="A625" s="133">
        <v>624</v>
      </c>
      <c r="B625" s="1133" t="s">
        <v>35</v>
      </c>
      <c r="C625" s="1133" t="s">
        <v>2666</v>
      </c>
      <c r="D625" s="1133" t="s">
        <v>1284</v>
      </c>
      <c r="E625" s="1133" t="s">
        <v>975</v>
      </c>
      <c r="F625" s="1133" t="s">
        <v>1589</v>
      </c>
      <c r="G625" s="1134" t="s">
        <v>652</v>
      </c>
      <c r="H625" s="1133" t="s">
        <v>1404</v>
      </c>
      <c r="I625" s="1133" t="s">
        <v>1405</v>
      </c>
      <c r="J625" s="1133" t="s">
        <v>652</v>
      </c>
      <c r="K625" s="1133" t="s">
        <v>1312</v>
      </c>
      <c r="L625" s="1133" t="s">
        <v>2597</v>
      </c>
    </row>
    <row r="626" spans="1:12" x14ac:dyDescent="0.15">
      <c r="A626" s="133">
        <v>625</v>
      </c>
      <c r="B626" s="1133" t="s">
        <v>35</v>
      </c>
      <c r="C626" s="1133" t="s">
        <v>3115</v>
      </c>
      <c r="D626" s="1133" t="s">
        <v>1284</v>
      </c>
      <c r="E626" s="1133" t="s">
        <v>975</v>
      </c>
      <c r="F626" s="1133" t="s">
        <v>1589</v>
      </c>
      <c r="G626" s="1134" t="s">
        <v>652</v>
      </c>
      <c r="H626" s="1133" t="s">
        <v>1412</v>
      </c>
      <c r="I626" s="1133" t="s">
        <v>755</v>
      </c>
      <c r="J626" s="1133" t="s">
        <v>3889</v>
      </c>
      <c r="K626" s="1133" t="s">
        <v>1487</v>
      </c>
      <c r="L626" s="1133" t="s">
        <v>3114</v>
      </c>
    </row>
    <row r="627" spans="1:12" x14ac:dyDescent="0.15">
      <c r="A627" s="133">
        <v>626</v>
      </c>
      <c r="B627" s="1133" t="s">
        <v>35</v>
      </c>
      <c r="C627" s="1133" t="s">
        <v>2664</v>
      </c>
      <c r="D627" s="1133" t="s">
        <v>1581</v>
      </c>
      <c r="E627" s="1133" t="s">
        <v>1567</v>
      </c>
      <c r="F627" s="1133" t="s">
        <v>3270</v>
      </c>
      <c r="G627" s="1134">
        <v>-0.2</v>
      </c>
      <c r="H627" s="1133" t="s">
        <v>1406</v>
      </c>
      <c r="I627" s="1133" t="s">
        <v>1538</v>
      </c>
      <c r="J627" s="1133" t="s">
        <v>2601</v>
      </c>
      <c r="K627" s="1133" t="s">
        <v>975</v>
      </c>
      <c r="L627" s="1133" t="s">
        <v>2665</v>
      </c>
    </row>
    <row r="628" spans="1:12" x14ac:dyDescent="0.15">
      <c r="A628" s="133">
        <v>627</v>
      </c>
      <c r="B628" s="1133" t="s">
        <v>35</v>
      </c>
      <c r="C628" s="1133" t="s">
        <v>3117</v>
      </c>
      <c r="D628" s="1133" t="s">
        <v>591</v>
      </c>
      <c r="E628" s="1133" t="s">
        <v>975</v>
      </c>
      <c r="F628" s="1133" t="s">
        <v>1430</v>
      </c>
      <c r="G628" s="1134" t="s">
        <v>652</v>
      </c>
      <c r="H628" s="1133" t="s">
        <v>2701</v>
      </c>
      <c r="I628" s="1133" t="s">
        <v>1618</v>
      </c>
      <c r="J628" s="1133" t="s">
        <v>3889</v>
      </c>
      <c r="K628" s="1133" t="s">
        <v>1397</v>
      </c>
      <c r="L628" s="1133" t="s">
        <v>3116</v>
      </c>
    </row>
    <row r="629" spans="1:12" x14ac:dyDescent="0.15">
      <c r="A629" s="133">
        <v>628</v>
      </c>
      <c r="B629" s="1133" t="s">
        <v>35</v>
      </c>
      <c r="C629" s="1133" t="s">
        <v>3165</v>
      </c>
      <c r="D629" s="1133" t="s">
        <v>592</v>
      </c>
      <c r="E629" s="1133" t="s">
        <v>975</v>
      </c>
      <c r="F629" s="1133" t="s">
        <v>1430</v>
      </c>
      <c r="G629" s="1134" t="s">
        <v>652</v>
      </c>
      <c r="H629" s="1133" t="s">
        <v>975</v>
      </c>
      <c r="I629" s="1133" t="s">
        <v>3844</v>
      </c>
      <c r="J629" s="1133" t="s">
        <v>3889</v>
      </c>
      <c r="K629" s="1133" t="s">
        <v>1312</v>
      </c>
      <c r="L629" s="1133" t="s">
        <v>3593</v>
      </c>
    </row>
    <row r="630" spans="1:12" x14ac:dyDescent="0.15">
      <c r="A630" s="133">
        <v>629</v>
      </c>
      <c r="B630" s="1133" t="s">
        <v>36</v>
      </c>
      <c r="C630" s="1133" t="s">
        <v>2512</v>
      </c>
      <c r="D630" s="1133" t="s">
        <v>2515</v>
      </c>
      <c r="E630" s="1133" t="s">
        <v>975</v>
      </c>
      <c r="F630" s="1133" t="s">
        <v>589</v>
      </c>
      <c r="G630" s="1134" t="s">
        <v>652</v>
      </c>
      <c r="H630" s="1133" t="s">
        <v>975</v>
      </c>
      <c r="I630" s="1133" t="s">
        <v>1405</v>
      </c>
      <c r="J630" s="1133" t="s">
        <v>975</v>
      </c>
      <c r="K630" s="1133" t="s">
        <v>1312</v>
      </c>
      <c r="L630" s="1133" t="s">
        <v>3589</v>
      </c>
    </row>
    <row r="631" spans="1:12" x14ac:dyDescent="0.15">
      <c r="A631" s="133">
        <v>630</v>
      </c>
      <c r="B631" s="1133" t="s">
        <v>36</v>
      </c>
      <c r="C631" s="1133" t="s">
        <v>2503</v>
      </c>
      <c r="D631" s="1133" t="s">
        <v>1665</v>
      </c>
      <c r="E631" s="1133" t="s">
        <v>975</v>
      </c>
      <c r="F631" s="1133" t="s">
        <v>1413</v>
      </c>
      <c r="G631" s="1134" t="s">
        <v>652</v>
      </c>
      <c r="H631" s="1133" t="s">
        <v>975</v>
      </c>
      <c r="I631" s="1133" t="s">
        <v>1405</v>
      </c>
      <c r="J631" s="1133" t="s">
        <v>975</v>
      </c>
      <c r="K631" s="1133" t="s">
        <v>975</v>
      </c>
      <c r="L631" s="1133" t="s">
        <v>3138</v>
      </c>
    </row>
    <row r="632" spans="1:12" x14ac:dyDescent="0.15">
      <c r="A632" s="133">
        <v>631</v>
      </c>
      <c r="B632" s="1133" t="s">
        <v>36</v>
      </c>
      <c r="C632" s="1133" t="s">
        <v>2737</v>
      </c>
      <c r="D632" s="1133" t="s">
        <v>1474</v>
      </c>
      <c r="E632" s="1133" t="s">
        <v>975</v>
      </c>
      <c r="F632" s="1133" t="s">
        <v>1438</v>
      </c>
      <c r="G632" s="1134" t="s">
        <v>652</v>
      </c>
      <c r="H632" s="1133" t="s">
        <v>1423</v>
      </c>
      <c r="I632" s="1133" t="s">
        <v>755</v>
      </c>
      <c r="J632" s="1133" t="s">
        <v>1469</v>
      </c>
      <c r="K632" s="1133" t="s">
        <v>1513</v>
      </c>
      <c r="L632" s="1133" t="s">
        <v>2897</v>
      </c>
    </row>
    <row r="633" spans="1:12" x14ac:dyDescent="0.15">
      <c r="A633" s="133">
        <v>632</v>
      </c>
      <c r="B633" s="1133" t="s">
        <v>36</v>
      </c>
      <c r="C633" s="1133" t="s">
        <v>2775</v>
      </c>
      <c r="D633" s="1133" t="s">
        <v>1474</v>
      </c>
      <c r="E633" s="1133" t="s">
        <v>975</v>
      </c>
      <c r="F633" s="1133" t="s">
        <v>1438</v>
      </c>
      <c r="G633" s="1134" t="s">
        <v>652</v>
      </c>
      <c r="H633" s="1133" t="s">
        <v>1436</v>
      </c>
      <c r="I633" s="1133" t="s">
        <v>755</v>
      </c>
      <c r="J633" s="1133" t="s">
        <v>1469</v>
      </c>
      <c r="K633" s="1133" t="s">
        <v>1513</v>
      </c>
      <c r="L633" s="1133" t="s">
        <v>3591</v>
      </c>
    </row>
    <row r="634" spans="1:12" x14ac:dyDescent="0.15">
      <c r="A634" s="133">
        <v>633</v>
      </c>
      <c r="B634" s="1133" t="s">
        <v>36</v>
      </c>
      <c r="C634" s="1133" t="s">
        <v>2736</v>
      </c>
      <c r="D634" s="1133" t="s">
        <v>1474</v>
      </c>
      <c r="E634" s="1133" t="s">
        <v>975</v>
      </c>
      <c r="F634" s="1133" t="s">
        <v>1438</v>
      </c>
      <c r="G634" s="1134" t="s">
        <v>652</v>
      </c>
      <c r="H634" s="1133" t="s">
        <v>1436</v>
      </c>
      <c r="I634" s="1133" t="s">
        <v>1405</v>
      </c>
      <c r="J634" s="1133" t="s">
        <v>652</v>
      </c>
      <c r="K634" s="1133" t="s">
        <v>975</v>
      </c>
      <c r="L634" s="1133" t="s">
        <v>3590</v>
      </c>
    </row>
    <row r="635" spans="1:12" x14ac:dyDescent="0.15">
      <c r="A635" s="133">
        <v>634</v>
      </c>
      <c r="B635" s="1133" t="s">
        <v>36</v>
      </c>
      <c r="C635" s="1133" t="s">
        <v>2420</v>
      </c>
      <c r="D635" s="1133" t="s">
        <v>1470</v>
      </c>
      <c r="E635" s="1133" t="s">
        <v>2486</v>
      </c>
      <c r="F635" s="1133" t="s">
        <v>1410</v>
      </c>
      <c r="G635" s="1134"/>
      <c r="H635" s="1133"/>
      <c r="I635" s="1133" t="s">
        <v>1315</v>
      </c>
      <c r="J635" s="1133" t="s">
        <v>3889</v>
      </c>
      <c r="K635" s="1133" t="s">
        <v>1487</v>
      </c>
      <c r="L635" s="1133" t="s">
        <v>3256</v>
      </c>
    </row>
    <row r="636" spans="1:12" x14ac:dyDescent="0.15">
      <c r="A636" s="133">
        <v>635</v>
      </c>
      <c r="B636" s="1133" t="s">
        <v>36</v>
      </c>
      <c r="C636" s="1133" t="s">
        <v>2936</v>
      </c>
      <c r="D636" s="1133" t="s">
        <v>1474</v>
      </c>
      <c r="E636" s="1133" t="s">
        <v>975</v>
      </c>
      <c r="F636" s="1133" t="s">
        <v>1407</v>
      </c>
      <c r="G636" s="1134" t="s">
        <v>652</v>
      </c>
      <c r="H636" s="1133" t="s">
        <v>1412</v>
      </c>
      <c r="I636" s="1133" t="s">
        <v>1405</v>
      </c>
      <c r="J636" s="106" t="s">
        <v>652</v>
      </c>
      <c r="K636" s="106" t="s">
        <v>975</v>
      </c>
      <c r="L636" s="106" t="s">
        <v>3617</v>
      </c>
    </row>
    <row r="637" spans="1:12" x14ac:dyDescent="0.15">
      <c r="A637" s="133">
        <v>636</v>
      </c>
      <c r="B637" s="1133" t="s">
        <v>36</v>
      </c>
      <c r="C637" s="1133" t="s">
        <v>2735</v>
      </c>
      <c r="D637" s="1133" t="s">
        <v>1474</v>
      </c>
      <c r="E637" s="1133" t="s">
        <v>975</v>
      </c>
      <c r="F637" s="1133" t="s">
        <v>1407</v>
      </c>
      <c r="G637" s="1134" t="s">
        <v>652</v>
      </c>
      <c r="H637" s="1133" t="s">
        <v>1400</v>
      </c>
      <c r="I637" s="1133" t="s">
        <v>1405</v>
      </c>
      <c r="J637" s="1133" t="s">
        <v>652</v>
      </c>
      <c r="K637" s="1133" t="s">
        <v>1397</v>
      </c>
      <c r="L637" s="1133" t="s">
        <v>3592</v>
      </c>
    </row>
    <row r="638" spans="1:12" x14ac:dyDescent="0.15">
      <c r="A638" s="133">
        <v>637</v>
      </c>
      <c r="B638" s="1133" t="s">
        <v>36</v>
      </c>
      <c r="C638" s="1133" t="s">
        <v>2540</v>
      </c>
      <c r="D638" s="1133" t="s">
        <v>1470</v>
      </c>
      <c r="E638" s="1133" t="s">
        <v>1190</v>
      </c>
      <c r="F638" s="1133" t="s">
        <v>1437</v>
      </c>
      <c r="G638" s="1134">
        <v>-0.3</v>
      </c>
      <c r="H638" s="1133" t="s">
        <v>1421</v>
      </c>
      <c r="I638" s="1133" t="s">
        <v>652</v>
      </c>
      <c r="J638" s="1133" t="s">
        <v>652</v>
      </c>
      <c r="K638" s="1133" t="s">
        <v>975</v>
      </c>
      <c r="L638" s="1133" t="s">
        <v>2541</v>
      </c>
    </row>
    <row r="639" spans="1:12" x14ac:dyDescent="0.15">
      <c r="A639" s="133">
        <v>638</v>
      </c>
      <c r="B639" s="1133" t="s">
        <v>36</v>
      </c>
      <c r="C639" s="1133" t="s">
        <v>3140</v>
      </c>
      <c r="D639" s="1133" t="s">
        <v>591</v>
      </c>
      <c r="E639" s="1133" t="s">
        <v>2041</v>
      </c>
      <c r="F639" s="1133" t="s">
        <v>1401</v>
      </c>
      <c r="G639" s="1134" t="s">
        <v>975</v>
      </c>
      <c r="H639" s="1133" t="s">
        <v>2701</v>
      </c>
      <c r="I639" s="1133" t="s">
        <v>3844</v>
      </c>
      <c r="J639" s="1133" t="s">
        <v>652</v>
      </c>
      <c r="K639" s="1133" t="s">
        <v>975</v>
      </c>
      <c r="L639" s="1133" t="s">
        <v>3139</v>
      </c>
    </row>
    <row r="640" spans="1:12" x14ac:dyDescent="0.15">
      <c r="A640" s="133">
        <v>639</v>
      </c>
      <c r="B640" s="1133" t="s">
        <v>36</v>
      </c>
      <c r="C640" s="1133" t="s">
        <v>3141</v>
      </c>
      <c r="D640" s="1133" t="s">
        <v>592</v>
      </c>
      <c r="E640" s="1133" t="s">
        <v>975</v>
      </c>
      <c r="F640" s="1133" t="s">
        <v>1410</v>
      </c>
      <c r="G640" s="1134" t="s">
        <v>652</v>
      </c>
      <c r="H640" s="1133" t="s">
        <v>975</v>
      </c>
      <c r="I640" s="1133" t="s">
        <v>1405</v>
      </c>
      <c r="J640" s="1133" t="s">
        <v>652</v>
      </c>
      <c r="K640" s="1133" t="s">
        <v>1312</v>
      </c>
      <c r="L640" s="1133" t="s">
        <v>3257</v>
      </c>
    </row>
    <row r="641" spans="1:12" x14ac:dyDescent="0.15">
      <c r="A641" s="133">
        <v>640</v>
      </c>
      <c r="B641" s="1133" t="s">
        <v>38</v>
      </c>
      <c r="C641" s="1133" t="s">
        <v>2755</v>
      </c>
      <c r="D641" s="1133" t="s">
        <v>589</v>
      </c>
      <c r="E641" s="1133" t="s">
        <v>975</v>
      </c>
      <c r="F641" s="1133" t="s">
        <v>589</v>
      </c>
      <c r="G641" s="1134" t="s">
        <v>652</v>
      </c>
      <c r="H641" s="1133" t="s">
        <v>975</v>
      </c>
      <c r="I641" s="1133" t="s">
        <v>1405</v>
      </c>
      <c r="J641" s="1133" t="s">
        <v>975</v>
      </c>
      <c r="K641" s="1133" t="s">
        <v>1312</v>
      </c>
      <c r="L641" s="1133" t="s">
        <v>2756</v>
      </c>
    </row>
    <row r="642" spans="1:12" x14ac:dyDescent="0.15">
      <c r="A642" s="133">
        <v>641</v>
      </c>
      <c r="B642" s="1133" t="s">
        <v>38</v>
      </c>
      <c r="C642" s="1133" t="s">
        <v>2492</v>
      </c>
      <c r="D642" s="1133" t="s">
        <v>1665</v>
      </c>
      <c r="E642" s="1133" t="s">
        <v>975</v>
      </c>
      <c r="F642" s="1133" t="s">
        <v>1079</v>
      </c>
      <c r="G642" s="1134" t="s">
        <v>652</v>
      </c>
      <c r="H642" s="1133" t="s">
        <v>1794</v>
      </c>
      <c r="I642" s="1133" t="s">
        <v>1618</v>
      </c>
      <c r="J642" s="1133" t="s">
        <v>3889</v>
      </c>
      <c r="K642" s="1133" t="s">
        <v>1312</v>
      </c>
      <c r="L642" s="1133" t="s">
        <v>3180</v>
      </c>
    </row>
    <row r="643" spans="1:12" x14ac:dyDescent="0.15">
      <c r="A643" s="133">
        <v>642</v>
      </c>
      <c r="B643" s="1133" t="s">
        <v>38</v>
      </c>
      <c r="C643" s="1133" t="s">
        <v>2546</v>
      </c>
      <c r="D643" s="1133" t="s">
        <v>1474</v>
      </c>
      <c r="E643" s="1133" t="s">
        <v>975</v>
      </c>
      <c r="F643" s="1133" t="s">
        <v>1438</v>
      </c>
      <c r="G643" s="1134" t="s">
        <v>652</v>
      </c>
      <c r="H643" s="1133" t="s">
        <v>1436</v>
      </c>
      <c r="I643" s="1133" t="s">
        <v>1538</v>
      </c>
      <c r="J643" s="1133" t="s">
        <v>1364</v>
      </c>
      <c r="K643" s="1133" t="s">
        <v>1432</v>
      </c>
      <c r="L643" s="1133" t="s">
        <v>2547</v>
      </c>
    </row>
    <row r="644" spans="1:12" x14ac:dyDescent="0.15">
      <c r="A644" s="133">
        <v>643</v>
      </c>
      <c r="B644" s="1133" t="s">
        <v>38</v>
      </c>
      <c r="C644" s="1133" t="s">
        <v>2593</v>
      </c>
      <c r="D644" s="1133" t="s">
        <v>1474</v>
      </c>
      <c r="E644" s="1133" t="s">
        <v>975</v>
      </c>
      <c r="F644" s="1133" t="s">
        <v>1438</v>
      </c>
      <c r="G644" s="1134" t="s">
        <v>652</v>
      </c>
      <c r="H644" s="1133" t="s">
        <v>1404</v>
      </c>
      <c r="I644" s="1133" t="s">
        <v>1405</v>
      </c>
      <c r="J644" s="1133" t="s">
        <v>652</v>
      </c>
      <c r="K644" s="1133" t="s">
        <v>975</v>
      </c>
      <c r="L644" s="1133" t="s">
        <v>2785</v>
      </c>
    </row>
    <row r="645" spans="1:12" x14ac:dyDescent="0.15">
      <c r="A645" s="133">
        <v>644</v>
      </c>
      <c r="B645" s="1133" t="s">
        <v>38</v>
      </c>
      <c r="C645" s="1133" t="s">
        <v>3587</v>
      </c>
      <c r="D645" s="1133" t="s">
        <v>1385</v>
      </c>
      <c r="E645" s="1133" t="s">
        <v>2039</v>
      </c>
      <c r="F645" s="1133" t="s">
        <v>1401</v>
      </c>
      <c r="G645" s="1134">
        <v>-0.2</v>
      </c>
      <c r="H645" s="1133" t="s">
        <v>1421</v>
      </c>
      <c r="I645" s="1133" t="s">
        <v>755</v>
      </c>
      <c r="J645" s="1133" t="s">
        <v>1009</v>
      </c>
      <c r="K645" s="1133" t="s">
        <v>1432</v>
      </c>
      <c r="L645" s="1133" t="s">
        <v>3584</v>
      </c>
    </row>
    <row r="646" spans="1:12" x14ac:dyDescent="0.15">
      <c r="A646" s="133">
        <v>645</v>
      </c>
      <c r="B646" s="1133" t="s">
        <v>38</v>
      </c>
      <c r="C646" s="1133" t="s">
        <v>3588</v>
      </c>
      <c r="D646" s="1133" t="s">
        <v>1474</v>
      </c>
      <c r="E646" s="1133" t="s">
        <v>1711</v>
      </c>
      <c r="F646" s="1133" t="s">
        <v>1401</v>
      </c>
      <c r="G646" s="1134">
        <v>-0.1</v>
      </c>
      <c r="H646" s="1133" t="s">
        <v>1402</v>
      </c>
      <c r="I646" s="1133" t="s">
        <v>3907</v>
      </c>
      <c r="J646" s="1133" t="s">
        <v>652</v>
      </c>
      <c r="K646" s="1133" t="s">
        <v>1487</v>
      </c>
      <c r="L646" s="106" t="s">
        <v>3586</v>
      </c>
    </row>
    <row r="647" spans="1:12" x14ac:dyDescent="0.15">
      <c r="A647" s="133">
        <v>646</v>
      </c>
      <c r="B647" s="1133" t="s">
        <v>38</v>
      </c>
      <c r="C647" s="1133" t="s">
        <v>2485</v>
      </c>
      <c r="D647" s="1133" t="s">
        <v>1470</v>
      </c>
      <c r="E647" s="1133" t="s">
        <v>1711</v>
      </c>
      <c r="F647" s="1133" t="s">
        <v>1401</v>
      </c>
      <c r="G647" s="1134">
        <v>-0.3</v>
      </c>
      <c r="H647" s="1133" t="s">
        <v>1794</v>
      </c>
      <c r="I647" s="1133" t="s">
        <v>1315</v>
      </c>
      <c r="J647" s="1133" t="s">
        <v>3889</v>
      </c>
      <c r="K647" s="1133" t="s">
        <v>1312</v>
      </c>
      <c r="L647" s="1133" t="s">
        <v>2487</v>
      </c>
    </row>
    <row r="648" spans="1:12" x14ac:dyDescent="0.15">
      <c r="A648" s="133">
        <v>647</v>
      </c>
      <c r="B648" s="1133" t="s">
        <v>38</v>
      </c>
      <c r="C648" s="1133" t="s">
        <v>2592</v>
      </c>
      <c r="D648" s="1133" t="s">
        <v>1474</v>
      </c>
      <c r="E648" s="1133" t="s">
        <v>975</v>
      </c>
      <c r="F648" s="1133" t="s">
        <v>3270</v>
      </c>
      <c r="G648" s="1134" t="s">
        <v>652</v>
      </c>
      <c r="H648" s="1133" t="s">
        <v>1421</v>
      </c>
      <c r="I648" s="1133" t="s">
        <v>1538</v>
      </c>
      <c r="J648" s="1133" t="s">
        <v>519</v>
      </c>
      <c r="K648" s="1133" t="s">
        <v>1432</v>
      </c>
      <c r="L648" s="1133" t="s">
        <v>3585</v>
      </c>
    </row>
    <row r="649" spans="1:12" x14ac:dyDescent="0.15">
      <c r="A649" s="133">
        <v>648</v>
      </c>
      <c r="B649" s="1133" t="s">
        <v>38</v>
      </c>
      <c r="C649" s="1133" t="s">
        <v>3070</v>
      </c>
      <c r="D649" s="1133" t="s">
        <v>1474</v>
      </c>
      <c r="E649" s="1133" t="s">
        <v>3069</v>
      </c>
      <c r="F649" s="1133" t="s">
        <v>3270</v>
      </c>
      <c r="G649" s="1134" t="s">
        <v>652</v>
      </c>
      <c r="H649" s="1133" t="s">
        <v>1404</v>
      </c>
      <c r="I649" s="1133" t="s">
        <v>1538</v>
      </c>
      <c r="J649" s="1133" t="s">
        <v>3907</v>
      </c>
      <c r="K649" s="1133" t="s">
        <v>1432</v>
      </c>
      <c r="L649" s="1133" t="s">
        <v>3071</v>
      </c>
    </row>
    <row r="650" spans="1:12" x14ac:dyDescent="0.15">
      <c r="A650" s="133">
        <v>649</v>
      </c>
      <c r="B650" s="1133" t="s">
        <v>38</v>
      </c>
      <c r="C650" s="1133" t="s">
        <v>3085</v>
      </c>
      <c r="D650" s="1133" t="s">
        <v>1674</v>
      </c>
      <c r="E650" s="1133" t="s">
        <v>975</v>
      </c>
      <c r="F650" s="1133" t="s">
        <v>2838</v>
      </c>
      <c r="G650" s="1134" t="s">
        <v>652</v>
      </c>
      <c r="H650" s="1133" t="s">
        <v>2701</v>
      </c>
      <c r="I650" s="1133" t="s">
        <v>1618</v>
      </c>
      <c r="J650" s="1133" t="s">
        <v>3889</v>
      </c>
      <c r="K650" s="1133" t="s">
        <v>975</v>
      </c>
      <c r="L650" s="1133" t="s">
        <v>3152</v>
      </c>
    </row>
    <row r="651" spans="1:12" x14ac:dyDescent="0.15">
      <c r="A651" s="133">
        <v>650</v>
      </c>
      <c r="B651" s="1133" t="s">
        <v>38</v>
      </c>
      <c r="C651" s="1133" t="s">
        <v>3086</v>
      </c>
      <c r="D651" s="1133" t="s">
        <v>1486</v>
      </c>
      <c r="E651" s="1133" t="s">
        <v>1470</v>
      </c>
      <c r="F651" s="1133" t="s">
        <v>1437</v>
      </c>
      <c r="G651" s="1134" t="s">
        <v>975</v>
      </c>
      <c r="H651" s="1133" t="s">
        <v>975</v>
      </c>
      <c r="I651" s="1133" t="s">
        <v>1618</v>
      </c>
      <c r="J651" s="1133" t="s">
        <v>3889</v>
      </c>
      <c r="K651" s="1133" t="s">
        <v>1312</v>
      </c>
      <c r="L651" s="1133" t="s">
        <v>3258</v>
      </c>
    </row>
    <row r="652" spans="1:12" x14ac:dyDescent="0.15">
      <c r="A652" s="133">
        <v>651</v>
      </c>
      <c r="B652" s="1133" t="s">
        <v>37</v>
      </c>
      <c r="C652" s="1133" t="s">
        <v>2557</v>
      </c>
      <c r="D652" s="1133" t="s">
        <v>589</v>
      </c>
      <c r="E652" s="1133" t="s">
        <v>975</v>
      </c>
      <c r="F652" s="1133" t="s">
        <v>589</v>
      </c>
      <c r="G652" s="1134" t="s">
        <v>652</v>
      </c>
      <c r="H652" s="1133" t="s">
        <v>975</v>
      </c>
      <c r="I652" s="1133" t="s">
        <v>1405</v>
      </c>
      <c r="J652" s="1133" t="s">
        <v>975</v>
      </c>
      <c r="K652" s="1133" t="s">
        <v>1312</v>
      </c>
      <c r="L652" s="1133" t="s">
        <v>2607</v>
      </c>
    </row>
    <row r="653" spans="1:12" x14ac:dyDescent="0.15">
      <c r="A653" s="133">
        <v>652</v>
      </c>
      <c r="B653" s="1133" t="s">
        <v>37</v>
      </c>
      <c r="C653" s="1133" t="s">
        <v>2603</v>
      </c>
      <c r="D653" s="1133" t="s">
        <v>1665</v>
      </c>
      <c r="E653" s="106" t="s">
        <v>975</v>
      </c>
      <c r="F653" s="106" t="s">
        <v>1413</v>
      </c>
      <c r="G653" s="1132" t="s">
        <v>652</v>
      </c>
      <c r="H653" s="106" t="s">
        <v>975</v>
      </c>
      <c r="I653" s="106" t="s">
        <v>3828</v>
      </c>
      <c r="J653" s="106" t="s">
        <v>652</v>
      </c>
      <c r="K653" s="106" t="s">
        <v>975</v>
      </c>
      <c r="L653" s="1133" t="s">
        <v>2841</v>
      </c>
    </row>
    <row r="654" spans="1:12" x14ac:dyDescent="0.15">
      <c r="A654" s="133">
        <v>653</v>
      </c>
      <c r="B654" s="1133" t="s">
        <v>37</v>
      </c>
      <c r="C654" s="1133" t="s">
        <v>2604</v>
      </c>
      <c r="D654" s="1133" t="s">
        <v>1284</v>
      </c>
      <c r="E654" s="106" t="s">
        <v>975</v>
      </c>
      <c r="F654" s="106" t="s">
        <v>1413</v>
      </c>
      <c r="G654" s="1132" t="s">
        <v>652</v>
      </c>
      <c r="H654" s="106" t="s">
        <v>975</v>
      </c>
      <c r="I654" s="106" t="s">
        <v>3828</v>
      </c>
      <c r="J654" s="106" t="s">
        <v>652</v>
      </c>
      <c r="K654" s="106" t="s">
        <v>975</v>
      </c>
      <c r="L654" s="1133" t="s">
        <v>3144</v>
      </c>
    </row>
    <row r="655" spans="1:12" x14ac:dyDescent="0.15">
      <c r="A655" s="133">
        <v>654</v>
      </c>
      <c r="B655" s="1133" t="s">
        <v>37</v>
      </c>
      <c r="C655" s="1133" t="s">
        <v>2608</v>
      </c>
      <c r="D655" s="1133" t="s">
        <v>1284</v>
      </c>
      <c r="E655" s="1133" t="s">
        <v>975</v>
      </c>
      <c r="F655" s="1133" t="s">
        <v>1438</v>
      </c>
      <c r="G655" s="1134" t="s">
        <v>652</v>
      </c>
      <c r="H655" s="1133" t="s">
        <v>1421</v>
      </c>
      <c r="I655" s="1133" t="s">
        <v>1538</v>
      </c>
      <c r="J655" s="1133" t="s">
        <v>3889</v>
      </c>
      <c r="K655" s="1133" t="s">
        <v>1312</v>
      </c>
      <c r="L655" s="1133" t="s">
        <v>2781</v>
      </c>
    </row>
    <row r="656" spans="1:12" x14ac:dyDescent="0.15">
      <c r="A656" s="133">
        <v>655</v>
      </c>
      <c r="B656" s="1133" t="s">
        <v>37</v>
      </c>
      <c r="C656" s="1133" t="s">
        <v>3010</v>
      </c>
      <c r="D656" s="1133" t="s">
        <v>1284</v>
      </c>
      <c r="E656" s="1133" t="s">
        <v>975</v>
      </c>
      <c r="F656" s="1133" t="s">
        <v>1398</v>
      </c>
      <c r="G656" s="1134" t="s">
        <v>652</v>
      </c>
      <c r="H656" s="1133" t="s">
        <v>975</v>
      </c>
      <c r="I656" s="1133" t="s">
        <v>1405</v>
      </c>
      <c r="J656" s="1133" t="s">
        <v>652</v>
      </c>
      <c r="K656" s="1133" t="s">
        <v>975</v>
      </c>
      <c r="L656" s="1133" t="s">
        <v>3009</v>
      </c>
    </row>
    <row r="657" spans="1:12" x14ac:dyDescent="0.15">
      <c r="A657" s="133">
        <v>656</v>
      </c>
      <c r="B657" s="1133" t="s">
        <v>37</v>
      </c>
      <c r="C657" s="1133" t="s">
        <v>2751</v>
      </c>
      <c r="D657" s="1133" t="s">
        <v>1470</v>
      </c>
      <c r="E657" s="1133" t="s">
        <v>2041</v>
      </c>
      <c r="F657" s="1133" t="s">
        <v>1401</v>
      </c>
      <c r="G657" s="1134">
        <v>-0.15</v>
      </c>
      <c r="H657" s="1133" t="s">
        <v>1404</v>
      </c>
      <c r="I657" s="1133" t="s">
        <v>652</v>
      </c>
      <c r="J657" s="1133" t="s">
        <v>652</v>
      </c>
      <c r="K657" s="1133" t="s">
        <v>975</v>
      </c>
      <c r="L657" s="1133" t="s">
        <v>3582</v>
      </c>
    </row>
    <row r="658" spans="1:12" x14ac:dyDescent="0.15">
      <c r="A658" s="133">
        <v>657</v>
      </c>
      <c r="B658" s="1133" t="s">
        <v>37</v>
      </c>
      <c r="C658" s="1133" t="s">
        <v>2609</v>
      </c>
      <c r="D658" s="1133" t="s">
        <v>2610</v>
      </c>
      <c r="E658" s="1133" t="s">
        <v>2039</v>
      </c>
      <c r="F658" s="1133" t="s">
        <v>1401</v>
      </c>
      <c r="G658" s="1134">
        <v>-0.3</v>
      </c>
      <c r="H658" s="1133" t="s">
        <v>1452</v>
      </c>
      <c r="I658" s="1133" t="s">
        <v>755</v>
      </c>
      <c r="J658" s="1133" t="s">
        <v>1009</v>
      </c>
      <c r="K658" s="1133" t="s">
        <v>1397</v>
      </c>
      <c r="L658" s="1133" t="s">
        <v>3583</v>
      </c>
    </row>
    <row r="659" spans="1:12" x14ac:dyDescent="0.15">
      <c r="A659" s="133">
        <v>658</v>
      </c>
      <c r="B659" s="1133" t="s">
        <v>37</v>
      </c>
      <c r="C659" s="1133" t="s">
        <v>2839</v>
      </c>
      <c r="D659" s="1133" t="s">
        <v>1284</v>
      </c>
      <c r="E659" s="1133" t="s">
        <v>975</v>
      </c>
      <c r="F659" s="1133" t="s">
        <v>2838</v>
      </c>
      <c r="G659" s="1134" t="s">
        <v>652</v>
      </c>
      <c r="H659" s="1133" t="s">
        <v>1412</v>
      </c>
      <c r="I659" s="1133" t="s">
        <v>755</v>
      </c>
      <c r="J659" s="1133" t="s">
        <v>1469</v>
      </c>
      <c r="K659" s="1133" t="s">
        <v>1487</v>
      </c>
      <c r="L659" s="1133" t="s">
        <v>2840</v>
      </c>
    </row>
    <row r="660" spans="1:12" x14ac:dyDescent="0.15">
      <c r="A660" s="133">
        <v>659</v>
      </c>
      <c r="B660" s="1133" t="s">
        <v>37</v>
      </c>
      <c r="C660" s="1133" t="s">
        <v>3224</v>
      </c>
      <c r="D660" s="1133" t="s">
        <v>1284</v>
      </c>
      <c r="E660" s="1133" t="s">
        <v>1573</v>
      </c>
      <c r="F660" s="1133" t="s">
        <v>3270</v>
      </c>
      <c r="G660" s="1134">
        <v>-0.1</v>
      </c>
      <c r="H660" s="1133" t="s">
        <v>1404</v>
      </c>
      <c r="I660" s="1133" t="s">
        <v>652</v>
      </c>
      <c r="J660" s="1133" t="s">
        <v>652</v>
      </c>
      <c r="K660" s="1133" t="s">
        <v>1397</v>
      </c>
      <c r="L660" s="1133" t="s">
        <v>3225</v>
      </c>
    </row>
    <row r="661" spans="1:12" x14ac:dyDescent="0.15">
      <c r="A661" s="133">
        <v>660</v>
      </c>
      <c r="B661" s="1133" t="s">
        <v>37</v>
      </c>
      <c r="C661" s="1133" t="s">
        <v>3143</v>
      </c>
      <c r="D661" s="1133" t="s">
        <v>591</v>
      </c>
      <c r="E661" s="1133" t="s">
        <v>975</v>
      </c>
      <c r="F661" s="1133" t="s">
        <v>2838</v>
      </c>
      <c r="G661" s="1134" t="s">
        <v>652</v>
      </c>
      <c r="H661" s="1133" t="s">
        <v>2701</v>
      </c>
      <c r="I661" s="1133" t="s">
        <v>1405</v>
      </c>
      <c r="J661" s="1133" t="s">
        <v>652</v>
      </c>
      <c r="K661" s="1133" t="s">
        <v>1312</v>
      </c>
      <c r="L661" s="1133" t="s">
        <v>3142</v>
      </c>
    </row>
    <row r="662" spans="1:12" x14ac:dyDescent="0.15">
      <c r="A662" s="133">
        <v>661</v>
      </c>
      <c r="B662" s="1133" t="s">
        <v>37</v>
      </c>
      <c r="C662" s="1133" t="s">
        <v>3145</v>
      </c>
      <c r="D662" s="1133" t="s">
        <v>592</v>
      </c>
      <c r="E662" s="1133" t="s">
        <v>975</v>
      </c>
      <c r="F662" s="1133" t="s">
        <v>1438</v>
      </c>
      <c r="G662" s="1134" t="s">
        <v>652</v>
      </c>
      <c r="H662" s="1133" t="s">
        <v>975</v>
      </c>
      <c r="I662" s="1133" t="s">
        <v>1618</v>
      </c>
      <c r="J662" s="1133" t="s">
        <v>3889</v>
      </c>
      <c r="K662" s="1133" t="s">
        <v>1312</v>
      </c>
      <c r="L662" s="1133" t="s">
        <v>3259</v>
      </c>
    </row>
    <row r="663" spans="1:12" x14ac:dyDescent="0.15">
      <c r="A663" s="133">
        <v>662</v>
      </c>
      <c r="B663" s="1133" t="s">
        <v>46</v>
      </c>
      <c r="C663" s="1133" t="s">
        <v>2510</v>
      </c>
      <c r="D663" s="1133" t="s">
        <v>589</v>
      </c>
      <c r="E663" s="1133" t="s">
        <v>975</v>
      </c>
      <c r="F663" s="1133" t="s">
        <v>589</v>
      </c>
      <c r="G663" s="1134" t="s">
        <v>652</v>
      </c>
      <c r="H663" s="1133" t="s">
        <v>975</v>
      </c>
      <c r="I663" s="1133" t="s">
        <v>1405</v>
      </c>
      <c r="J663" s="1133" t="s">
        <v>975</v>
      </c>
      <c r="K663" s="1133" t="s">
        <v>1312</v>
      </c>
      <c r="L663" s="1133" t="s">
        <v>2511</v>
      </c>
    </row>
    <row r="664" spans="1:12" x14ac:dyDescent="0.15">
      <c r="A664" s="133">
        <v>663</v>
      </c>
      <c r="B664" s="1133" t="s">
        <v>46</v>
      </c>
      <c r="C664" s="1133" t="s">
        <v>2505</v>
      </c>
      <c r="D664" s="1133" t="s">
        <v>1284</v>
      </c>
      <c r="E664" s="1133" t="s">
        <v>975</v>
      </c>
      <c r="F664" s="1133" t="s">
        <v>1413</v>
      </c>
      <c r="G664" s="1134" t="s">
        <v>652</v>
      </c>
      <c r="H664" s="1133" t="s">
        <v>975</v>
      </c>
      <c r="I664" s="1133" t="s">
        <v>1405</v>
      </c>
      <c r="J664" s="1133" t="s">
        <v>975</v>
      </c>
      <c r="K664" s="1133" t="s">
        <v>975</v>
      </c>
      <c r="L664" s="1133" t="s">
        <v>2506</v>
      </c>
    </row>
    <row r="665" spans="1:12" x14ac:dyDescent="0.15">
      <c r="A665" s="133">
        <v>664</v>
      </c>
      <c r="B665" s="1133" t="s">
        <v>46</v>
      </c>
      <c r="C665" s="1133" t="s">
        <v>3268</v>
      </c>
      <c r="D665" s="1133" t="s">
        <v>4362</v>
      </c>
      <c r="E665" s="1133" t="s">
        <v>975</v>
      </c>
      <c r="F665" s="1133" t="s">
        <v>1413</v>
      </c>
      <c r="G665" s="1134" t="s">
        <v>652</v>
      </c>
      <c r="H665" s="1133" t="s">
        <v>975</v>
      </c>
      <c r="I665" s="1133" t="s">
        <v>1405</v>
      </c>
      <c r="J665" s="1133" t="s">
        <v>975</v>
      </c>
      <c r="K665" s="1133" t="s">
        <v>975</v>
      </c>
      <c r="L665" s="1133" t="s">
        <v>3578</v>
      </c>
    </row>
    <row r="666" spans="1:12" x14ac:dyDescent="0.15">
      <c r="A666" s="133">
        <v>665</v>
      </c>
      <c r="B666" s="1133" t="s">
        <v>46</v>
      </c>
      <c r="C666" s="1133" t="s">
        <v>3120</v>
      </c>
      <c r="D666" s="1133" t="s">
        <v>1284</v>
      </c>
      <c r="E666" s="1133" t="s">
        <v>975</v>
      </c>
      <c r="F666" s="1133" t="s">
        <v>1438</v>
      </c>
      <c r="G666" s="1134" t="s">
        <v>652</v>
      </c>
      <c r="H666" s="1133" t="s">
        <v>1420</v>
      </c>
      <c r="I666" s="1133" t="s">
        <v>3844</v>
      </c>
      <c r="J666" s="1133" t="s">
        <v>519</v>
      </c>
      <c r="K666" s="1133" t="s">
        <v>975</v>
      </c>
      <c r="L666" s="1133" t="s">
        <v>3304</v>
      </c>
    </row>
    <row r="667" spans="1:12" x14ac:dyDescent="0.15">
      <c r="A667" s="133">
        <v>666</v>
      </c>
      <c r="B667" s="1133" t="s">
        <v>46</v>
      </c>
      <c r="C667" s="1133" t="s">
        <v>2758</v>
      </c>
      <c r="D667" s="1133" t="s">
        <v>1284</v>
      </c>
      <c r="E667" s="1133" t="s">
        <v>2759</v>
      </c>
      <c r="F667" s="1133" t="s">
        <v>1438</v>
      </c>
      <c r="G667" s="1134" t="s">
        <v>975</v>
      </c>
      <c r="H667" s="1133" t="s">
        <v>1412</v>
      </c>
      <c r="I667" s="1133" t="s">
        <v>1538</v>
      </c>
      <c r="J667" s="1133" t="s">
        <v>652</v>
      </c>
      <c r="K667" s="1133" t="s">
        <v>1487</v>
      </c>
      <c r="L667" s="1133" t="s">
        <v>2761</v>
      </c>
    </row>
    <row r="668" spans="1:12" x14ac:dyDescent="0.15">
      <c r="A668" s="133">
        <v>667</v>
      </c>
      <c r="B668" s="1133" t="s">
        <v>46</v>
      </c>
      <c r="C668" s="1133" t="s">
        <v>2768</v>
      </c>
      <c r="D668" s="1133" t="s">
        <v>1284</v>
      </c>
      <c r="E668" s="1133" t="s">
        <v>975</v>
      </c>
      <c r="F668" s="1133" t="s">
        <v>1407</v>
      </c>
      <c r="G668" s="1134" t="s">
        <v>652</v>
      </c>
      <c r="H668" s="1133" t="s">
        <v>1400</v>
      </c>
      <c r="I668" s="1133" t="s">
        <v>3844</v>
      </c>
      <c r="J668" s="1133" t="s">
        <v>3842</v>
      </c>
      <c r="K668" s="1133" t="s">
        <v>975</v>
      </c>
      <c r="L668" s="1133" t="s">
        <v>3579</v>
      </c>
    </row>
    <row r="669" spans="1:12" x14ac:dyDescent="0.15">
      <c r="A669" s="133">
        <v>668</v>
      </c>
      <c r="B669" s="1133" t="s">
        <v>46</v>
      </c>
      <c r="C669" s="1133" t="s">
        <v>2763</v>
      </c>
      <c r="D669" s="1133" t="s">
        <v>1385</v>
      </c>
      <c r="E669" s="1133" t="s">
        <v>975</v>
      </c>
      <c r="F669" s="1133" t="s">
        <v>1398</v>
      </c>
      <c r="G669" s="1134" t="s">
        <v>652</v>
      </c>
      <c r="H669" s="1133" t="s">
        <v>1436</v>
      </c>
      <c r="I669" s="1133" t="s">
        <v>1405</v>
      </c>
      <c r="J669" s="1133" t="s">
        <v>975</v>
      </c>
      <c r="K669" s="1133" t="s">
        <v>975</v>
      </c>
      <c r="L669" s="1133" t="s">
        <v>2764</v>
      </c>
    </row>
    <row r="670" spans="1:12" x14ac:dyDescent="0.15">
      <c r="A670" s="133">
        <v>669</v>
      </c>
      <c r="B670" s="1133" t="s">
        <v>46</v>
      </c>
      <c r="C670" s="1133" t="s">
        <v>2767</v>
      </c>
      <c r="D670" s="1133" t="s">
        <v>1470</v>
      </c>
      <c r="E670" s="1133" t="s">
        <v>2852</v>
      </c>
      <c r="F670" s="1133" t="s">
        <v>3270</v>
      </c>
      <c r="G670" s="1134" t="s">
        <v>975</v>
      </c>
      <c r="H670" s="1133" t="s">
        <v>1412</v>
      </c>
      <c r="I670" s="1133" t="s">
        <v>1538</v>
      </c>
      <c r="J670" s="1133" t="s">
        <v>652</v>
      </c>
      <c r="K670" s="1133" t="s">
        <v>975</v>
      </c>
      <c r="L670" s="1133" t="s">
        <v>2766</v>
      </c>
    </row>
    <row r="671" spans="1:12" x14ac:dyDescent="0.15">
      <c r="A671" s="133">
        <v>670</v>
      </c>
      <c r="B671" s="1133" t="s">
        <v>46</v>
      </c>
      <c r="C671" s="1133" t="s">
        <v>2762</v>
      </c>
      <c r="D671" s="1133" t="s">
        <v>1385</v>
      </c>
      <c r="E671" s="1133" t="s">
        <v>975</v>
      </c>
      <c r="F671" s="1133" t="s">
        <v>1079</v>
      </c>
      <c r="G671" s="1134" t="s">
        <v>652</v>
      </c>
      <c r="H671" s="1133" t="s">
        <v>1421</v>
      </c>
      <c r="I671" s="1133" t="s">
        <v>1618</v>
      </c>
      <c r="J671" s="1133" t="s">
        <v>3889</v>
      </c>
      <c r="K671" s="1133" t="s">
        <v>1432</v>
      </c>
      <c r="L671" s="1133" t="s">
        <v>2765</v>
      </c>
    </row>
    <row r="672" spans="1:12" x14ac:dyDescent="0.15">
      <c r="A672" s="133">
        <v>671</v>
      </c>
      <c r="B672" s="1133" t="s">
        <v>46</v>
      </c>
      <c r="C672" s="1133" t="s">
        <v>3118</v>
      </c>
      <c r="D672" s="1133" t="s">
        <v>591</v>
      </c>
      <c r="E672" s="1133" t="s">
        <v>975</v>
      </c>
      <c r="F672" s="1133" t="s">
        <v>1417</v>
      </c>
      <c r="G672" s="1134" t="s">
        <v>652</v>
      </c>
      <c r="H672" s="1133" t="s">
        <v>2701</v>
      </c>
      <c r="I672" s="1133" t="s">
        <v>755</v>
      </c>
      <c r="J672" s="1133" t="s">
        <v>3889</v>
      </c>
      <c r="K672" s="1133" t="s">
        <v>975</v>
      </c>
      <c r="L672" s="1133" t="s">
        <v>3153</v>
      </c>
    </row>
    <row r="673" spans="1:12" x14ac:dyDescent="0.15">
      <c r="A673" s="133">
        <v>672</v>
      </c>
      <c r="B673" s="1133" t="s">
        <v>46</v>
      </c>
      <c r="C673" s="1133" t="s">
        <v>3119</v>
      </c>
      <c r="D673" s="1133" t="s">
        <v>592</v>
      </c>
      <c r="E673" s="1133" t="s">
        <v>975</v>
      </c>
      <c r="F673" s="1133" t="s">
        <v>1410</v>
      </c>
      <c r="G673" s="1134" t="s">
        <v>652</v>
      </c>
      <c r="H673" s="1133" t="s">
        <v>975</v>
      </c>
      <c r="I673" s="1133" t="s">
        <v>3844</v>
      </c>
      <c r="J673" s="1133" t="s">
        <v>3842</v>
      </c>
      <c r="K673" s="1133" t="s">
        <v>1312</v>
      </c>
      <c r="L673" s="1133" t="s">
        <v>3580</v>
      </c>
    </row>
    <row r="674" spans="1:12" x14ac:dyDescent="0.15">
      <c r="A674" s="133">
        <v>673</v>
      </c>
      <c r="B674" s="1133" t="s">
        <v>45</v>
      </c>
      <c r="C674" s="1133" t="s">
        <v>2534</v>
      </c>
      <c r="D674" s="1133" t="s">
        <v>1284</v>
      </c>
      <c r="E674" s="1133" t="s">
        <v>975</v>
      </c>
      <c r="F674" s="1133" t="s">
        <v>1413</v>
      </c>
      <c r="G674" s="1134" t="s">
        <v>652</v>
      </c>
      <c r="H674" s="1133" t="s">
        <v>975</v>
      </c>
      <c r="I674" s="1133" t="s">
        <v>1405</v>
      </c>
      <c r="J674" s="1133" t="s">
        <v>975</v>
      </c>
      <c r="K674" s="1133" t="s">
        <v>975</v>
      </c>
      <c r="L674" s="1133" t="s">
        <v>2533</v>
      </c>
    </row>
    <row r="675" spans="1:12" x14ac:dyDescent="0.15">
      <c r="A675" s="133">
        <v>674</v>
      </c>
      <c r="B675" s="1133" t="s">
        <v>45</v>
      </c>
      <c r="C675" s="1133" t="s">
        <v>2802</v>
      </c>
      <c r="D675" s="1133" t="s">
        <v>1385</v>
      </c>
      <c r="E675" s="1133" t="s">
        <v>975</v>
      </c>
      <c r="F675" s="1133" t="s">
        <v>1407</v>
      </c>
      <c r="G675" s="1134" t="s">
        <v>652</v>
      </c>
      <c r="H675" s="1133" t="s">
        <v>1412</v>
      </c>
      <c r="I675" s="1133" t="s">
        <v>1405</v>
      </c>
      <c r="J675" s="1133" t="s">
        <v>652</v>
      </c>
      <c r="K675" s="1133" t="s">
        <v>975</v>
      </c>
      <c r="L675" s="1133" t="s">
        <v>2803</v>
      </c>
    </row>
    <row r="676" spans="1:12" x14ac:dyDescent="0.15">
      <c r="A676" s="133">
        <v>675</v>
      </c>
      <c r="B676" s="1133" t="s">
        <v>45</v>
      </c>
      <c r="C676" s="1133" t="s">
        <v>2477</v>
      </c>
      <c r="D676" s="1133" t="s">
        <v>1385</v>
      </c>
      <c r="E676" s="1133" t="s">
        <v>1181</v>
      </c>
      <c r="F676" s="1133" t="s">
        <v>1401</v>
      </c>
      <c r="G676" s="1134">
        <v>-0.15</v>
      </c>
      <c r="H676" s="1133" t="s">
        <v>1436</v>
      </c>
      <c r="I676" s="1133" t="s">
        <v>755</v>
      </c>
      <c r="J676" s="1133" t="s">
        <v>1009</v>
      </c>
      <c r="K676" s="1133" t="s">
        <v>1513</v>
      </c>
      <c r="L676" s="1133" t="s">
        <v>3037</v>
      </c>
    </row>
    <row r="677" spans="1:12" x14ac:dyDescent="0.15">
      <c r="A677" s="133">
        <v>676</v>
      </c>
      <c r="B677" s="1133" t="s">
        <v>45</v>
      </c>
      <c r="C677" s="1133" t="s">
        <v>2558</v>
      </c>
      <c r="D677" s="1133" t="s">
        <v>1385</v>
      </c>
      <c r="E677" s="1133" t="s">
        <v>1181</v>
      </c>
      <c r="F677" s="1133" t="s">
        <v>1401</v>
      </c>
      <c r="G677" s="1134">
        <v>-0.15</v>
      </c>
      <c r="H677" s="1133" t="s">
        <v>1406</v>
      </c>
      <c r="I677" s="1133" t="s">
        <v>755</v>
      </c>
      <c r="J677" s="1133" t="s">
        <v>1009</v>
      </c>
      <c r="K677" s="1133" t="s">
        <v>1513</v>
      </c>
      <c r="L677" s="1133" t="s">
        <v>3039</v>
      </c>
    </row>
    <row r="678" spans="1:12" x14ac:dyDescent="0.15">
      <c r="A678" s="133">
        <v>677</v>
      </c>
      <c r="B678" s="1133" t="s">
        <v>45</v>
      </c>
      <c r="C678" s="1133" t="s">
        <v>2798</v>
      </c>
      <c r="D678" s="1133" t="s">
        <v>1284</v>
      </c>
      <c r="E678" s="1133" t="s">
        <v>1181</v>
      </c>
      <c r="F678" s="1133" t="s">
        <v>1401</v>
      </c>
      <c r="G678" s="1134">
        <v>-0.1</v>
      </c>
      <c r="H678" s="1133" t="s">
        <v>1420</v>
      </c>
      <c r="I678" s="1133" t="s">
        <v>755</v>
      </c>
      <c r="J678" s="1133" t="s">
        <v>1009</v>
      </c>
      <c r="K678" s="1133" t="s">
        <v>975</v>
      </c>
      <c r="L678" s="1133" t="s">
        <v>2872</v>
      </c>
    </row>
    <row r="679" spans="1:12" x14ac:dyDescent="0.15">
      <c r="A679" s="133">
        <v>678</v>
      </c>
      <c r="B679" s="1133" t="s">
        <v>45</v>
      </c>
      <c r="C679" s="1133" t="s">
        <v>2706</v>
      </c>
      <c r="D679" s="1133" t="s">
        <v>1284</v>
      </c>
      <c r="E679" s="1133" t="s">
        <v>2065</v>
      </c>
      <c r="F679" s="1133" t="s">
        <v>1411</v>
      </c>
      <c r="G679" s="1134" t="s">
        <v>975</v>
      </c>
      <c r="H679" s="1133" t="s">
        <v>1400</v>
      </c>
      <c r="I679" s="1133" t="s">
        <v>1405</v>
      </c>
      <c r="J679" s="1133" t="s">
        <v>652</v>
      </c>
      <c r="K679" s="1133" t="s">
        <v>1397</v>
      </c>
      <c r="L679" s="1133" t="s">
        <v>2707</v>
      </c>
    </row>
    <row r="680" spans="1:12" x14ac:dyDescent="0.15">
      <c r="A680" s="133">
        <v>679</v>
      </c>
      <c r="B680" s="1133" t="s">
        <v>45</v>
      </c>
      <c r="C680" s="1133" t="s">
        <v>2874</v>
      </c>
      <c r="D680" s="1133" t="s">
        <v>1385</v>
      </c>
      <c r="E680" s="1133" t="s">
        <v>2065</v>
      </c>
      <c r="F680" s="1133" t="s">
        <v>1411</v>
      </c>
      <c r="G680" s="1134">
        <v>-0.15</v>
      </c>
      <c r="H680" s="1133" t="s">
        <v>1404</v>
      </c>
      <c r="I680" s="1133" t="s">
        <v>1405</v>
      </c>
      <c r="J680" s="1133" t="s">
        <v>652</v>
      </c>
      <c r="K680" s="1133" t="s">
        <v>1432</v>
      </c>
      <c r="L680" s="1133" t="s">
        <v>2873</v>
      </c>
    </row>
    <row r="681" spans="1:12" x14ac:dyDescent="0.15">
      <c r="A681" s="133">
        <v>680</v>
      </c>
      <c r="B681" s="1133" t="s">
        <v>45</v>
      </c>
      <c r="C681" s="1133" t="s">
        <v>2799</v>
      </c>
      <c r="D681" s="1133" t="s">
        <v>1284</v>
      </c>
      <c r="E681" s="1133" t="s">
        <v>975</v>
      </c>
      <c r="F681" s="1133" t="s">
        <v>1079</v>
      </c>
      <c r="G681" s="1134" t="s">
        <v>652</v>
      </c>
      <c r="H681" s="1133" t="s">
        <v>1404</v>
      </c>
      <c r="I681" s="1133" t="s">
        <v>3844</v>
      </c>
      <c r="J681" s="1133" t="s">
        <v>3842</v>
      </c>
      <c r="K681" s="1133" t="s">
        <v>1312</v>
      </c>
      <c r="L681" s="1133" t="s">
        <v>2800</v>
      </c>
    </row>
    <row r="682" spans="1:12" x14ac:dyDescent="0.15">
      <c r="A682" s="133">
        <v>681</v>
      </c>
      <c r="B682" s="1133" t="s">
        <v>45</v>
      </c>
      <c r="C682" s="1133" t="s">
        <v>2801</v>
      </c>
      <c r="D682" s="1133" t="s">
        <v>1385</v>
      </c>
      <c r="E682" s="1133" t="s">
        <v>975</v>
      </c>
      <c r="F682" s="1133" t="s">
        <v>1079</v>
      </c>
      <c r="G682" s="1134" t="s">
        <v>652</v>
      </c>
      <c r="H682" s="1133" t="s">
        <v>1412</v>
      </c>
      <c r="I682" s="1133" t="s">
        <v>1405</v>
      </c>
      <c r="J682" s="1133" t="s">
        <v>652</v>
      </c>
      <c r="K682" s="1133" t="s">
        <v>1432</v>
      </c>
      <c r="L682" s="1133" t="s">
        <v>3194</v>
      </c>
    </row>
    <row r="683" spans="1:12" x14ac:dyDescent="0.15">
      <c r="A683" s="133">
        <v>682</v>
      </c>
      <c r="B683" s="1133" t="s">
        <v>45</v>
      </c>
      <c r="C683" s="1133" t="s">
        <v>3155</v>
      </c>
      <c r="D683" s="1133" t="s">
        <v>591</v>
      </c>
      <c r="E683" s="1133" t="s">
        <v>975</v>
      </c>
      <c r="F683" s="1133" t="s">
        <v>1417</v>
      </c>
      <c r="G683" s="1134" t="s">
        <v>652</v>
      </c>
      <c r="H683" s="1133" t="s">
        <v>2701</v>
      </c>
      <c r="I683" s="1133" t="s">
        <v>1618</v>
      </c>
      <c r="J683" s="1133" t="s">
        <v>3889</v>
      </c>
      <c r="K683" s="1133" t="s">
        <v>975</v>
      </c>
      <c r="L683" s="1133" t="s">
        <v>3068</v>
      </c>
    </row>
    <row r="684" spans="1:12" x14ac:dyDescent="0.15">
      <c r="A684" s="133">
        <v>683</v>
      </c>
      <c r="B684" s="1133" t="s">
        <v>45</v>
      </c>
      <c r="C684" s="1133" t="s">
        <v>3084</v>
      </c>
      <c r="D684" s="1133" t="s">
        <v>592</v>
      </c>
      <c r="E684" s="1133" t="s">
        <v>975</v>
      </c>
      <c r="F684" s="1133" t="s">
        <v>2838</v>
      </c>
      <c r="G684" s="1134" t="s">
        <v>652</v>
      </c>
      <c r="H684" s="1133" t="s">
        <v>975</v>
      </c>
      <c r="I684" s="1133" t="s">
        <v>1405</v>
      </c>
      <c r="J684" s="1133" t="s">
        <v>652</v>
      </c>
      <c r="K684" s="1133" t="s">
        <v>1312</v>
      </c>
      <c r="L684" s="1133" t="s">
        <v>3581</v>
      </c>
    </row>
    <row r="685" spans="1:12" x14ac:dyDescent="0.15">
      <c r="A685" s="133">
        <v>684</v>
      </c>
      <c r="B685" s="1133" t="s">
        <v>39</v>
      </c>
      <c r="C685" s="1133" t="s">
        <v>2493</v>
      </c>
      <c r="D685" s="1133" t="s">
        <v>1665</v>
      </c>
      <c r="E685" s="1133" t="s">
        <v>975</v>
      </c>
      <c r="F685" s="1133" t="s">
        <v>1079</v>
      </c>
      <c r="G685" s="1134" t="s">
        <v>652</v>
      </c>
      <c r="H685" s="1133" t="s">
        <v>975</v>
      </c>
      <c r="I685" s="1133" t="s">
        <v>1405</v>
      </c>
      <c r="J685" s="1133" t="s">
        <v>975</v>
      </c>
      <c r="K685" s="1133" t="s">
        <v>975</v>
      </c>
      <c r="L685" s="1133" t="s">
        <v>3568</v>
      </c>
    </row>
    <row r="686" spans="1:12" x14ac:dyDescent="0.15">
      <c r="A686" s="133">
        <v>685</v>
      </c>
      <c r="B686" s="1133" t="s">
        <v>39</v>
      </c>
      <c r="C686" s="1133" t="s">
        <v>2843</v>
      </c>
      <c r="D686" s="1133" t="s">
        <v>1414</v>
      </c>
      <c r="E686" s="106" t="s">
        <v>1284</v>
      </c>
      <c r="F686" s="106" t="s">
        <v>3827</v>
      </c>
      <c r="G686" s="1132" t="s">
        <v>1273</v>
      </c>
      <c r="H686" s="106" t="s">
        <v>1284</v>
      </c>
      <c r="I686" s="106" t="s">
        <v>3828</v>
      </c>
      <c r="J686" s="106" t="s">
        <v>652</v>
      </c>
      <c r="K686" s="106" t="s">
        <v>975</v>
      </c>
      <c r="L686" s="1133" t="s">
        <v>3569</v>
      </c>
    </row>
    <row r="687" spans="1:12" x14ac:dyDescent="0.15">
      <c r="A687" s="133">
        <v>686</v>
      </c>
      <c r="B687" s="1133" t="s">
        <v>39</v>
      </c>
      <c r="C687" s="1133" t="s">
        <v>3195</v>
      </c>
      <c r="D687" s="1133" t="s">
        <v>1385</v>
      </c>
      <c r="E687" s="106" t="s">
        <v>1284</v>
      </c>
      <c r="F687" s="106" t="s">
        <v>3827</v>
      </c>
      <c r="G687" s="1132" t="s">
        <v>1273</v>
      </c>
      <c r="H687" s="106" t="s">
        <v>1284</v>
      </c>
      <c r="I687" s="106" t="s">
        <v>3828</v>
      </c>
      <c r="J687" s="106" t="s">
        <v>652</v>
      </c>
      <c r="K687" s="106" t="s">
        <v>975</v>
      </c>
      <c r="L687" s="1133" t="s">
        <v>3527</v>
      </c>
    </row>
    <row r="688" spans="1:12" x14ac:dyDescent="0.15">
      <c r="A688" s="133">
        <v>687</v>
      </c>
      <c r="B688" s="1133" t="s">
        <v>39</v>
      </c>
      <c r="C688" s="1133" t="s">
        <v>3570</v>
      </c>
      <c r="D688" s="1133" t="s">
        <v>1414</v>
      </c>
      <c r="E688" s="1133" t="s">
        <v>2853</v>
      </c>
      <c r="F688" s="1133" t="s">
        <v>1401</v>
      </c>
      <c r="G688" s="1134">
        <v>-0.2</v>
      </c>
      <c r="H688" s="1133" t="s">
        <v>1794</v>
      </c>
      <c r="I688" s="1133" t="s">
        <v>755</v>
      </c>
      <c r="J688" s="1133" t="s">
        <v>1009</v>
      </c>
      <c r="K688" s="1133" t="s">
        <v>1487</v>
      </c>
      <c r="L688" s="1133" t="s">
        <v>4363</v>
      </c>
    </row>
    <row r="689" spans="1:12" x14ac:dyDescent="0.15">
      <c r="A689" s="133">
        <v>688</v>
      </c>
      <c r="B689" s="1133" t="s">
        <v>39</v>
      </c>
      <c r="C689" s="1133" t="s">
        <v>2851</v>
      </c>
      <c r="D689" s="1133" t="s">
        <v>1284</v>
      </c>
      <c r="E689" s="1133" t="s">
        <v>2852</v>
      </c>
      <c r="F689" s="1133" t="s">
        <v>3270</v>
      </c>
      <c r="G689" s="1134" t="s">
        <v>975</v>
      </c>
      <c r="H689" s="1133" t="s">
        <v>3844</v>
      </c>
      <c r="I689" s="1133" t="s">
        <v>652</v>
      </c>
      <c r="J689" s="1133" t="s">
        <v>652</v>
      </c>
      <c r="K689" s="1133" t="s">
        <v>975</v>
      </c>
      <c r="L689" s="1133" t="s">
        <v>4364</v>
      </c>
    </row>
    <row r="690" spans="1:12" x14ac:dyDescent="0.15">
      <c r="A690" s="133">
        <v>689</v>
      </c>
      <c r="B690" s="1133" t="s">
        <v>39</v>
      </c>
      <c r="C690" s="1133" t="s">
        <v>2848</v>
      </c>
      <c r="D690" s="1133" t="s">
        <v>1385</v>
      </c>
      <c r="E690" s="1133" t="s">
        <v>2849</v>
      </c>
      <c r="F690" s="1133" t="s">
        <v>1401</v>
      </c>
      <c r="G690" s="1134">
        <v>-0.1</v>
      </c>
      <c r="H690" s="1133" t="s">
        <v>1420</v>
      </c>
      <c r="I690" s="1133" t="s">
        <v>755</v>
      </c>
      <c r="J690" s="1133" t="s">
        <v>1009</v>
      </c>
      <c r="K690" s="1133" t="s">
        <v>975</v>
      </c>
      <c r="L690" s="1133" t="s">
        <v>3571</v>
      </c>
    </row>
    <row r="691" spans="1:12" x14ac:dyDescent="0.15">
      <c r="A691" s="133">
        <v>690</v>
      </c>
      <c r="B691" s="1133" t="s">
        <v>39</v>
      </c>
      <c r="C691" s="1133" t="s">
        <v>3573</v>
      </c>
      <c r="D691" s="1133" t="s">
        <v>1284</v>
      </c>
      <c r="E691" s="1133" t="s">
        <v>1201</v>
      </c>
      <c r="F691" s="1133" t="s">
        <v>1401</v>
      </c>
      <c r="G691" s="1134">
        <v>-0.15</v>
      </c>
      <c r="H691" s="1133" t="s">
        <v>1412</v>
      </c>
      <c r="I691" s="1133" t="s">
        <v>1618</v>
      </c>
      <c r="J691" s="1133" t="s">
        <v>1009</v>
      </c>
      <c r="K691" s="1133" t="s">
        <v>1397</v>
      </c>
      <c r="L691" s="1133" t="s">
        <v>3572</v>
      </c>
    </row>
    <row r="692" spans="1:12" x14ac:dyDescent="0.15">
      <c r="A692" s="133">
        <v>691</v>
      </c>
      <c r="B692" s="1133" t="s">
        <v>39</v>
      </c>
      <c r="C692" s="1133" t="s">
        <v>3575</v>
      </c>
      <c r="D692" s="1133" t="s">
        <v>1470</v>
      </c>
      <c r="E692" s="1133" t="s">
        <v>2041</v>
      </c>
      <c r="F692" s="1133" t="s">
        <v>1401</v>
      </c>
      <c r="G692" s="1134">
        <v>-0.2</v>
      </c>
      <c r="H692" s="1133" t="s">
        <v>1399</v>
      </c>
      <c r="I692" s="1133" t="s">
        <v>1492</v>
      </c>
      <c r="J692" s="1133" t="s">
        <v>3889</v>
      </c>
      <c r="K692" s="1133" t="s">
        <v>1312</v>
      </c>
      <c r="L692" s="1133" t="s">
        <v>3574</v>
      </c>
    </row>
    <row r="693" spans="1:12" x14ac:dyDescent="0.15">
      <c r="A693" s="133">
        <v>692</v>
      </c>
      <c r="B693" s="1133" t="s">
        <v>39</v>
      </c>
      <c r="C693" s="1133" t="s">
        <v>2850</v>
      </c>
      <c r="D693" s="1133" t="s">
        <v>1470</v>
      </c>
      <c r="E693" s="1133" t="s">
        <v>975</v>
      </c>
      <c r="F693" s="1133" t="s">
        <v>2838</v>
      </c>
      <c r="G693" s="1134" t="s">
        <v>652</v>
      </c>
      <c r="H693" s="1133" t="s">
        <v>1404</v>
      </c>
      <c r="I693" s="1133" t="s">
        <v>1618</v>
      </c>
      <c r="J693" s="1133" t="s">
        <v>3889</v>
      </c>
      <c r="K693" s="1133" t="s">
        <v>1312</v>
      </c>
      <c r="L693" s="106" t="s">
        <v>3576</v>
      </c>
    </row>
    <row r="694" spans="1:12" x14ac:dyDescent="0.15">
      <c r="A694" s="133">
        <v>693</v>
      </c>
      <c r="B694" s="1133" t="s">
        <v>39</v>
      </c>
      <c r="C694" s="1133" t="s">
        <v>3146</v>
      </c>
      <c r="D694" s="1133" t="s">
        <v>591</v>
      </c>
      <c r="E694" s="1133" t="s">
        <v>975</v>
      </c>
      <c r="F694" s="1133" t="s">
        <v>1417</v>
      </c>
      <c r="G694" s="1134" t="s">
        <v>652</v>
      </c>
      <c r="H694" s="1133" t="s">
        <v>2701</v>
      </c>
      <c r="I694" s="1133" t="s">
        <v>1405</v>
      </c>
      <c r="J694" s="1133" t="s">
        <v>652</v>
      </c>
      <c r="K694" s="1133" t="s">
        <v>975</v>
      </c>
      <c r="L694" s="1133" t="s">
        <v>3147</v>
      </c>
    </row>
    <row r="695" spans="1:12" x14ac:dyDescent="0.15">
      <c r="A695" s="133">
        <v>694</v>
      </c>
      <c r="B695" s="1133" t="s">
        <v>39</v>
      </c>
      <c r="C695" s="1133" t="s">
        <v>3148</v>
      </c>
      <c r="D695" s="1133" t="s">
        <v>592</v>
      </c>
      <c r="E695" s="1133" t="s">
        <v>975</v>
      </c>
      <c r="F695" s="1133" t="s">
        <v>2838</v>
      </c>
      <c r="G695" s="1134" t="s">
        <v>652</v>
      </c>
      <c r="H695" s="1133" t="s">
        <v>975</v>
      </c>
      <c r="I695" s="1133" t="s">
        <v>1618</v>
      </c>
      <c r="J695" s="1133" t="s">
        <v>4356</v>
      </c>
      <c r="K695" s="1133" t="s">
        <v>1312</v>
      </c>
      <c r="L695" s="1133" t="s">
        <v>3577</v>
      </c>
    </row>
    <row r="696" spans="1:12" x14ac:dyDescent="0.15">
      <c r="A696" s="133">
        <v>695</v>
      </c>
      <c r="B696" s="1133" t="s">
        <v>41</v>
      </c>
      <c r="C696" s="1133" t="s">
        <v>2513</v>
      </c>
      <c r="D696" s="1133" t="s">
        <v>2515</v>
      </c>
      <c r="E696" s="1133" t="s">
        <v>975</v>
      </c>
      <c r="F696" s="1133" t="s">
        <v>589</v>
      </c>
      <c r="G696" s="1134" t="s">
        <v>652</v>
      </c>
      <c r="H696" s="1133" t="s">
        <v>975</v>
      </c>
      <c r="I696" s="1133" t="s">
        <v>1405</v>
      </c>
      <c r="J696" s="1133" t="s">
        <v>975</v>
      </c>
      <c r="K696" s="1133" t="s">
        <v>1312</v>
      </c>
      <c r="L696" s="1133" t="s">
        <v>3562</v>
      </c>
    </row>
    <row r="697" spans="1:12" x14ac:dyDescent="0.15">
      <c r="A697" s="133">
        <v>696</v>
      </c>
      <c r="B697" s="1133" t="s">
        <v>41</v>
      </c>
      <c r="C697" s="1133" t="s">
        <v>2628</v>
      </c>
      <c r="D697" s="1133" t="s">
        <v>1665</v>
      </c>
      <c r="E697" s="106" t="s">
        <v>975</v>
      </c>
      <c r="F697" s="106" t="s">
        <v>1413</v>
      </c>
      <c r="G697" s="1132" t="s">
        <v>652</v>
      </c>
      <c r="H697" s="106" t="s">
        <v>975</v>
      </c>
      <c r="I697" s="106" t="s">
        <v>3828</v>
      </c>
      <c r="J697" s="106" t="s">
        <v>652</v>
      </c>
      <c r="K697" s="106" t="s">
        <v>975</v>
      </c>
      <c r="L697" s="1133" t="s">
        <v>2772</v>
      </c>
    </row>
    <row r="698" spans="1:12" x14ac:dyDescent="0.15">
      <c r="A698" s="133">
        <v>697</v>
      </c>
      <c r="B698" s="1133" t="s">
        <v>41</v>
      </c>
      <c r="C698" s="1133" t="s">
        <v>3563</v>
      </c>
      <c r="D698" s="1133" t="s">
        <v>1385</v>
      </c>
      <c r="E698" s="1133" t="s">
        <v>4365</v>
      </c>
      <c r="F698" s="1133" t="s">
        <v>1438</v>
      </c>
      <c r="G698" s="1134">
        <v>-0.4</v>
      </c>
      <c r="H698" s="1133" t="s">
        <v>1421</v>
      </c>
      <c r="I698" s="1133" t="s">
        <v>1538</v>
      </c>
      <c r="J698" s="1133" t="s">
        <v>1364</v>
      </c>
      <c r="K698" s="1133" t="s">
        <v>975</v>
      </c>
      <c r="L698" s="1133" t="s">
        <v>2530</v>
      </c>
    </row>
    <row r="699" spans="1:12" x14ac:dyDescent="0.15">
      <c r="A699" s="133">
        <v>698</v>
      </c>
      <c r="B699" s="1133" t="s">
        <v>41</v>
      </c>
      <c r="C699" s="1133" t="s">
        <v>2567</v>
      </c>
      <c r="D699" s="1133" t="s">
        <v>1284</v>
      </c>
      <c r="E699" s="1133" t="s">
        <v>2031</v>
      </c>
      <c r="F699" s="1133" t="s">
        <v>1401</v>
      </c>
      <c r="G699" s="1134">
        <v>-0.1</v>
      </c>
      <c r="H699" s="1133" t="s">
        <v>1404</v>
      </c>
      <c r="I699" s="1133" t="s">
        <v>755</v>
      </c>
      <c r="J699" s="1133" t="s">
        <v>1009</v>
      </c>
      <c r="K699" s="1133" t="s">
        <v>975</v>
      </c>
      <c r="L699" s="1133" t="s">
        <v>2641</v>
      </c>
    </row>
    <row r="700" spans="1:12" x14ac:dyDescent="0.15">
      <c r="A700" s="133">
        <v>699</v>
      </c>
      <c r="B700" s="1133" t="s">
        <v>41</v>
      </c>
      <c r="C700" s="1133" t="s">
        <v>2636</v>
      </c>
      <c r="D700" s="1133" t="s">
        <v>1385</v>
      </c>
      <c r="E700" s="1133" t="s">
        <v>2031</v>
      </c>
      <c r="F700" s="1133" t="s">
        <v>1401</v>
      </c>
      <c r="G700" s="1134">
        <v>-0.15</v>
      </c>
      <c r="H700" s="1133" t="s">
        <v>1406</v>
      </c>
      <c r="I700" s="1133" t="s">
        <v>755</v>
      </c>
      <c r="J700" s="1133" t="s">
        <v>1009</v>
      </c>
      <c r="K700" s="1133" t="s">
        <v>975</v>
      </c>
      <c r="L700" s="1133" t="s">
        <v>3564</v>
      </c>
    </row>
    <row r="701" spans="1:12" x14ac:dyDescent="0.15">
      <c r="A701" s="133">
        <v>700</v>
      </c>
      <c r="B701" s="1133" t="s">
        <v>41</v>
      </c>
      <c r="C701" s="1133" t="s">
        <v>2643</v>
      </c>
      <c r="D701" s="1133" t="s">
        <v>1284</v>
      </c>
      <c r="E701" s="1133" t="s">
        <v>2644</v>
      </c>
      <c r="F701" s="1133" t="s">
        <v>1411</v>
      </c>
      <c r="G701" s="1134" t="s">
        <v>975</v>
      </c>
      <c r="H701" s="1133" t="s">
        <v>1421</v>
      </c>
      <c r="I701" s="1133" t="s">
        <v>1538</v>
      </c>
      <c r="J701" s="1133" t="s">
        <v>519</v>
      </c>
      <c r="K701" s="1133" t="s">
        <v>1312</v>
      </c>
      <c r="L701" s="1133" t="s">
        <v>2645</v>
      </c>
    </row>
    <row r="702" spans="1:12" x14ac:dyDescent="0.15">
      <c r="A702" s="133">
        <v>701</v>
      </c>
      <c r="B702" s="1133" t="s">
        <v>41</v>
      </c>
      <c r="C702" s="1133" t="s">
        <v>3565</v>
      </c>
      <c r="D702" s="1133" t="s">
        <v>1385</v>
      </c>
      <c r="E702" s="1133" t="s">
        <v>975</v>
      </c>
      <c r="F702" s="1133" t="s">
        <v>1589</v>
      </c>
      <c r="G702" s="1134" t="s">
        <v>652</v>
      </c>
      <c r="H702" s="1133" t="s">
        <v>1412</v>
      </c>
      <c r="I702" s="1133" t="s">
        <v>755</v>
      </c>
      <c r="J702" s="1133" t="s">
        <v>3889</v>
      </c>
      <c r="K702" s="1133" t="s">
        <v>1397</v>
      </c>
      <c r="L702" s="1133" t="s">
        <v>2646</v>
      </c>
    </row>
    <row r="703" spans="1:12" x14ac:dyDescent="0.15">
      <c r="A703" s="133">
        <v>702</v>
      </c>
      <c r="B703" s="1133" t="s">
        <v>41</v>
      </c>
      <c r="C703" s="1133" t="s">
        <v>3130</v>
      </c>
      <c r="D703" s="1133" t="s">
        <v>1385</v>
      </c>
      <c r="E703" s="1133" t="s">
        <v>1199</v>
      </c>
      <c r="F703" s="1133" t="s">
        <v>3270</v>
      </c>
      <c r="G703" s="1134">
        <v>-0.1</v>
      </c>
      <c r="H703" s="1133" t="s">
        <v>1420</v>
      </c>
      <c r="I703" s="1133" t="s">
        <v>652</v>
      </c>
      <c r="J703" s="1133" t="s">
        <v>652</v>
      </c>
      <c r="K703" s="1133" t="s">
        <v>975</v>
      </c>
      <c r="L703" s="1133" t="s">
        <v>2642</v>
      </c>
    </row>
    <row r="704" spans="1:12" x14ac:dyDescent="0.15">
      <c r="A704" s="133">
        <v>703</v>
      </c>
      <c r="B704" s="1133" t="s">
        <v>41</v>
      </c>
      <c r="C704" s="1133" t="s">
        <v>2450</v>
      </c>
      <c r="D704" s="1133" t="s">
        <v>1385</v>
      </c>
      <c r="E704" s="106" t="s">
        <v>975</v>
      </c>
      <c r="F704" s="106" t="s">
        <v>1079</v>
      </c>
      <c r="G704" s="1132" t="s">
        <v>652</v>
      </c>
      <c r="H704" s="106" t="s">
        <v>975</v>
      </c>
      <c r="I704" s="106" t="s">
        <v>3844</v>
      </c>
      <c r="J704" s="106" t="s">
        <v>652</v>
      </c>
      <c r="K704" s="106" t="s">
        <v>1432</v>
      </c>
      <c r="L704" s="1133" t="s">
        <v>4366</v>
      </c>
    </row>
    <row r="705" spans="1:12" x14ac:dyDescent="0.15">
      <c r="A705" s="133">
        <v>704</v>
      </c>
      <c r="B705" s="1133" t="s">
        <v>41</v>
      </c>
      <c r="C705" s="1133" t="s">
        <v>3154</v>
      </c>
      <c r="D705" s="1133" t="s">
        <v>591</v>
      </c>
      <c r="E705" s="1133" t="s">
        <v>975</v>
      </c>
      <c r="F705" s="1133" t="s">
        <v>1398</v>
      </c>
      <c r="G705" s="1134" t="s">
        <v>652</v>
      </c>
      <c r="H705" s="1133" t="s">
        <v>2701</v>
      </c>
      <c r="I705" s="1133" t="s">
        <v>1405</v>
      </c>
      <c r="J705" s="1133" t="s">
        <v>652</v>
      </c>
      <c r="K705" s="1133" t="s">
        <v>975</v>
      </c>
      <c r="L705" s="1133" t="s">
        <v>3567</v>
      </c>
    </row>
    <row r="706" spans="1:12" x14ac:dyDescent="0.15">
      <c r="A706" s="133">
        <v>705</v>
      </c>
      <c r="B706" s="1133" t="s">
        <v>41</v>
      </c>
      <c r="C706" s="1133" t="s">
        <v>3131</v>
      </c>
      <c r="D706" s="1133" t="s">
        <v>592</v>
      </c>
      <c r="E706" s="1133" t="s">
        <v>975</v>
      </c>
      <c r="F706" s="1133" t="s">
        <v>1438</v>
      </c>
      <c r="G706" s="1134" t="s">
        <v>652</v>
      </c>
      <c r="H706" s="1133" t="s">
        <v>975</v>
      </c>
      <c r="I706" s="1133" t="s">
        <v>1492</v>
      </c>
      <c r="J706" s="1133" t="s">
        <v>3889</v>
      </c>
      <c r="K706" s="1133" t="s">
        <v>1312</v>
      </c>
      <c r="L706" s="1133" t="s">
        <v>4367</v>
      </c>
    </row>
    <row r="707" spans="1:12" x14ac:dyDescent="0.15">
      <c r="A707" s="133">
        <v>706</v>
      </c>
      <c r="B707" s="1133" t="s">
        <v>456</v>
      </c>
      <c r="C707" s="1133" t="s">
        <v>3555</v>
      </c>
      <c r="D707" s="1133" t="s">
        <v>1284</v>
      </c>
      <c r="E707" s="106" t="s">
        <v>1284</v>
      </c>
      <c r="F707" s="106" t="s">
        <v>3827</v>
      </c>
      <c r="G707" s="1132" t="s">
        <v>1273</v>
      </c>
      <c r="H707" s="106" t="s">
        <v>1284</v>
      </c>
      <c r="I707" s="106" t="s">
        <v>3828</v>
      </c>
      <c r="J707" s="106" t="s">
        <v>1273</v>
      </c>
      <c r="K707" s="106" t="s">
        <v>975</v>
      </c>
      <c r="L707" s="1133" t="s">
        <v>3297</v>
      </c>
    </row>
    <row r="708" spans="1:12" x14ac:dyDescent="0.15">
      <c r="A708" s="133">
        <v>707</v>
      </c>
      <c r="B708" s="1133" t="s">
        <v>456</v>
      </c>
      <c r="C708" s="1133" t="s">
        <v>3556</v>
      </c>
      <c r="D708" s="1133" t="s">
        <v>1284</v>
      </c>
      <c r="E708" s="106" t="s">
        <v>913</v>
      </c>
      <c r="F708" s="106" t="s">
        <v>1410</v>
      </c>
      <c r="G708" s="1132" t="s">
        <v>975</v>
      </c>
      <c r="H708" s="106" t="s">
        <v>1404</v>
      </c>
      <c r="I708" s="106" t="s">
        <v>3844</v>
      </c>
      <c r="J708" s="106" t="s">
        <v>519</v>
      </c>
      <c r="K708" s="106" t="s">
        <v>1312</v>
      </c>
      <c r="L708" s="106" t="s">
        <v>2750</v>
      </c>
    </row>
    <row r="709" spans="1:12" x14ac:dyDescent="0.15">
      <c r="A709" s="133">
        <v>708</v>
      </c>
      <c r="B709" s="1133" t="s">
        <v>456</v>
      </c>
      <c r="C709" s="1133" t="s">
        <v>2698</v>
      </c>
      <c r="D709" s="1133" t="s">
        <v>1284</v>
      </c>
      <c r="E709" s="1133" t="s">
        <v>975</v>
      </c>
      <c r="F709" s="1133" t="s">
        <v>1407</v>
      </c>
      <c r="G709" s="1134" t="s">
        <v>652</v>
      </c>
      <c r="H709" s="1133" t="s">
        <v>1400</v>
      </c>
      <c r="I709" s="1133" t="s">
        <v>1405</v>
      </c>
      <c r="J709" s="1133" t="s">
        <v>652</v>
      </c>
      <c r="K709" s="1133" t="s">
        <v>975</v>
      </c>
      <c r="L709" s="1133" t="s">
        <v>3561</v>
      </c>
    </row>
    <row r="710" spans="1:12" x14ac:dyDescent="0.15">
      <c r="A710" s="133">
        <v>709</v>
      </c>
      <c r="B710" s="1133" t="s">
        <v>456</v>
      </c>
      <c r="C710" s="1133" t="s">
        <v>2524</v>
      </c>
      <c r="D710" s="1133" t="s">
        <v>1284</v>
      </c>
      <c r="E710" s="1133" t="s">
        <v>2039</v>
      </c>
      <c r="F710" s="1133" t="s">
        <v>1401</v>
      </c>
      <c r="G710" s="1134">
        <v>-0.1</v>
      </c>
      <c r="H710" s="1133" t="s">
        <v>975</v>
      </c>
      <c r="I710" s="1133" t="s">
        <v>755</v>
      </c>
      <c r="J710" s="1133" t="s">
        <v>1009</v>
      </c>
      <c r="K710" s="1133" t="s">
        <v>975</v>
      </c>
      <c r="L710" s="1133" t="s">
        <v>2483</v>
      </c>
    </row>
    <row r="711" spans="1:12" x14ac:dyDescent="0.15">
      <c r="A711" s="133">
        <v>710</v>
      </c>
      <c r="B711" s="1133" t="s">
        <v>456</v>
      </c>
      <c r="C711" s="1133" t="s">
        <v>2482</v>
      </c>
      <c r="D711" s="1133" t="s">
        <v>1284</v>
      </c>
      <c r="E711" s="1133" t="s">
        <v>2039</v>
      </c>
      <c r="F711" s="1133" t="s">
        <v>1401</v>
      </c>
      <c r="G711" s="1134">
        <v>-0.05</v>
      </c>
      <c r="H711" s="1133" t="s">
        <v>1402</v>
      </c>
      <c r="I711" s="1133" t="s">
        <v>755</v>
      </c>
      <c r="J711" s="1133" t="s">
        <v>1009</v>
      </c>
      <c r="K711" s="1133" t="s">
        <v>975</v>
      </c>
      <c r="L711" s="1133" t="s">
        <v>2481</v>
      </c>
    </row>
    <row r="712" spans="1:12" x14ac:dyDescent="0.15">
      <c r="A712" s="133">
        <v>711</v>
      </c>
      <c r="B712" s="1133" t="s">
        <v>456</v>
      </c>
      <c r="C712" s="1133" t="s">
        <v>2529</v>
      </c>
      <c r="D712" s="1133" t="s">
        <v>1284</v>
      </c>
      <c r="E712" s="1133" t="s">
        <v>913</v>
      </c>
      <c r="F712" s="1133" t="s">
        <v>1401</v>
      </c>
      <c r="G712" s="1134">
        <v>-0.2</v>
      </c>
      <c r="H712" s="1133" t="s">
        <v>1399</v>
      </c>
      <c r="I712" s="1133" t="s">
        <v>755</v>
      </c>
      <c r="J712" s="1133" t="s">
        <v>1009</v>
      </c>
      <c r="K712" s="1133" t="s">
        <v>1397</v>
      </c>
      <c r="L712" s="1133" t="s">
        <v>3560</v>
      </c>
    </row>
    <row r="713" spans="1:12" x14ac:dyDescent="0.15">
      <c r="A713" s="133">
        <v>712</v>
      </c>
      <c r="B713" s="1133" t="s">
        <v>456</v>
      </c>
      <c r="C713" s="1133" t="s">
        <v>2528</v>
      </c>
      <c r="D713" s="1133" t="s">
        <v>1284</v>
      </c>
      <c r="E713" s="1133" t="s">
        <v>913</v>
      </c>
      <c r="F713" s="1133" t="s">
        <v>1401</v>
      </c>
      <c r="G713" s="1134">
        <v>-0.1</v>
      </c>
      <c r="H713" s="1133" t="s">
        <v>1406</v>
      </c>
      <c r="I713" s="1133" t="s">
        <v>755</v>
      </c>
      <c r="J713" s="1133" t="s">
        <v>1009</v>
      </c>
      <c r="K713" s="1133" t="s">
        <v>1397</v>
      </c>
      <c r="L713" s="1133" t="s">
        <v>3557</v>
      </c>
    </row>
    <row r="714" spans="1:12" x14ac:dyDescent="0.15">
      <c r="A714" s="133">
        <v>713</v>
      </c>
      <c r="B714" s="1133" t="s">
        <v>456</v>
      </c>
      <c r="C714" s="1133" t="s">
        <v>2535</v>
      </c>
      <c r="D714" s="1133" t="s">
        <v>1284</v>
      </c>
      <c r="E714" s="1133" t="s">
        <v>913</v>
      </c>
      <c r="F714" s="1133" t="s">
        <v>1401</v>
      </c>
      <c r="G714" s="1134">
        <v>-0.15</v>
      </c>
      <c r="H714" s="1133" t="s">
        <v>1420</v>
      </c>
      <c r="I714" s="1133" t="s">
        <v>1618</v>
      </c>
      <c r="J714" s="1133" t="s">
        <v>1009</v>
      </c>
      <c r="K714" s="1133" t="s">
        <v>1487</v>
      </c>
      <c r="L714" s="1133" t="s">
        <v>3558</v>
      </c>
    </row>
    <row r="715" spans="1:12" x14ac:dyDescent="0.15">
      <c r="A715" s="133">
        <v>714</v>
      </c>
      <c r="B715" s="1133" t="s">
        <v>456</v>
      </c>
      <c r="C715" s="1133" t="s">
        <v>2708</v>
      </c>
      <c r="D715" s="1133" t="s">
        <v>1284</v>
      </c>
      <c r="E715" s="1133" t="s">
        <v>2527</v>
      </c>
      <c r="F715" s="1133" t="s">
        <v>1440</v>
      </c>
      <c r="G715" s="1134" t="s">
        <v>652</v>
      </c>
      <c r="H715" s="1133" t="s">
        <v>1412</v>
      </c>
      <c r="I715" s="1133" t="s">
        <v>755</v>
      </c>
      <c r="J715" s="1133" t="s">
        <v>519</v>
      </c>
      <c r="K715" s="1133" t="s">
        <v>975</v>
      </c>
      <c r="L715" s="1133" t="s">
        <v>2542</v>
      </c>
    </row>
    <row r="716" spans="1:12" x14ac:dyDescent="0.15">
      <c r="A716" s="133">
        <v>715</v>
      </c>
      <c r="B716" s="1133" t="s">
        <v>456</v>
      </c>
      <c r="C716" s="1133" t="s">
        <v>3080</v>
      </c>
      <c r="D716" s="1133" t="s">
        <v>591</v>
      </c>
      <c r="E716" s="1133" t="s">
        <v>975</v>
      </c>
      <c r="F716" s="1133" t="s">
        <v>1407</v>
      </c>
      <c r="G716" s="1134" t="s">
        <v>652</v>
      </c>
      <c r="H716" s="1133" t="s">
        <v>2701</v>
      </c>
      <c r="I716" s="1133" t="s">
        <v>1405</v>
      </c>
      <c r="J716" s="1133" t="s">
        <v>652</v>
      </c>
      <c r="K716" s="1133" t="s">
        <v>1312</v>
      </c>
      <c r="L716" s="1133" t="s">
        <v>3066</v>
      </c>
    </row>
    <row r="717" spans="1:12" x14ac:dyDescent="0.15">
      <c r="A717" s="133">
        <v>716</v>
      </c>
      <c r="B717" s="1133" t="s">
        <v>456</v>
      </c>
      <c r="C717" s="1133" t="s">
        <v>3151</v>
      </c>
      <c r="D717" s="1133" t="s">
        <v>592</v>
      </c>
      <c r="E717" s="1133" t="s">
        <v>975</v>
      </c>
      <c r="F717" s="1133" t="s">
        <v>2838</v>
      </c>
      <c r="G717" s="1134" t="s">
        <v>652</v>
      </c>
      <c r="H717" s="1133" t="s">
        <v>975</v>
      </c>
      <c r="I717" s="1133" t="s">
        <v>1405</v>
      </c>
      <c r="J717" s="1133" t="s">
        <v>652</v>
      </c>
      <c r="K717" s="1133" t="s">
        <v>1312</v>
      </c>
      <c r="L717" s="1133" t="s">
        <v>3559</v>
      </c>
    </row>
    <row r="718" spans="1:12" x14ac:dyDescent="0.15">
      <c r="A718" s="133">
        <v>717</v>
      </c>
      <c r="B718" s="1133" t="s">
        <v>40</v>
      </c>
      <c r="C718" s="1133" t="s">
        <v>2670</v>
      </c>
      <c r="D718" s="1133" t="s">
        <v>589</v>
      </c>
      <c r="E718" s="1133" t="s">
        <v>975</v>
      </c>
      <c r="F718" s="1133" t="s">
        <v>589</v>
      </c>
      <c r="G718" s="1134" t="s">
        <v>652</v>
      </c>
      <c r="H718" s="1133" t="s">
        <v>975</v>
      </c>
      <c r="I718" s="1133" t="s">
        <v>1405</v>
      </c>
      <c r="J718" s="1133" t="s">
        <v>975</v>
      </c>
      <c r="K718" s="1133" t="s">
        <v>1312</v>
      </c>
      <c r="L718" s="1133" t="s">
        <v>2671</v>
      </c>
    </row>
    <row r="719" spans="1:12" x14ac:dyDescent="0.15">
      <c r="A719" s="133">
        <v>718</v>
      </c>
      <c r="B719" s="1133" t="s">
        <v>40</v>
      </c>
      <c r="C719" s="1133" t="s">
        <v>3124</v>
      </c>
      <c r="D719" s="1133" t="s">
        <v>1284</v>
      </c>
      <c r="E719" s="1133" t="s">
        <v>975</v>
      </c>
      <c r="F719" s="1133" t="s">
        <v>1413</v>
      </c>
      <c r="G719" s="1134" t="s">
        <v>652</v>
      </c>
      <c r="H719" s="1133" t="s">
        <v>975</v>
      </c>
      <c r="I719" s="1133" t="s">
        <v>1405</v>
      </c>
      <c r="J719" s="1133" t="s">
        <v>652</v>
      </c>
      <c r="K719" s="1133" t="s">
        <v>975</v>
      </c>
      <c r="L719" s="1133" t="s">
        <v>3123</v>
      </c>
    </row>
    <row r="720" spans="1:12" x14ac:dyDescent="0.15">
      <c r="A720" s="133">
        <v>719</v>
      </c>
      <c r="B720" s="1133" t="s">
        <v>40</v>
      </c>
      <c r="C720" s="1133" t="s">
        <v>2868</v>
      </c>
      <c r="D720" s="1133" t="s">
        <v>1284</v>
      </c>
      <c r="E720" s="1133" t="s">
        <v>3861</v>
      </c>
      <c r="F720" s="1133" t="s">
        <v>1410</v>
      </c>
      <c r="G720" s="1134">
        <v>-0.1</v>
      </c>
      <c r="H720" s="1133" t="s">
        <v>1406</v>
      </c>
      <c r="I720" s="1133" t="s">
        <v>755</v>
      </c>
      <c r="J720" s="1133" t="s">
        <v>1469</v>
      </c>
      <c r="K720" s="1133" t="s">
        <v>1397</v>
      </c>
      <c r="L720" s="1133" t="s">
        <v>2869</v>
      </c>
    </row>
    <row r="721" spans="1:12" x14ac:dyDescent="0.15">
      <c r="A721" s="133">
        <v>720</v>
      </c>
      <c r="B721" s="1133" t="s">
        <v>40</v>
      </c>
      <c r="C721" s="1133" t="s">
        <v>2866</v>
      </c>
      <c r="D721" s="1133" t="s">
        <v>1284</v>
      </c>
      <c r="E721" s="1133" t="s">
        <v>975</v>
      </c>
      <c r="F721" s="1133" t="s">
        <v>1398</v>
      </c>
      <c r="G721" s="1134" t="s">
        <v>652</v>
      </c>
      <c r="H721" s="1133" t="s">
        <v>1423</v>
      </c>
      <c r="I721" s="1133" t="s">
        <v>1405</v>
      </c>
      <c r="J721" s="1133" t="s">
        <v>652</v>
      </c>
      <c r="K721" s="1133" t="s">
        <v>975</v>
      </c>
      <c r="L721" s="1133" t="s">
        <v>2673</v>
      </c>
    </row>
    <row r="722" spans="1:12" x14ac:dyDescent="0.15">
      <c r="A722" s="133">
        <v>721</v>
      </c>
      <c r="B722" s="1133" t="s">
        <v>40</v>
      </c>
      <c r="C722" s="1133" t="s">
        <v>2882</v>
      </c>
      <c r="D722" s="106" t="s">
        <v>1385</v>
      </c>
      <c r="E722" s="106" t="s">
        <v>1181</v>
      </c>
      <c r="F722" s="106" t="s">
        <v>1401</v>
      </c>
      <c r="G722" s="1132">
        <v>-0.2</v>
      </c>
      <c r="H722" s="106" t="s">
        <v>1408</v>
      </c>
      <c r="I722" s="106" t="s">
        <v>755</v>
      </c>
      <c r="J722" s="106" t="s">
        <v>1009</v>
      </c>
      <c r="K722" s="106" t="s">
        <v>1432</v>
      </c>
      <c r="L722" s="106" t="s">
        <v>2877</v>
      </c>
    </row>
    <row r="723" spans="1:12" x14ac:dyDescent="0.15">
      <c r="A723" s="133">
        <v>722</v>
      </c>
      <c r="B723" s="1133" t="s">
        <v>40</v>
      </c>
      <c r="C723" s="1133" t="s">
        <v>2867</v>
      </c>
      <c r="D723" s="1133" t="s">
        <v>1385</v>
      </c>
      <c r="E723" s="1133" t="s">
        <v>975</v>
      </c>
      <c r="F723" s="1133" t="s">
        <v>1411</v>
      </c>
      <c r="G723" s="1134" t="s">
        <v>652</v>
      </c>
      <c r="H723" s="1133" t="s">
        <v>975</v>
      </c>
      <c r="I723" s="1133" t="s">
        <v>3844</v>
      </c>
      <c r="J723" s="1133" t="s">
        <v>1364</v>
      </c>
      <c r="K723" s="1133" t="s">
        <v>1397</v>
      </c>
      <c r="L723" s="1133" t="s">
        <v>3044</v>
      </c>
    </row>
    <row r="724" spans="1:12" x14ac:dyDescent="0.15">
      <c r="A724" s="133">
        <v>723</v>
      </c>
      <c r="B724" s="1133" t="s">
        <v>40</v>
      </c>
      <c r="C724" s="1133" t="s">
        <v>2538</v>
      </c>
      <c r="D724" s="1133" t="s">
        <v>1284</v>
      </c>
      <c r="E724" s="1133" t="s">
        <v>1181</v>
      </c>
      <c r="F724" s="1133" t="s">
        <v>1437</v>
      </c>
      <c r="G724" s="1134">
        <v>-0.3</v>
      </c>
      <c r="H724" s="1133" t="s">
        <v>1399</v>
      </c>
      <c r="I724" s="1133" t="s">
        <v>755</v>
      </c>
      <c r="J724" s="1133" t="s">
        <v>652</v>
      </c>
      <c r="K724" s="1133" t="s">
        <v>975</v>
      </c>
      <c r="L724" s="1133" t="s">
        <v>2539</v>
      </c>
    </row>
    <row r="725" spans="1:12" x14ac:dyDescent="0.15">
      <c r="A725" s="133">
        <v>724</v>
      </c>
      <c r="B725" s="1133" t="s">
        <v>40</v>
      </c>
      <c r="C725" s="1133" t="s">
        <v>2875</v>
      </c>
      <c r="D725" s="1133" t="s">
        <v>1385</v>
      </c>
      <c r="E725" s="1133" t="s">
        <v>2870</v>
      </c>
      <c r="F725" s="1133" t="s">
        <v>3270</v>
      </c>
      <c r="G725" s="1134" t="s">
        <v>975</v>
      </c>
      <c r="H725" s="1133" t="s">
        <v>1420</v>
      </c>
      <c r="I725" s="1133" t="s">
        <v>1618</v>
      </c>
      <c r="J725" s="1133" t="s">
        <v>652</v>
      </c>
      <c r="K725" s="1133" t="s">
        <v>1432</v>
      </c>
      <c r="L725" s="1133" t="s">
        <v>2871</v>
      </c>
    </row>
    <row r="726" spans="1:12" x14ac:dyDescent="0.15">
      <c r="A726" s="133">
        <v>725</v>
      </c>
      <c r="B726" s="1133" t="s">
        <v>40</v>
      </c>
      <c r="C726" s="1133" t="s">
        <v>2865</v>
      </c>
      <c r="D726" s="1133" t="s">
        <v>1284</v>
      </c>
      <c r="E726" s="1133" t="s">
        <v>2864</v>
      </c>
      <c r="F726" s="1133" t="s">
        <v>3270</v>
      </c>
      <c r="G726" s="1134">
        <v>-0.15</v>
      </c>
      <c r="H726" s="1133" t="s">
        <v>1404</v>
      </c>
      <c r="I726" s="1133" t="s">
        <v>652</v>
      </c>
      <c r="J726" s="1133" t="s">
        <v>652</v>
      </c>
      <c r="K726" s="1133" t="s">
        <v>1487</v>
      </c>
      <c r="L726" s="1133" t="s">
        <v>3045</v>
      </c>
    </row>
    <row r="727" spans="1:12" x14ac:dyDescent="0.15">
      <c r="A727" s="133">
        <v>726</v>
      </c>
      <c r="B727" s="1133" t="s">
        <v>40</v>
      </c>
      <c r="C727" s="1133" t="s">
        <v>3081</v>
      </c>
      <c r="D727" s="1133" t="s">
        <v>591</v>
      </c>
      <c r="E727" s="1133" t="s">
        <v>975</v>
      </c>
      <c r="F727" s="1133" t="s">
        <v>1407</v>
      </c>
      <c r="G727" s="1134" t="s">
        <v>652</v>
      </c>
      <c r="H727" s="1133" t="s">
        <v>2701</v>
      </c>
      <c r="I727" s="1133" t="s">
        <v>1405</v>
      </c>
      <c r="J727" s="1133" t="s">
        <v>652</v>
      </c>
      <c r="K727" s="1133" t="s">
        <v>975</v>
      </c>
      <c r="L727" s="1133" t="s">
        <v>3156</v>
      </c>
    </row>
    <row r="728" spans="1:12" x14ac:dyDescent="0.15">
      <c r="A728" s="133">
        <v>727</v>
      </c>
      <c r="B728" s="1133" t="s">
        <v>40</v>
      </c>
      <c r="C728" s="1133" t="s">
        <v>3082</v>
      </c>
      <c r="D728" s="1133" t="s">
        <v>592</v>
      </c>
      <c r="E728" s="1133" t="s">
        <v>975</v>
      </c>
      <c r="F728" s="1133" t="s">
        <v>1079</v>
      </c>
      <c r="G728" s="1134" t="s">
        <v>652</v>
      </c>
      <c r="H728" s="1133" t="s">
        <v>975</v>
      </c>
      <c r="I728" s="1133" t="s">
        <v>1405</v>
      </c>
      <c r="J728" s="1133" t="s">
        <v>652</v>
      </c>
      <c r="K728" s="1133" t="s">
        <v>1312</v>
      </c>
      <c r="L728" s="1133" t="s">
        <v>3260</v>
      </c>
    </row>
    <row r="729" spans="1:12" x14ac:dyDescent="0.15">
      <c r="A729" s="133">
        <v>728</v>
      </c>
      <c r="B729" s="1133" t="s">
        <v>43</v>
      </c>
      <c r="C729" s="1133" t="s">
        <v>2507</v>
      </c>
      <c r="D729" s="1133" t="s">
        <v>589</v>
      </c>
      <c r="E729" s="1133" t="s">
        <v>975</v>
      </c>
      <c r="F729" s="1133" t="s">
        <v>589</v>
      </c>
      <c r="G729" s="1134" t="s">
        <v>652</v>
      </c>
      <c r="H729" s="1133" t="s">
        <v>975</v>
      </c>
      <c r="I729" s="1133" t="s">
        <v>1405</v>
      </c>
      <c r="J729" s="1133" t="s">
        <v>975</v>
      </c>
      <c r="K729" s="1133" t="s">
        <v>1312</v>
      </c>
      <c r="L729" s="1133" t="s">
        <v>2508</v>
      </c>
    </row>
    <row r="730" spans="1:12" x14ac:dyDescent="0.15">
      <c r="A730" s="133">
        <v>729</v>
      </c>
      <c r="B730" s="1133" t="s">
        <v>43</v>
      </c>
      <c r="C730" s="1133" t="s">
        <v>2658</v>
      </c>
      <c r="D730" s="106" t="s">
        <v>1284</v>
      </c>
      <c r="E730" s="106" t="s">
        <v>1284</v>
      </c>
      <c r="F730" s="106" t="s">
        <v>3827</v>
      </c>
      <c r="G730" s="1132" t="s">
        <v>1273</v>
      </c>
      <c r="H730" s="106" t="s">
        <v>1284</v>
      </c>
      <c r="I730" s="106" t="s">
        <v>3828</v>
      </c>
      <c r="J730" s="106" t="s">
        <v>1273</v>
      </c>
      <c r="K730" s="106" t="s">
        <v>975</v>
      </c>
      <c r="L730" s="1133" t="s">
        <v>2662</v>
      </c>
    </row>
    <row r="731" spans="1:12" x14ac:dyDescent="0.15">
      <c r="A731" s="133">
        <v>730</v>
      </c>
      <c r="B731" s="1133" t="s">
        <v>43</v>
      </c>
      <c r="C731" s="1133" t="s">
        <v>3218</v>
      </c>
      <c r="D731" s="1133" t="s">
        <v>1284</v>
      </c>
      <c r="E731" s="1133" t="s">
        <v>975</v>
      </c>
      <c r="F731" s="1133" t="s">
        <v>1410</v>
      </c>
      <c r="G731" s="1134" t="s">
        <v>652</v>
      </c>
      <c r="H731" s="1133" t="s">
        <v>975</v>
      </c>
      <c r="I731" s="1133" t="s">
        <v>1405</v>
      </c>
      <c r="J731" s="1133" t="s">
        <v>652</v>
      </c>
      <c r="K731" s="1133" t="s">
        <v>1312</v>
      </c>
      <c r="L731" s="1133" t="s">
        <v>3217</v>
      </c>
    </row>
    <row r="732" spans="1:12" x14ac:dyDescent="0.15">
      <c r="A732" s="133">
        <v>731</v>
      </c>
      <c r="B732" s="1133" t="s">
        <v>43</v>
      </c>
      <c r="C732" s="1133" t="s">
        <v>2661</v>
      </c>
      <c r="D732" s="1133" t="s">
        <v>1284</v>
      </c>
      <c r="E732" s="1133" t="s">
        <v>1601</v>
      </c>
      <c r="F732" s="1133" t="s">
        <v>1401</v>
      </c>
      <c r="G732" s="1134">
        <v>-0.1</v>
      </c>
      <c r="H732" s="1133" t="s">
        <v>1420</v>
      </c>
      <c r="I732" s="1133" t="s">
        <v>755</v>
      </c>
      <c r="J732" s="1133" t="s">
        <v>519</v>
      </c>
      <c r="K732" s="1133" t="s">
        <v>975</v>
      </c>
      <c r="L732" s="1133" t="s">
        <v>2754</v>
      </c>
    </row>
    <row r="733" spans="1:12" x14ac:dyDescent="0.15">
      <c r="A733" s="133">
        <v>732</v>
      </c>
      <c r="B733" s="1133" t="s">
        <v>43</v>
      </c>
      <c r="C733" s="1133" t="s">
        <v>2879</v>
      </c>
      <c r="D733" s="1133" t="s">
        <v>1284</v>
      </c>
      <c r="E733" s="1133" t="s">
        <v>975</v>
      </c>
      <c r="F733" s="1133" t="s">
        <v>1589</v>
      </c>
      <c r="G733" s="1134" t="s">
        <v>652</v>
      </c>
      <c r="H733" s="1133" t="s">
        <v>1404</v>
      </c>
      <c r="I733" s="1133" t="s">
        <v>3844</v>
      </c>
      <c r="J733" s="1133" t="s">
        <v>3889</v>
      </c>
      <c r="K733" s="1133" t="s">
        <v>975</v>
      </c>
      <c r="L733" s="1133" t="s">
        <v>3552</v>
      </c>
    </row>
    <row r="734" spans="1:12" x14ac:dyDescent="0.15">
      <c r="A734" s="133">
        <v>733</v>
      </c>
      <c r="B734" s="1133" t="s">
        <v>43</v>
      </c>
      <c r="C734" s="1133" t="s">
        <v>2878</v>
      </c>
      <c r="D734" s="1133" t="s">
        <v>1284</v>
      </c>
      <c r="E734" s="1133" t="s">
        <v>975</v>
      </c>
      <c r="F734" s="1133" t="s">
        <v>1440</v>
      </c>
      <c r="G734" s="1134" t="s">
        <v>652</v>
      </c>
      <c r="H734" s="1133" t="s">
        <v>1412</v>
      </c>
      <c r="I734" s="1133" t="s">
        <v>3844</v>
      </c>
      <c r="J734" s="1133" t="s">
        <v>3889</v>
      </c>
      <c r="K734" s="1133" t="s">
        <v>1397</v>
      </c>
      <c r="L734" s="1133" t="s">
        <v>2808</v>
      </c>
    </row>
    <row r="735" spans="1:12" x14ac:dyDescent="0.15">
      <c r="A735" s="133">
        <v>734</v>
      </c>
      <c r="B735" s="1133" t="s">
        <v>43</v>
      </c>
      <c r="C735" s="1133" t="s">
        <v>3553</v>
      </c>
      <c r="D735" s="1133" t="s">
        <v>1385</v>
      </c>
      <c r="E735" s="1133" t="s">
        <v>2659</v>
      </c>
      <c r="F735" s="1133" t="s">
        <v>3270</v>
      </c>
      <c r="G735" s="1134">
        <v>-0.2</v>
      </c>
      <c r="H735" s="1133" t="s">
        <v>1404</v>
      </c>
      <c r="I735" s="1133" t="s">
        <v>652</v>
      </c>
      <c r="J735" s="1133" t="s">
        <v>652</v>
      </c>
      <c r="K735" s="1133" t="s">
        <v>975</v>
      </c>
      <c r="L735" s="1133" t="s">
        <v>2660</v>
      </c>
    </row>
    <row r="736" spans="1:12" x14ac:dyDescent="0.15">
      <c r="A736" s="133">
        <v>735</v>
      </c>
      <c r="B736" s="1133" t="s">
        <v>43</v>
      </c>
      <c r="C736" s="1133" t="s">
        <v>3014</v>
      </c>
      <c r="D736" s="1133" t="s">
        <v>1385</v>
      </c>
      <c r="E736" s="1133" t="s">
        <v>975</v>
      </c>
      <c r="F736" s="1133" t="s">
        <v>1079</v>
      </c>
      <c r="G736" s="1134" t="s">
        <v>652</v>
      </c>
      <c r="H736" s="1133" t="s">
        <v>1404</v>
      </c>
      <c r="I736" s="1133" t="s">
        <v>1618</v>
      </c>
      <c r="J736" s="1133" t="s">
        <v>3889</v>
      </c>
      <c r="K736" s="1133" t="s">
        <v>1513</v>
      </c>
      <c r="L736" s="1133" t="s">
        <v>3015</v>
      </c>
    </row>
    <row r="737" spans="1:12" x14ac:dyDescent="0.15">
      <c r="A737" s="133">
        <v>736</v>
      </c>
      <c r="B737" s="1133" t="s">
        <v>43</v>
      </c>
      <c r="C737" s="1133" t="s">
        <v>2448</v>
      </c>
      <c r="D737" s="1133" t="s">
        <v>1385</v>
      </c>
      <c r="E737" s="1133" t="s">
        <v>975</v>
      </c>
      <c r="F737" s="1133" t="s">
        <v>1079</v>
      </c>
      <c r="G737" s="1134" t="s">
        <v>652</v>
      </c>
      <c r="H737" s="1133" t="s">
        <v>1412</v>
      </c>
      <c r="I737" s="1133" t="s">
        <v>1618</v>
      </c>
      <c r="J737" s="1133" t="s">
        <v>3889</v>
      </c>
      <c r="K737" s="1133" t="s">
        <v>1432</v>
      </c>
      <c r="L737" s="1133" t="s">
        <v>2449</v>
      </c>
    </row>
    <row r="738" spans="1:12" x14ac:dyDescent="0.15">
      <c r="A738" s="133">
        <v>737</v>
      </c>
      <c r="B738" s="1133" t="s">
        <v>43</v>
      </c>
      <c r="C738" s="1133" t="s">
        <v>3157</v>
      </c>
      <c r="D738" s="1133" t="s">
        <v>591</v>
      </c>
      <c r="E738" s="1133" t="s">
        <v>975</v>
      </c>
      <c r="F738" s="1133" t="s">
        <v>1430</v>
      </c>
      <c r="G738" s="1134" t="s">
        <v>652</v>
      </c>
      <c r="H738" s="1133" t="s">
        <v>2701</v>
      </c>
      <c r="I738" s="1133" t="s">
        <v>1618</v>
      </c>
      <c r="J738" s="1133" t="s">
        <v>3889</v>
      </c>
      <c r="K738" s="1133" t="s">
        <v>1312</v>
      </c>
      <c r="L738" s="1133" t="s">
        <v>3067</v>
      </c>
    </row>
    <row r="739" spans="1:12" x14ac:dyDescent="0.15">
      <c r="A739" s="133">
        <v>738</v>
      </c>
      <c r="B739" s="1133" t="s">
        <v>43</v>
      </c>
      <c r="C739" s="1133" t="s">
        <v>3166</v>
      </c>
      <c r="D739" s="1133" t="s">
        <v>592</v>
      </c>
      <c r="E739" s="1133" t="s">
        <v>975</v>
      </c>
      <c r="F739" s="1133" t="s">
        <v>1440</v>
      </c>
      <c r="G739" s="1134" t="s">
        <v>652</v>
      </c>
      <c r="H739" s="1133" t="s">
        <v>975</v>
      </c>
      <c r="I739" s="1133" t="s">
        <v>1618</v>
      </c>
      <c r="J739" s="1133" t="s">
        <v>3889</v>
      </c>
      <c r="K739" s="1133" t="s">
        <v>1312</v>
      </c>
      <c r="L739" s="1133" t="s">
        <v>3554</v>
      </c>
    </row>
    <row r="740" spans="1:12" x14ac:dyDescent="0.15">
      <c r="A740" s="133">
        <v>739</v>
      </c>
      <c r="B740" s="1133" t="s">
        <v>42</v>
      </c>
      <c r="C740" s="1133" t="s">
        <v>3546</v>
      </c>
      <c r="D740" s="1133" t="s">
        <v>1665</v>
      </c>
      <c r="E740" s="106" t="s">
        <v>1284</v>
      </c>
      <c r="F740" s="106" t="s">
        <v>3827</v>
      </c>
      <c r="G740" s="1132" t="s">
        <v>1273</v>
      </c>
      <c r="H740" s="106" t="s">
        <v>1284</v>
      </c>
      <c r="I740" s="106" t="s">
        <v>3828</v>
      </c>
      <c r="J740" s="106" t="s">
        <v>1273</v>
      </c>
      <c r="K740" s="106" t="s">
        <v>975</v>
      </c>
      <c r="L740" s="1133" t="s">
        <v>3547</v>
      </c>
    </row>
    <row r="741" spans="1:12" x14ac:dyDescent="0.15">
      <c r="A741" s="133">
        <v>740</v>
      </c>
      <c r="B741" s="1133" t="s">
        <v>42</v>
      </c>
      <c r="C741" s="1133" t="s">
        <v>2753</v>
      </c>
      <c r="D741" s="1133" t="s">
        <v>1385</v>
      </c>
      <c r="E741" s="1133" t="s">
        <v>2752</v>
      </c>
      <c r="F741" s="1133" t="s">
        <v>1438</v>
      </c>
      <c r="G741" s="1134">
        <v>-0.2</v>
      </c>
      <c r="H741" s="1133" t="s">
        <v>1406</v>
      </c>
      <c r="I741" s="1133" t="s">
        <v>1538</v>
      </c>
      <c r="J741" s="1133" t="s">
        <v>1364</v>
      </c>
      <c r="K741" s="1133" t="s">
        <v>1487</v>
      </c>
      <c r="L741" s="1133" t="s">
        <v>2786</v>
      </c>
    </row>
    <row r="742" spans="1:12" x14ac:dyDescent="0.15">
      <c r="A742" s="133">
        <v>741</v>
      </c>
      <c r="B742" s="1133" t="s">
        <v>42</v>
      </c>
      <c r="C742" s="1133" t="s">
        <v>2809</v>
      </c>
      <c r="D742" s="1133" t="s">
        <v>1385</v>
      </c>
      <c r="E742" s="1133" t="s">
        <v>975</v>
      </c>
      <c r="F742" s="1133" t="s">
        <v>1407</v>
      </c>
      <c r="G742" s="1134" t="s">
        <v>652</v>
      </c>
      <c r="H742" s="1133" t="s">
        <v>1404</v>
      </c>
      <c r="I742" s="1133" t="s">
        <v>1405</v>
      </c>
      <c r="J742" s="1133" t="s">
        <v>652</v>
      </c>
      <c r="K742" s="1133" t="s">
        <v>1513</v>
      </c>
      <c r="L742" s="1133" t="s">
        <v>2804</v>
      </c>
    </row>
    <row r="743" spans="1:12" x14ac:dyDescent="0.15">
      <c r="A743" s="133">
        <v>742</v>
      </c>
      <c r="B743" s="1133" t="s">
        <v>42</v>
      </c>
      <c r="C743" s="1133" t="s">
        <v>3548</v>
      </c>
      <c r="D743" s="1133" t="s">
        <v>1385</v>
      </c>
      <c r="E743" s="106" t="s">
        <v>1284</v>
      </c>
      <c r="F743" s="106" t="s">
        <v>1398</v>
      </c>
      <c r="G743" s="1132" t="s">
        <v>1273</v>
      </c>
      <c r="H743" s="106" t="s">
        <v>1404</v>
      </c>
      <c r="I743" s="106" t="s">
        <v>3828</v>
      </c>
      <c r="J743" s="106" t="s">
        <v>1273</v>
      </c>
      <c r="K743" s="106" t="s">
        <v>975</v>
      </c>
      <c r="L743" s="1133" t="s">
        <v>3602</v>
      </c>
    </row>
    <row r="744" spans="1:12" x14ac:dyDescent="0.15">
      <c r="A744" s="133">
        <v>743</v>
      </c>
      <c r="B744" s="1133" t="s">
        <v>42</v>
      </c>
      <c r="C744" s="1133" t="s">
        <v>2812</v>
      </c>
      <c r="D744" s="106" t="s">
        <v>3880</v>
      </c>
      <c r="E744" s="106" t="s">
        <v>4054</v>
      </c>
      <c r="F744" s="106" t="s">
        <v>1274</v>
      </c>
      <c r="G744" s="1132">
        <v>-0.1</v>
      </c>
      <c r="H744" s="106" t="s">
        <v>1404</v>
      </c>
      <c r="I744" s="106" t="s">
        <v>3838</v>
      </c>
      <c r="J744" s="106" t="s">
        <v>1364</v>
      </c>
      <c r="K744" s="106" t="s">
        <v>975</v>
      </c>
      <c r="L744" s="106" t="s">
        <v>4368</v>
      </c>
    </row>
    <row r="745" spans="1:12" x14ac:dyDescent="0.15">
      <c r="A745" s="133">
        <v>744</v>
      </c>
      <c r="B745" s="1133" t="s">
        <v>42</v>
      </c>
      <c r="C745" s="1133" t="s">
        <v>3549</v>
      </c>
      <c r="D745" s="1133" t="s">
        <v>1385</v>
      </c>
      <c r="E745" s="1133" t="s">
        <v>2479</v>
      </c>
      <c r="F745" s="1133" t="s">
        <v>1401</v>
      </c>
      <c r="G745" s="1134">
        <v>-0.15</v>
      </c>
      <c r="H745" s="1133" t="s">
        <v>1404</v>
      </c>
      <c r="I745" s="1133" t="s">
        <v>755</v>
      </c>
      <c r="J745" s="1133" t="s">
        <v>1009</v>
      </c>
      <c r="K745" s="1133" t="s">
        <v>975</v>
      </c>
      <c r="L745" s="1133" t="s">
        <v>3189</v>
      </c>
    </row>
    <row r="746" spans="1:12" x14ac:dyDescent="0.15">
      <c r="A746" s="133">
        <v>745</v>
      </c>
      <c r="B746" s="1133" t="s">
        <v>42</v>
      </c>
      <c r="C746" s="1133" t="s">
        <v>2810</v>
      </c>
      <c r="D746" s="1133" t="s">
        <v>1385</v>
      </c>
      <c r="E746" s="1133" t="s">
        <v>975</v>
      </c>
      <c r="F746" s="1133" t="s">
        <v>1430</v>
      </c>
      <c r="G746" s="1134" t="s">
        <v>652</v>
      </c>
      <c r="H746" s="1133" t="s">
        <v>1412</v>
      </c>
      <c r="I746" s="1133" t="s">
        <v>755</v>
      </c>
      <c r="J746" s="1133" t="s">
        <v>1469</v>
      </c>
      <c r="K746" s="1133" t="s">
        <v>1513</v>
      </c>
      <c r="L746" s="1133" t="s">
        <v>4369</v>
      </c>
    </row>
    <row r="747" spans="1:12" x14ac:dyDescent="0.15">
      <c r="A747" s="133">
        <v>746</v>
      </c>
      <c r="B747" s="1133" t="s">
        <v>42</v>
      </c>
      <c r="C747" s="1133" t="s">
        <v>3550</v>
      </c>
      <c r="D747" s="1133" t="s">
        <v>1385</v>
      </c>
      <c r="E747" s="1133" t="s">
        <v>975</v>
      </c>
      <c r="F747" s="1133" t="s">
        <v>1440</v>
      </c>
      <c r="G747" s="1134" t="s">
        <v>652</v>
      </c>
      <c r="H747" s="1133" t="s">
        <v>1412</v>
      </c>
      <c r="I747" s="1133" t="s">
        <v>1405</v>
      </c>
      <c r="J747" s="1133" t="s">
        <v>652</v>
      </c>
      <c r="K747" s="1133" t="s">
        <v>975</v>
      </c>
      <c r="L747" s="1133" t="s">
        <v>3222</v>
      </c>
    </row>
    <row r="748" spans="1:12" x14ac:dyDescent="0.15">
      <c r="A748" s="133">
        <v>747</v>
      </c>
      <c r="B748" s="1133" t="s">
        <v>42</v>
      </c>
      <c r="C748" s="1133" t="s">
        <v>3551</v>
      </c>
      <c r="D748" s="1133" t="s">
        <v>1284</v>
      </c>
      <c r="E748" s="1133" t="s">
        <v>1362</v>
      </c>
      <c r="F748" s="1133" t="s">
        <v>3270</v>
      </c>
      <c r="G748" s="1134">
        <v>-0.15</v>
      </c>
      <c r="H748" s="1133" t="s">
        <v>1404</v>
      </c>
      <c r="I748" s="1133" t="s">
        <v>755</v>
      </c>
      <c r="J748" s="1133" t="s">
        <v>652</v>
      </c>
      <c r="K748" s="1133" t="s">
        <v>1397</v>
      </c>
      <c r="L748" s="1133" t="s">
        <v>2811</v>
      </c>
    </row>
    <row r="749" spans="1:12" x14ac:dyDescent="0.15">
      <c r="A749" s="133">
        <v>748</v>
      </c>
      <c r="B749" s="1133" t="s">
        <v>42</v>
      </c>
      <c r="C749" s="1133" t="s">
        <v>3159</v>
      </c>
      <c r="D749" s="1133" t="s">
        <v>591</v>
      </c>
      <c r="E749" s="1133" t="s">
        <v>975</v>
      </c>
      <c r="F749" s="1133" t="s">
        <v>1398</v>
      </c>
      <c r="G749" s="1134" t="s">
        <v>652</v>
      </c>
      <c r="H749" s="1133" t="s">
        <v>2701</v>
      </c>
      <c r="I749" s="1133" t="s">
        <v>1405</v>
      </c>
      <c r="J749" s="1133" t="s">
        <v>652</v>
      </c>
      <c r="K749" s="1133" t="s">
        <v>975</v>
      </c>
      <c r="L749" s="1133" t="s">
        <v>3158</v>
      </c>
    </row>
    <row r="750" spans="1:12" x14ac:dyDescent="0.15">
      <c r="A750" s="133">
        <v>749</v>
      </c>
      <c r="B750" s="1133" t="s">
        <v>42</v>
      </c>
      <c r="C750" s="1133" t="s">
        <v>3132</v>
      </c>
      <c r="D750" s="1133" t="s">
        <v>592</v>
      </c>
      <c r="E750" s="1133" t="s">
        <v>975</v>
      </c>
      <c r="F750" s="1133" t="s">
        <v>1417</v>
      </c>
      <c r="G750" s="1134" t="s">
        <v>652</v>
      </c>
      <c r="H750" s="1133" t="s">
        <v>975</v>
      </c>
      <c r="I750" s="1133" t="s">
        <v>755</v>
      </c>
      <c r="J750" s="1133" t="s">
        <v>3889</v>
      </c>
      <c r="K750" s="1133" t="s">
        <v>1312</v>
      </c>
      <c r="L750" s="1133" t="s">
        <v>3261</v>
      </c>
    </row>
    <row r="751" spans="1:12" x14ac:dyDescent="0.15">
      <c r="A751" s="133">
        <v>750</v>
      </c>
      <c r="B751" s="1133" t="s">
        <v>682</v>
      </c>
      <c r="C751" s="1133" t="s">
        <v>2317</v>
      </c>
      <c r="D751" s="1133" t="s">
        <v>1474</v>
      </c>
      <c r="E751" s="1133" t="s">
        <v>975</v>
      </c>
      <c r="F751" s="1133" t="s">
        <v>1438</v>
      </c>
      <c r="G751" s="1134" t="s">
        <v>652</v>
      </c>
      <c r="H751" s="1133" t="s">
        <v>3544</v>
      </c>
      <c r="I751" s="1133" t="s">
        <v>1538</v>
      </c>
      <c r="J751" s="1133" t="s">
        <v>519</v>
      </c>
      <c r="K751" s="1133" t="s">
        <v>1513</v>
      </c>
      <c r="L751" s="1133" t="s">
        <v>3072</v>
      </c>
    </row>
    <row r="752" spans="1:12" x14ac:dyDescent="0.15">
      <c r="A752" s="133">
        <v>751</v>
      </c>
      <c r="B752" s="1133" t="s">
        <v>682</v>
      </c>
      <c r="C752" s="1133" t="s">
        <v>2318</v>
      </c>
      <c r="D752" s="1133" t="s">
        <v>1470</v>
      </c>
      <c r="E752" s="1133" t="s">
        <v>2319</v>
      </c>
      <c r="F752" s="1133" t="s">
        <v>1438</v>
      </c>
      <c r="G752" s="1134" t="s">
        <v>652</v>
      </c>
      <c r="H752" s="1133" t="s">
        <v>975</v>
      </c>
      <c r="I752" s="1133" t="s">
        <v>652</v>
      </c>
      <c r="J752" s="1133" t="s">
        <v>652</v>
      </c>
      <c r="K752" s="1133" t="s">
        <v>975</v>
      </c>
      <c r="L752" s="1133" t="s">
        <v>3545</v>
      </c>
    </row>
    <row r="753" spans="1:12" x14ac:dyDescent="0.15">
      <c r="A753" s="133">
        <v>752</v>
      </c>
      <c r="B753" s="1133" t="s">
        <v>682</v>
      </c>
      <c r="C753" s="1133" t="s">
        <v>2554</v>
      </c>
      <c r="D753" s="1133" t="s">
        <v>1470</v>
      </c>
      <c r="E753" s="106" t="s">
        <v>4370</v>
      </c>
      <c r="F753" s="106" t="s">
        <v>1438</v>
      </c>
      <c r="G753" s="1132" t="s">
        <v>652</v>
      </c>
      <c r="H753" s="106" t="s">
        <v>975</v>
      </c>
      <c r="I753" s="106" t="s">
        <v>1405</v>
      </c>
      <c r="J753" s="106" t="s">
        <v>975</v>
      </c>
      <c r="K753" s="106" t="s">
        <v>975</v>
      </c>
      <c r="L753" s="1133" t="s">
        <v>2796</v>
      </c>
    </row>
    <row r="754" spans="1:12" x14ac:dyDescent="0.15">
      <c r="A754" s="133">
        <v>753</v>
      </c>
      <c r="B754" s="1133" t="s">
        <v>682</v>
      </c>
      <c r="C754" s="1133" t="s">
        <v>3079</v>
      </c>
      <c r="D754" s="1133" t="s">
        <v>1474</v>
      </c>
      <c r="E754" s="1133" t="s">
        <v>975</v>
      </c>
      <c r="F754" s="1133" t="s">
        <v>1410</v>
      </c>
      <c r="G754" s="1134" t="s">
        <v>652</v>
      </c>
      <c r="H754" s="1133" t="s">
        <v>1404</v>
      </c>
      <c r="I754" s="1133" t="s">
        <v>1618</v>
      </c>
      <c r="J754" s="1133" t="s">
        <v>3889</v>
      </c>
      <c r="K754" s="1133" t="s">
        <v>1513</v>
      </c>
      <c r="L754" s="1133" t="s">
        <v>3078</v>
      </c>
    </row>
    <row r="755" spans="1:12" x14ac:dyDescent="0.15">
      <c r="A755" s="133">
        <v>754</v>
      </c>
      <c r="B755" s="1133" t="s">
        <v>682</v>
      </c>
      <c r="C755" s="1133" t="s">
        <v>2555</v>
      </c>
      <c r="D755" s="1133" t="s">
        <v>1470</v>
      </c>
      <c r="E755" s="1133" t="s">
        <v>975</v>
      </c>
      <c r="F755" s="1133" t="s">
        <v>1398</v>
      </c>
      <c r="G755" s="1134" t="s">
        <v>652</v>
      </c>
      <c r="H755" s="1133" t="s">
        <v>1420</v>
      </c>
      <c r="I755" s="1133" t="s">
        <v>1315</v>
      </c>
      <c r="J755" s="1133" t="s">
        <v>3889</v>
      </c>
      <c r="K755" s="1133" t="s">
        <v>975</v>
      </c>
      <c r="L755" s="1133" t="s">
        <v>2421</v>
      </c>
    </row>
    <row r="756" spans="1:12" x14ac:dyDescent="0.15">
      <c r="A756" s="133">
        <v>755</v>
      </c>
      <c r="B756" s="1133" t="s">
        <v>682</v>
      </c>
      <c r="C756" s="1133" t="s">
        <v>2549</v>
      </c>
      <c r="D756" s="1133" t="s">
        <v>1470</v>
      </c>
      <c r="E756" s="1133" t="s">
        <v>1232</v>
      </c>
      <c r="F756" s="1133" t="s">
        <v>1401</v>
      </c>
      <c r="G756" s="1134">
        <v>-0.15</v>
      </c>
      <c r="H756" s="1133" t="s">
        <v>1421</v>
      </c>
      <c r="I756" s="1133" t="s">
        <v>755</v>
      </c>
      <c r="J756" s="1133" t="s">
        <v>519</v>
      </c>
      <c r="K756" s="1133" t="s">
        <v>975</v>
      </c>
      <c r="L756" s="1133" t="s">
        <v>3073</v>
      </c>
    </row>
    <row r="757" spans="1:12" x14ac:dyDescent="0.15">
      <c r="A757" s="133">
        <v>756</v>
      </c>
      <c r="B757" s="1133" t="s">
        <v>682</v>
      </c>
      <c r="C757" s="1133" t="s">
        <v>2478</v>
      </c>
      <c r="D757" s="1133" t="s">
        <v>1470</v>
      </c>
      <c r="E757" s="1133" t="s">
        <v>1232</v>
      </c>
      <c r="F757" s="1133" t="s">
        <v>1411</v>
      </c>
      <c r="G757" s="1134">
        <v>-0.1</v>
      </c>
      <c r="H757" s="1133" t="s">
        <v>1406</v>
      </c>
      <c r="I757" s="1133" t="s">
        <v>1405</v>
      </c>
      <c r="J757" s="1133" t="s">
        <v>975</v>
      </c>
      <c r="K757" s="1133" t="s">
        <v>975</v>
      </c>
      <c r="L757" s="1133" t="s">
        <v>1475</v>
      </c>
    </row>
    <row r="758" spans="1:12" x14ac:dyDescent="0.15">
      <c r="A758" s="133">
        <v>757</v>
      </c>
      <c r="B758" s="1133" t="s">
        <v>682</v>
      </c>
      <c r="C758" s="1133" t="s">
        <v>2553</v>
      </c>
      <c r="D758" s="1133" t="s">
        <v>1474</v>
      </c>
      <c r="E758" s="1133" t="s">
        <v>2551</v>
      </c>
      <c r="F758" s="1133" t="s">
        <v>1417</v>
      </c>
      <c r="G758" s="1134" t="s">
        <v>652</v>
      </c>
      <c r="H758" s="1133" t="s">
        <v>975</v>
      </c>
      <c r="I758" s="1133" t="s">
        <v>1538</v>
      </c>
      <c r="J758" s="1133" t="s">
        <v>1364</v>
      </c>
      <c r="K758" s="1133" t="s">
        <v>1513</v>
      </c>
      <c r="L758" s="1133" t="s">
        <v>2552</v>
      </c>
    </row>
    <row r="759" spans="1:12" x14ac:dyDescent="0.15">
      <c r="A759" s="133">
        <v>758</v>
      </c>
      <c r="B759" s="1133" t="s">
        <v>682</v>
      </c>
      <c r="C759" s="1133" t="s">
        <v>3074</v>
      </c>
      <c r="D759" s="1133" t="s">
        <v>1470</v>
      </c>
      <c r="E759" s="1133" t="s">
        <v>2548</v>
      </c>
      <c r="F759" s="1133" t="s">
        <v>1079</v>
      </c>
      <c r="G759" s="1134" t="s">
        <v>975</v>
      </c>
      <c r="H759" s="1133" t="s">
        <v>975</v>
      </c>
      <c r="I759" s="1133" t="s">
        <v>652</v>
      </c>
      <c r="J759" s="1133" t="s">
        <v>1364</v>
      </c>
      <c r="K759" s="1133" t="s">
        <v>1487</v>
      </c>
      <c r="L759" s="1133" t="s">
        <v>3076</v>
      </c>
    </row>
    <row r="760" spans="1:12" x14ac:dyDescent="0.15">
      <c r="A760" s="133">
        <v>759</v>
      </c>
      <c r="B760" s="1133" t="s">
        <v>682</v>
      </c>
      <c r="C760" s="1133" t="s">
        <v>3083</v>
      </c>
      <c r="D760" s="1133" t="s">
        <v>591</v>
      </c>
      <c r="E760" s="1133" t="s">
        <v>975</v>
      </c>
      <c r="F760" s="1133" t="s">
        <v>1410</v>
      </c>
      <c r="G760" s="1134" t="s">
        <v>652</v>
      </c>
      <c r="H760" s="1133" t="s">
        <v>2701</v>
      </c>
      <c r="I760" s="1133" t="s">
        <v>1618</v>
      </c>
      <c r="J760" s="1133" t="s">
        <v>3889</v>
      </c>
      <c r="K760" s="1133" t="s">
        <v>1312</v>
      </c>
      <c r="L760" s="1133" t="s">
        <v>3160</v>
      </c>
    </row>
    <row r="761" spans="1:12" x14ac:dyDescent="0.15">
      <c r="A761" s="133">
        <v>760</v>
      </c>
      <c r="B761" s="1133" t="s">
        <v>682</v>
      </c>
      <c r="C761" s="1133" t="s">
        <v>3121</v>
      </c>
      <c r="D761" s="1133" t="s">
        <v>592</v>
      </c>
      <c r="E761" s="1133" t="s">
        <v>975</v>
      </c>
      <c r="F761" s="1133" t="s">
        <v>1438</v>
      </c>
      <c r="G761" s="1134" t="s">
        <v>652</v>
      </c>
      <c r="H761" s="1133" t="s">
        <v>975</v>
      </c>
      <c r="I761" s="1133" t="s">
        <v>1492</v>
      </c>
      <c r="J761" s="1133" t="s">
        <v>3889</v>
      </c>
      <c r="K761" s="1133" t="s">
        <v>1312</v>
      </c>
      <c r="L761" s="1133" t="s">
        <v>3262</v>
      </c>
    </row>
    <row r="762" spans="1:12" x14ac:dyDescent="0.15">
      <c r="A762" s="133">
        <v>761</v>
      </c>
      <c r="B762" s="1133" t="s">
        <v>694</v>
      </c>
      <c r="C762" s="1133" t="s">
        <v>2744</v>
      </c>
      <c r="D762" s="1133" t="s">
        <v>1385</v>
      </c>
      <c r="E762" s="106" t="s">
        <v>1284</v>
      </c>
      <c r="F762" s="106" t="s">
        <v>3827</v>
      </c>
      <c r="G762" s="1132" t="s">
        <v>1273</v>
      </c>
      <c r="H762" s="106" t="s">
        <v>1284</v>
      </c>
      <c r="I762" s="106" t="s">
        <v>3828</v>
      </c>
      <c r="J762" s="106" t="s">
        <v>1273</v>
      </c>
      <c r="K762" s="106" t="s">
        <v>975</v>
      </c>
      <c r="L762" s="1133" t="s">
        <v>2470</v>
      </c>
    </row>
    <row r="763" spans="1:12" x14ac:dyDescent="0.15">
      <c r="A763" s="133">
        <v>762</v>
      </c>
      <c r="B763" s="1133" t="s">
        <v>694</v>
      </c>
      <c r="C763" s="1133" t="s">
        <v>2561</v>
      </c>
      <c r="D763" s="1133" t="s">
        <v>1385</v>
      </c>
      <c r="E763" s="1133" t="s">
        <v>975</v>
      </c>
      <c r="F763" s="1133" t="s">
        <v>1438</v>
      </c>
      <c r="G763" s="1134" t="s">
        <v>652</v>
      </c>
      <c r="H763" s="1133" t="s">
        <v>1412</v>
      </c>
      <c r="I763" s="1133" t="s">
        <v>1538</v>
      </c>
      <c r="J763" s="1133" t="s">
        <v>1364</v>
      </c>
      <c r="K763" s="1133" t="s">
        <v>1487</v>
      </c>
      <c r="L763" s="1133" t="s">
        <v>3535</v>
      </c>
    </row>
    <row r="764" spans="1:12" x14ac:dyDescent="0.15">
      <c r="A764" s="133">
        <v>763</v>
      </c>
      <c r="B764" s="1133" t="s">
        <v>694</v>
      </c>
      <c r="C764" s="1133" t="s">
        <v>2739</v>
      </c>
      <c r="D764" s="1133" t="s">
        <v>1385</v>
      </c>
      <c r="E764" s="1133" t="s">
        <v>2740</v>
      </c>
      <c r="F764" s="1133" t="s">
        <v>1438</v>
      </c>
      <c r="G764" s="1134" t="s">
        <v>652</v>
      </c>
      <c r="H764" s="1133" t="s">
        <v>1404</v>
      </c>
      <c r="I764" s="1133" t="s">
        <v>652</v>
      </c>
      <c r="J764" s="1133" t="s">
        <v>652</v>
      </c>
      <c r="K764" s="1133" t="s">
        <v>1312</v>
      </c>
      <c r="L764" s="1133" t="s">
        <v>2741</v>
      </c>
    </row>
    <row r="765" spans="1:12" x14ac:dyDescent="0.15">
      <c r="A765" s="133">
        <v>764</v>
      </c>
      <c r="B765" s="1133" t="s">
        <v>694</v>
      </c>
      <c r="C765" s="1133" t="s">
        <v>2742</v>
      </c>
      <c r="D765" s="1133" t="s">
        <v>1284</v>
      </c>
      <c r="E765" s="1133" t="s">
        <v>2479</v>
      </c>
      <c r="F765" s="1133" t="s">
        <v>1410</v>
      </c>
      <c r="G765" s="1134">
        <v>-0.3</v>
      </c>
      <c r="H765" s="1133" t="s">
        <v>1412</v>
      </c>
      <c r="I765" s="1133" t="s">
        <v>1618</v>
      </c>
      <c r="J765" s="1133" t="s">
        <v>3889</v>
      </c>
      <c r="K765" s="1133" t="s">
        <v>1487</v>
      </c>
      <c r="L765" s="1133" t="s">
        <v>2743</v>
      </c>
    </row>
    <row r="766" spans="1:12" x14ac:dyDescent="0.15">
      <c r="A766" s="133">
        <v>765</v>
      </c>
      <c r="B766" s="1133" t="s">
        <v>694</v>
      </c>
      <c r="C766" s="1133" t="s">
        <v>3537</v>
      </c>
      <c r="D766" s="1133" t="s">
        <v>1284</v>
      </c>
      <c r="E766" s="106" t="s">
        <v>2852</v>
      </c>
      <c r="F766" s="1133" t="s">
        <v>1401</v>
      </c>
      <c r="G766" s="1134" t="s">
        <v>975</v>
      </c>
      <c r="H766" s="1133" t="s">
        <v>975</v>
      </c>
      <c r="I766" s="1133" t="s">
        <v>652</v>
      </c>
      <c r="J766" s="1133" t="s">
        <v>652</v>
      </c>
      <c r="K766" s="1133" t="s">
        <v>975</v>
      </c>
      <c r="L766" s="1133" t="s">
        <v>3011</v>
      </c>
    </row>
    <row r="767" spans="1:12" x14ac:dyDescent="0.15">
      <c r="A767" s="133">
        <v>766</v>
      </c>
      <c r="B767" s="1133" t="s">
        <v>694</v>
      </c>
      <c r="C767" s="1133" t="s">
        <v>3536</v>
      </c>
      <c r="D767" s="1133" t="s">
        <v>1284</v>
      </c>
      <c r="E767" s="1133" t="s">
        <v>975</v>
      </c>
      <c r="F767" s="1133" t="s">
        <v>1430</v>
      </c>
      <c r="G767" s="1134" t="s">
        <v>652</v>
      </c>
      <c r="H767" s="1133" t="s">
        <v>1421</v>
      </c>
      <c r="I767" s="1133" t="s">
        <v>1618</v>
      </c>
      <c r="J767" s="1133" t="s">
        <v>3889</v>
      </c>
      <c r="K767" s="1133" t="s">
        <v>1312</v>
      </c>
      <c r="L767" s="1133" t="s">
        <v>3012</v>
      </c>
    </row>
    <row r="768" spans="1:12" x14ac:dyDescent="0.15">
      <c r="A768" s="133">
        <v>767</v>
      </c>
      <c r="B768" s="1133" t="s">
        <v>694</v>
      </c>
      <c r="C768" s="1133" t="s">
        <v>2745</v>
      </c>
      <c r="D768" s="1133" t="s">
        <v>1385</v>
      </c>
      <c r="E768" s="1133" t="s">
        <v>975</v>
      </c>
      <c r="F768" s="1133" t="s">
        <v>1079</v>
      </c>
      <c r="G768" s="1134" t="s">
        <v>652</v>
      </c>
      <c r="H768" s="1133" t="s">
        <v>1412</v>
      </c>
      <c r="I768" s="1133" t="s">
        <v>2746</v>
      </c>
      <c r="J768" s="1133" t="s">
        <v>3889</v>
      </c>
      <c r="K768" s="1133" t="s">
        <v>1312</v>
      </c>
      <c r="L768" s="1133" t="s">
        <v>3538</v>
      </c>
    </row>
    <row r="769" spans="1:12" x14ac:dyDescent="0.15">
      <c r="A769" s="133">
        <v>768</v>
      </c>
      <c r="B769" s="1133" t="s">
        <v>694</v>
      </c>
      <c r="C769" s="1133" t="s">
        <v>2469</v>
      </c>
      <c r="D769" s="1133" t="s">
        <v>1284</v>
      </c>
      <c r="E769" s="1133" t="s">
        <v>975</v>
      </c>
      <c r="F769" s="1133" t="s">
        <v>1079</v>
      </c>
      <c r="G769" s="1134" t="s">
        <v>652</v>
      </c>
      <c r="H769" s="1133" t="s">
        <v>975</v>
      </c>
      <c r="I769" s="1133" t="s">
        <v>755</v>
      </c>
      <c r="J769" s="1133" t="s">
        <v>3889</v>
      </c>
      <c r="K769" s="1133" t="s">
        <v>1312</v>
      </c>
      <c r="L769" s="1133" t="s">
        <v>3539</v>
      </c>
    </row>
    <row r="770" spans="1:12" x14ac:dyDescent="0.15">
      <c r="A770" s="133">
        <v>769</v>
      </c>
      <c r="B770" s="1133" t="s">
        <v>694</v>
      </c>
      <c r="C770" s="1133" t="s">
        <v>3135</v>
      </c>
      <c r="D770" s="1133" t="s">
        <v>1385</v>
      </c>
      <c r="E770" s="1133" t="s">
        <v>975</v>
      </c>
      <c r="F770" s="1133" t="s">
        <v>1079</v>
      </c>
      <c r="G770" s="1134" t="s">
        <v>652</v>
      </c>
      <c r="H770" s="1133" t="s">
        <v>1421</v>
      </c>
      <c r="I770" s="1133" t="s">
        <v>1405</v>
      </c>
      <c r="J770" s="1133" t="s">
        <v>652</v>
      </c>
      <c r="K770" s="1133" t="s">
        <v>1432</v>
      </c>
      <c r="L770" s="1133" t="s">
        <v>3540</v>
      </c>
    </row>
    <row r="771" spans="1:12" x14ac:dyDescent="0.15">
      <c r="A771" s="133">
        <v>770</v>
      </c>
      <c r="B771" s="1133" t="s">
        <v>694</v>
      </c>
      <c r="C771" s="1133" t="s">
        <v>3134</v>
      </c>
      <c r="D771" s="1133" t="s">
        <v>591</v>
      </c>
      <c r="E771" s="1133" t="s">
        <v>1362</v>
      </c>
      <c r="F771" s="1133" t="s">
        <v>1401</v>
      </c>
      <c r="G771" s="1134" t="s">
        <v>975</v>
      </c>
      <c r="H771" s="1133" t="s">
        <v>2701</v>
      </c>
      <c r="I771" s="1133" t="s">
        <v>755</v>
      </c>
      <c r="J771" s="1133" t="s">
        <v>1009</v>
      </c>
      <c r="K771" s="1133" t="s">
        <v>975</v>
      </c>
      <c r="L771" s="1133" t="s">
        <v>3541</v>
      </c>
    </row>
    <row r="772" spans="1:12" x14ac:dyDescent="0.15">
      <c r="A772" s="133">
        <v>771</v>
      </c>
      <c r="B772" s="1133" t="s">
        <v>694</v>
      </c>
      <c r="C772" s="1133" t="s">
        <v>3543</v>
      </c>
      <c r="D772" s="1133" t="s">
        <v>592</v>
      </c>
      <c r="E772" s="1133" t="s">
        <v>975</v>
      </c>
      <c r="F772" s="1133" t="s">
        <v>1437</v>
      </c>
      <c r="G772" s="1134" t="s">
        <v>652</v>
      </c>
      <c r="H772" s="1133" t="s">
        <v>975</v>
      </c>
      <c r="I772" s="1133" t="s">
        <v>1618</v>
      </c>
      <c r="J772" s="1133" t="s">
        <v>1364</v>
      </c>
      <c r="K772" s="1133" t="s">
        <v>1312</v>
      </c>
      <c r="L772" s="1133" t="s">
        <v>3542</v>
      </c>
    </row>
    <row r="773" spans="1:12" x14ac:dyDescent="0.15">
      <c r="A773" s="133">
        <v>772</v>
      </c>
      <c r="B773" s="1133" t="s">
        <v>44</v>
      </c>
      <c r="C773" s="1133" t="s">
        <v>3529</v>
      </c>
      <c r="D773" s="1133" t="s">
        <v>1284</v>
      </c>
      <c r="E773" s="1133" t="s">
        <v>975</v>
      </c>
      <c r="F773" s="1133" t="s">
        <v>1413</v>
      </c>
      <c r="G773" s="1134" t="s">
        <v>652</v>
      </c>
      <c r="H773" s="1133" t="s">
        <v>975</v>
      </c>
      <c r="I773" s="1133" t="s">
        <v>1405</v>
      </c>
      <c r="J773" s="1133" t="s">
        <v>652</v>
      </c>
      <c r="K773" s="1133" t="s">
        <v>975</v>
      </c>
      <c r="L773" s="1133" t="s">
        <v>2815</v>
      </c>
    </row>
    <row r="774" spans="1:12" x14ac:dyDescent="0.15">
      <c r="A774" s="133">
        <v>773</v>
      </c>
      <c r="B774" s="1133" t="s">
        <v>44</v>
      </c>
      <c r="C774" s="1133" t="s">
        <v>2640</v>
      </c>
      <c r="D774" s="106" t="s">
        <v>1284</v>
      </c>
      <c r="E774" s="106" t="s">
        <v>1284</v>
      </c>
      <c r="F774" s="106" t="s">
        <v>3827</v>
      </c>
      <c r="G774" s="1132" t="s">
        <v>1273</v>
      </c>
      <c r="H774" s="106" t="s">
        <v>1284</v>
      </c>
      <c r="I774" s="106" t="s">
        <v>3828</v>
      </c>
      <c r="J774" s="106" t="s">
        <v>1273</v>
      </c>
      <c r="K774" s="106" t="s">
        <v>975</v>
      </c>
      <c r="L774" s="106" t="s">
        <v>3317</v>
      </c>
    </row>
    <row r="775" spans="1:12" x14ac:dyDescent="0.15">
      <c r="A775" s="133">
        <v>774</v>
      </c>
      <c r="B775" s="1133" t="s">
        <v>44</v>
      </c>
      <c r="C775" s="1133" t="s">
        <v>3530</v>
      </c>
      <c r="D775" s="1133" t="s">
        <v>1284</v>
      </c>
      <c r="E775" s="1133" t="s">
        <v>2652</v>
      </c>
      <c r="F775" s="1133" t="s">
        <v>1438</v>
      </c>
      <c r="G775" s="1134" t="s">
        <v>975</v>
      </c>
      <c r="H775" s="1133" t="s">
        <v>1404</v>
      </c>
      <c r="I775" s="1133" t="s">
        <v>652</v>
      </c>
      <c r="J775" s="1133" t="s">
        <v>652</v>
      </c>
      <c r="K775" s="1133" t="s">
        <v>1487</v>
      </c>
      <c r="L775" s="1133" t="s">
        <v>2653</v>
      </c>
    </row>
    <row r="776" spans="1:12" x14ac:dyDescent="0.15">
      <c r="A776" s="133">
        <v>775</v>
      </c>
      <c r="B776" s="1133" t="s">
        <v>44</v>
      </c>
      <c r="C776" s="1133" t="s">
        <v>2654</v>
      </c>
      <c r="D776" s="1133" t="s">
        <v>1385</v>
      </c>
      <c r="E776" s="1133" t="s">
        <v>975</v>
      </c>
      <c r="F776" s="1133" t="s">
        <v>1438</v>
      </c>
      <c r="G776" s="1134" t="s">
        <v>652</v>
      </c>
      <c r="H776" s="1133" t="s">
        <v>1420</v>
      </c>
      <c r="I776" s="1133" t="s">
        <v>1405</v>
      </c>
      <c r="J776" s="1133" t="s">
        <v>652</v>
      </c>
      <c r="K776" s="1133" t="s">
        <v>975</v>
      </c>
      <c r="L776" s="1133" t="s">
        <v>3531</v>
      </c>
    </row>
    <row r="777" spans="1:12" x14ac:dyDescent="0.15">
      <c r="A777" s="133">
        <v>776</v>
      </c>
      <c r="B777" s="1133" t="s">
        <v>44</v>
      </c>
      <c r="C777" s="1133" t="s">
        <v>2637</v>
      </c>
      <c r="D777" s="1133" t="s">
        <v>1385</v>
      </c>
      <c r="E777" s="1133" t="s">
        <v>2031</v>
      </c>
      <c r="F777" s="1133" t="s">
        <v>1398</v>
      </c>
      <c r="G777" s="1134" t="s">
        <v>975</v>
      </c>
      <c r="H777" s="1133" t="s">
        <v>2639</v>
      </c>
      <c r="I777" s="1133" t="s">
        <v>1405</v>
      </c>
      <c r="J777" s="1133" t="s">
        <v>652</v>
      </c>
      <c r="K777" s="1133" t="s">
        <v>975</v>
      </c>
      <c r="L777" s="1133" t="s">
        <v>2638</v>
      </c>
    </row>
    <row r="778" spans="1:12" x14ac:dyDescent="0.15">
      <c r="A778" s="133">
        <v>777</v>
      </c>
      <c r="B778" s="1133" t="s">
        <v>44</v>
      </c>
      <c r="C778" s="1133" t="s">
        <v>2835</v>
      </c>
      <c r="D778" s="1133" t="s">
        <v>1284</v>
      </c>
      <c r="E778" s="1133" t="s">
        <v>2836</v>
      </c>
      <c r="F778" s="1133" t="s">
        <v>1398</v>
      </c>
      <c r="G778" s="1134" t="s">
        <v>975</v>
      </c>
      <c r="H778" s="1133" t="s">
        <v>1400</v>
      </c>
      <c r="I778" s="1133" t="s">
        <v>1405</v>
      </c>
      <c r="J778" s="1133" t="s">
        <v>652</v>
      </c>
      <c r="K778" s="1133" t="s">
        <v>975</v>
      </c>
      <c r="L778" s="1133" t="s">
        <v>2837</v>
      </c>
    </row>
    <row r="779" spans="1:12" x14ac:dyDescent="0.15">
      <c r="A779" s="133">
        <v>778</v>
      </c>
      <c r="B779" s="1133" t="s">
        <v>44</v>
      </c>
      <c r="C779" s="1133" t="s">
        <v>2833</v>
      </c>
      <c r="D779" s="1133" t="s">
        <v>1385</v>
      </c>
      <c r="E779" s="1133" t="s">
        <v>975</v>
      </c>
      <c r="F779" s="1133" t="s">
        <v>1398</v>
      </c>
      <c r="G779" s="1134" t="s">
        <v>652</v>
      </c>
      <c r="H779" s="1133" t="s">
        <v>1400</v>
      </c>
      <c r="I779" s="1133" t="s">
        <v>1405</v>
      </c>
      <c r="J779" s="1133" t="s">
        <v>652</v>
      </c>
      <c r="K779" s="1133" t="s">
        <v>975</v>
      </c>
      <c r="L779" s="1133" t="s">
        <v>2834</v>
      </c>
    </row>
    <row r="780" spans="1:12" x14ac:dyDescent="0.15">
      <c r="A780" s="133">
        <v>779</v>
      </c>
      <c r="B780" s="1133" t="s">
        <v>44</v>
      </c>
      <c r="C780" s="1133" t="s">
        <v>3533</v>
      </c>
      <c r="D780" s="1133" t="s">
        <v>1284</v>
      </c>
      <c r="E780" s="1133" t="s">
        <v>4307</v>
      </c>
      <c r="F780" s="106" t="s">
        <v>3270</v>
      </c>
      <c r="G780" s="1132" t="s">
        <v>975</v>
      </c>
      <c r="H780" s="106" t="s">
        <v>1404</v>
      </c>
      <c r="I780" s="106" t="s">
        <v>652</v>
      </c>
      <c r="J780" s="106" t="s">
        <v>652</v>
      </c>
      <c r="K780" s="1133" t="s">
        <v>1397</v>
      </c>
      <c r="L780" s="106" t="s">
        <v>3532</v>
      </c>
    </row>
    <row r="781" spans="1:12" x14ac:dyDescent="0.15">
      <c r="A781" s="133">
        <v>780</v>
      </c>
      <c r="B781" s="1133" t="s">
        <v>44</v>
      </c>
      <c r="C781" s="1133" t="s">
        <v>3127</v>
      </c>
      <c r="D781" s="1133" t="s">
        <v>1284</v>
      </c>
      <c r="E781" s="1133" t="s">
        <v>3128</v>
      </c>
      <c r="F781" s="1133" t="s">
        <v>3270</v>
      </c>
      <c r="G781" s="1134">
        <v>-0.1</v>
      </c>
      <c r="H781" s="1133" t="s">
        <v>1412</v>
      </c>
      <c r="I781" s="1133" t="s">
        <v>1492</v>
      </c>
      <c r="J781" s="1133" t="s">
        <v>3889</v>
      </c>
      <c r="K781" s="1133" t="s">
        <v>1312</v>
      </c>
      <c r="L781" s="1133" t="s">
        <v>3129</v>
      </c>
    </row>
    <row r="782" spans="1:12" x14ac:dyDescent="0.15">
      <c r="A782" s="133">
        <v>781</v>
      </c>
      <c r="B782" s="1133" t="s">
        <v>44</v>
      </c>
      <c r="C782" s="1133" t="s">
        <v>3125</v>
      </c>
      <c r="D782" s="1133" t="s">
        <v>591</v>
      </c>
      <c r="E782" s="1133" t="s">
        <v>975</v>
      </c>
      <c r="F782" s="1133" t="s">
        <v>1398</v>
      </c>
      <c r="G782" s="1134" t="s">
        <v>975</v>
      </c>
      <c r="H782" s="1133" t="s">
        <v>2701</v>
      </c>
      <c r="I782" s="1133" t="s">
        <v>1405</v>
      </c>
      <c r="J782" s="1133" t="s">
        <v>652</v>
      </c>
      <c r="K782" s="1133" t="s">
        <v>975</v>
      </c>
      <c r="L782" s="1133" t="s">
        <v>3161</v>
      </c>
    </row>
    <row r="783" spans="1:12" x14ac:dyDescent="0.15">
      <c r="A783" s="133">
        <v>782</v>
      </c>
      <c r="B783" s="1133" t="s">
        <v>44</v>
      </c>
      <c r="C783" s="1133" t="s">
        <v>3126</v>
      </c>
      <c r="D783" s="1133" t="s">
        <v>592</v>
      </c>
      <c r="E783" s="1133" t="s">
        <v>975</v>
      </c>
      <c r="F783" s="1133" t="s">
        <v>1407</v>
      </c>
      <c r="G783" s="1134" t="s">
        <v>652</v>
      </c>
      <c r="H783" s="1133" t="s">
        <v>975</v>
      </c>
      <c r="I783" s="1133" t="s">
        <v>1405</v>
      </c>
      <c r="J783" s="1133" t="s">
        <v>652</v>
      </c>
      <c r="K783" s="1133" t="s">
        <v>1312</v>
      </c>
      <c r="L783" s="1133" t="s">
        <v>3263</v>
      </c>
    </row>
    <row r="784" spans="1:12" x14ac:dyDescent="0.15">
      <c r="A784" s="133">
        <v>783</v>
      </c>
      <c r="B784" s="106" t="s">
        <v>4308</v>
      </c>
      <c r="C784" s="1133" t="s">
        <v>4371</v>
      </c>
      <c r="D784" s="1133" t="s">
        <v>4372</v>
      </c>
      <c r="E784" s="106" t="s">
        <v>4373</v>
      </c>
      <c r="F784" s="106" t="s">
        <v>3270</v>
      </c>
      <c r="G784" s="1132" t="s">
        <v>1284</v>
      </c>
      <c r="H784" s="106" t="s">
        <v>1281</v>
      </c>
      <c r="I784" s="106" t="s">
        <v>1273</v>
      </c>
      <c r="J784" s="106" t="s">
        <v>1273</v>
      </c>
      <c r="K784" s="106" t="s">
        <v>4374</v>
      </c>
      <c r="L784" s="1133" t="s">
        <v>4375</v>
      </c>
    </row>
    <row r="785" spans="1:12" x14ac:dyDescent="0.15">
      <c r="A785" s="133">
        <v>784</v>
      </c>
      <c r="B785" s="106" t="s">
        <v>4308</v>
      </c>
      <c r="C785" s="1133" t="s">
        <v>4376</v>
      </c>
      <c r="D785" s="1133" t="s">
        <v>4372</v>
      </c>
      <c r="E785" s="106" t="s">
        <v>1284</v>
      </c>
      <c r="F785" s="1133" t="s">
        <v>3827</v>
      </c>
      <c r="G785" s="1134" t="s">
        <v>1273</v>
      </c>
      <c r="H785" s="1133" t="s">
        <v>1284</v>
      </c>
      <c r="I785" s="1133" t="s">
        <v>3828</v>
      </c>
      <c r="J785" s="1133" t="s">
        <v>1273</v>
      </c>
      <c r="K785" s="1133" t="s">
        <v>1284</v>
      </c>
      <c r="L785" s="1133" t="s">
        <v>4377</v>
      </c>
    </row>
    <row r="786" spans="1:12" x14ac:dyDescent="0.15">
      <c r="A786" s="133">
        <v>785</v>
      </c>
      <c r="B786" s="106" t="s">
        <v>4308</v>
      </c>
      <c r="C786" s="1133" t="s">
        <v>4378</v>
      </c>
      <c r="D786" s="1133" t="s">
        <v>4372</v>
      </c>
      <c r="E786" s="1133" t="s">
        <v>1284</v>
      </c>
      <c r="F786" s="1133" t="s">
        <v>1274</v>
      </c>
      <c r="G786" s="1134" t="s">
        <v>1273</v>
      </c>
      <c r="H786" s="1133" t="s">
        <v>1284</v>
      </c>
      <c r="I786" s="1133" t="s">
        <v>4379</v>
      </c>
      <c r="J786" s="1133" t="s">
        <v>1273</v>
      </c>
      <c r="K786" s="1133" t="s">
        <v>4374</v>
      </c>
      <c r="L786" s="1133" t="s">
        <v>4380</v>
      </c>
    </row>
    <row r="787" spans="1:12" x14ac:dyDescent="0.15">
      <c r="A787" s="133">
        <v>786</v>
      </c>
      <c r="B787" s="106" t="s">
        <v>4308</v>
      </c>
      <c r="C787" s="1133" t="s">
        <v>4381</v>
      </c>
      <c r="D787" s="1133" t="s">
        <v>4372</v>
      </c>
      <c r="E787" s="106" t="s">
        <v>1284</v>
      </c>
      <c r="F787" s="106" t="s">
        <v>4382</v>
      </c>
      <c r="G787" s="1132" t="s">
        <v>1273</v>
      </c>
      <c r="H787" s="106" t="s">
        <v>1284</v>
      </c>
      <c r="I787" s="106" t="s">
        <v>4379</v>
      </c>
      <c r="J787" s="106" t="s">
        <v>1273</v>
      </c>
      <c r="K787" s="106" t="s">
        <v>4374</v>
      </c>
      <c r="L787" s="1133" t="s">
        <v>4383</v>
      </c>
    </row>
    <row r="788" spans="1:12" x14ac:dyDescent="0.15">
      <c r="A788" s="133">
        <v>787</v>
      </c>
      <c r="B788" s="106" t="s">
        <v>4308</v>
      </c>
      <c r="C788" s="1133" t="s">
        <v>4384</v>
      </c>
      <c r="D788" s="1133" t="s">
        <v>4372</v>
      </c>
      <c r="E788" s="106" t="s">
        <v>4373</v>
      </c>
      <c r="F788" s="106" t="s">
        <v>3270</v>
      </c>
      <c r="G788" s="1132" t="s">
        <v>1284</v>
      </c>
      <c r="H788" s="106" t="s">
        <v>1284</v>
      </c>
      <c r="I788" s="106" t="s">
        <v>1273</v>
      </c>
      <c r="J788" s="106" t="s">
        <v>1273</v>
      </c>
      <c r="K788" s="106" t="s">
        <v>4374</v>
      </c>
      <c r="L788" s="1133" t="s">
        <v>4385</v>
      </c>
    </row>
    <row r="789" spans="1:12" x14ac:dyDescent="0.15">
      <c r="A789" s="133">
        <v>788</v>
      </c>
      <c r="B789" s="106" t="s">
        <v>4308</v>
      </c>
      <c r="C789" s="1133" t="s">
        <v>4386</v>
      </c>
      <c r="D789" s="1133" t="s">
        <v>4372</v>
      </c>
      <c r="E789" s="106" t="s">
        <v>4387</v>
      </c>
      <c r="F789" s="106" t="s">
        <v>3270</v>
      </c>
      <c r="G789" s="1132" t="s">
        <v>1284</v>
      </c>
      <c r="H789" s="106" t="s">
        <v>1284</v>
      </c>
      <c r="I789" s="106" t="s">
        <v>1273</v>
      </c>
      <c r="J789" s="106" t="s">
        <v>1273</v>
      </c>
      <c r="K789" s="106" t="s">
        <v>4374</v>
      </c>
      <c r="L789" s="1133" t="s">
        <v>4388</v>
      </c>
    </row>
    <row r="790" spans="1:12" x14ac:dyDescent="0.15">
      <c r="A790" s="133">
        <v>789</v>
      </c>
      <c r="B790" s="106" t="s">
        <v>4308</v>
      </c>
      <c r="C790" s="1133" t="s">
        <v>4389</v>
      </c>
      <c r="D790" s="1133" t="s">
        <v>4372</v>
      </c>
      <c r="E790" s="1133" t="s">
        <v>1284</v>
      </c>
      <c r="F790" s="1133" t="s">
        <v>3827</v>
      </c>
      <c r="G790" s="1134" t="s">
        <v>1273</v>
      </c>
      <c r="H790" s="1133" t="s">
        <v>1284</v>
      </c>
      <c r="I790" s="1133" t="s">
        <v>3828</v>
      </c>
      <c r="J790" s="1133" t="s">
        <v>1273</v>
      </c>
      <c r="K790" s="1133" t="s">
        <v>1284</v>
      </c>
      <c r="L790" s="1133" t="s">
        <v>4390</v>
      </c>
    </row>
    <row r="791" spans="1:12" x14ac:dyDescent="0.15">
      <c r="A791" s="133">
        <v>790</v>
      </c>
      <c r="B791" s="106" t="s">
        <v>4308</v>
      </c>
      <c r="C791" s="1133" t="s">
        <v>4391</v>
      </c>
      <c r="D791" s="1133" t="s">
        <v>4372</v>
      </c>
      <c r="E791" s="1133" t="s">
        <v>4373</v>
      </c>
      <c r="F791" s="1133" t="s">
        <v>4392</v>
      </c>
      <c r="G791" s="1134">
        <v>-0.3</v>
      </c>
      <c r="H791" s="1133" t="s">
        <v>1284</v>
      </c>
      <c r="I791" s="1133" t="s">
        <v>4379</v>
      </c>
      <c r="J791" s="1133" t="s">
        <v>1273</v>
      </c>
      <c r="K791" s="1133" t="s">
        <v>4374</v>
      </c>
      <c r="L791" s="1133" t="s">
        <v>4393</v>
      </c>
    </row>
    <row r="792" spans="1:12" x14ac:dyDescent="0.15">
      <c r="A792" s="133">
        <v>791</v>
      </c>
      <c r="B792" s="106" t="s">
        <v>4308</v>
      </c>
      <c r="C792" s="1133" t="s">
        <v>4394</v>
      </c>
      <c r="D792" s="1133" t="s">
        <v>4372</v>
      </c>
      <c r="E792" s="1133" t="s">
        <v>4395</v>
      </c>
      <c r="F792" s="1133" t="s">
        <v>3270</v>
      </c>
      <c r="G792" s="1134" t="s">
        <v>1284</v>
      </c>
      <c r="H792" s="1133" t="s">
        <v>1284</v>
      </c>
      <c r="I792" s="1133" t="s">
        <v>1273</v>
      </c>
      <c r="J792" s="1133" t="s">
        <v>1273</v>
      </c>
      <c r="K792" s="1133" t="s">
        <v>4374</v>
      </c>
      <c r="L792" s="1133" t="s">
        <v>4396</v>
      </c>
    </row>
    <row r="793" spans="1:12" x14ac:dyDescent="0.15">
      <c r="A793" s="133">
        <v>792</v>
      </c>
      <c r="B793" s="106" t="s">
        <v>4308</v>
      </c>
      <c r="C793" s="1133" t="s">
        <v>4397</v>
      </c>
      <c r="D793" s="1133" t="s">
        <v>4372</v>
      </c>
      <c r="E793" s="106" t="s">
        <v>1284</v>
      </c>
      <c r="F793" s="106" t="s">
        <v>3827</v>
      </c>
      <c r="G793" s="1132" t="s">
        <v>1273</v>
      </c>
      <c r="H793" s="106" t="s">
        <v>1284</v>
      </c>
      <c r="I793" s="106" t="s">
        <v>3828</v>
      </c>
      <c r="J793" s="106" t="s">
        <v>1273</v>
      </c>
      <c r="K793" s="106" t="s">
        <v>1284</v>
      </c>
      <c r="L793" s="1133" t="s">
        <v>4398</v>
      </c>
    </row>
    <row r="794" spans="1:12" x14ac:dyDescent="0.15">
      <c r="A794" s="133">
        <v>793</v>
      </c>
      <c r="B794" s="106" t="s">
        <v>4308</v>
      </c>
      <c r="C794" s="1133" t="s">
        <v>4399</v>
      </c>
      <c r="D794" s="1133" t="s">
        <v>4372</v>
      </c>
      <c r="E794" s="106" t="s">
        <v>4400</v>
      </c>
      <c r="F794" s="106" t="s">
        <v>3270</v>
      </c>
      <c r="G794" s="1132" t="s">
        <v>1284</v>
      </c>
      <c r="H794" s="106" t="s">
        <v>1284</v>
      </c>
      <c r="I794" s="106" t="s">
        <v>1273</v>
      </c>
      <c r="J794" s="106" t="s">
        <v>1273</v>
      </c>
      <c r="K794" s="106" t="s">
        <v>1284</v>
      </c>
      <c r="L794" s="1133" t="s">
        <v>4401</v>
      </c>
    </row>
    <row r="795" spans="1:12" x14ac:dyDescent="0.15">
      <c r="A795" s="133">
        <v>794</v>
      </c>
      <c r="B795" s="106" t="s">
        <v>4308</v>
      </c>
      <c r="C795" s="1133" t="s">
        <v>4402</v>
      </c>
      <c r="D795" s="1133" t="s">
        <v>4372</v>
      </c>
      <c r="E795" s="1133" t="s">
        <v>4403</v>
      </c>
      <c r="F795" s="1133" t="s">
        <v>1273</v>
      </c>
      <c r="G795" s="1134" t="s">
        <v>1284</v>
      </c>
      <c r="H795" s="1133" t="s">
        <v>1284</v>
      </c>
      <c r="I795" s="1133" t="s">
        <v>1273</v>
      </c>
      <c r="J795" s="1133" t="s">
        <v>1273</v>
      </c>
      <c r="K795" s="1133" t="s">
        <v>4374</v>
      </c>
      <c r="L795" s="1133" t="s">
        <v>4404</v>
      </c>
    </row>
    <row r="796" spans="1:12" x14ac:dyDescent="0.15">
      <c r="A796" s="133">
        <v>795</v>
      </c>
      <c r="B796" s="106" t="s">
        <v>4308</v>
      </c>
      <c r="C796" s="1133" t="s">
        <v>4405</v>
      </c>
      <c r="D796" s="1133" t="s">
        <v>4372</v>
      </c>
      <c r="E796" s="106" t="s">
        <v>1284</v>
      </c>
      <c r="F796" s="106" t="s">
        <v>4406</v>
      </c>
      <c r="G796" s="1132" t="s">
        <v>1273</v>
      </c>
      <c r="H796" s="106" t="s">
        <v>1284</v>
      </c>
      <c r="I796" s="106" t="s">
        <v>4407</v>
      </c>
      <c r="J796" s="106" t="s">
        <v>4408</v>
      </c>
      <c r="K796" s="106" t="s">
        <v>4374</v>
      </c>
      <c r="L796" s="1133" t="s">
        <v>4409</v>
      </c>
    </row>
    <row r="797" spans="1:12" x14ac:dyDescent="0.15">
      <c r="A797" s="133">
        <v>796</v>
      </c>
      <c r="B797" s="106" t="s">
        <v>4308</v>
      </c>
      <c r="C797" s="1133" t="s">
        <v>4410</v>
      </c>
      <c r="D797" s="1133" t="s">
        <v>4372</v>
      </c>
      <c r="E797" s="106" t="s">
        <v>4411</v>
      </c>
      <c r="F797" s="106" t="s">
        <v>1274</v>
      </c>
      <c r="G797" s="1132" t="s">
        <v>1284</v>
      </c>
      <c r="H797" s="106" t="s">
        <v>1284</v>
      </c>
      <c r="I797" s="106" t="s">
        <v>4407</v>
      </c>
      <c r="J797" s="106" t="s">
        <v>4408</v>
      </c>
      <c r="K797" s="106" t="s">
        <v>4374</v>
      </c>
      <c r="L797" s="1133" t="s">
        <v>4412</v>
      </c>
    </row>
    <row r="798" spans="1:12" x14ac:dyDescent="0.15">
      <c r="A798" s="133">
        <v>797</v>
      </c>
      <c r="B798" s="106" t="s">
        <v>4308</v>
      </c>
      <c r="C798" s="1133" t="s">
        <v>4413</v>
      </c>
      <c r="D798" s="1133" t="s">
        <v>4372</v>
      </c>
      <c r="E798" s="106" t="s">
        <v>4387</v>
      </c>
      <c r="F798" s="106" t="s">
        <v>3270</v>
      </c>
      <c r="G798" s="1132" t="s">
        <v>1284</v>
      </c>
      <c r="H798" s="106" t="s">
        <v>1292</v>
      </c>
      <c r="I798" s="106" t="s">
        <v>1273</v>
      </c>
      <c r="J798" s="106" t="s">
        <v>1273</v>
      </c>
      <c r="K798" s="106" t="s">
        <v>4374</v>
      </c>
      <c r="L798" s="1133" t="s">
        <v>4414</v>
      </c>
    </row>
    <row r="799" spans="1:12" x14ac:dyDescent="0.15">
      <c r="A799" s="133">
        <v>798</v>
      </c>
      <c r="B799" s="106" t="s">
        <v>4308</v>
      </c>
      <c r="C799" s="1133" t="s">
        <v>4415</v>
      </c>
      <c r="D799" s="1133" t="s">
        <v>4372</v>
      </c>
      <c r="E799" s="106" t="s">
        <v>1284</v>
      </c>
      <c r="F799" s="106" t="s">
        <v>3827</v>
      </c>
      <c r="G799" s="1132" t="s">
        <v>1273</v>
      </c>
      <c r="H799" s="106" t="s">
        <v>1284</v>
      </c>
      <c r="I799" s="106" t="s">
        <v>3828</v>
      </c>
      <c r="J799" s="106" t="s">
        <v>1273</v>
      </c>
      <c r="K799" s="106" t="s">
        <v>1284</v>
      </c>
      <c r="L799" s="1133" t="s">
        <v>4416</v>
      </c>
    </row>
    <row r="800" spans="1:12" x14ac:dyDescent="0.15">
      <c r="A800" s="133">
        <v>799</v>
      </c>
      <c r="B800" s="106" t="s">
        <v>4308</v>
      </c>
      <c r="C800" s="1133" t="s">
        <v>4417</v>
      </c>
      <c r="D800" s="1133" t="s">
        <v>4372</v>
      </c>
      <c r="E800" s="106" t="s">
        <v>1284</v>
      </c>
      <c r="F800" s="106" t="s">
        <v>3827</v>
      </c>
      <c r="G800" s="1132" t="s">
        <v>1273</v>
      </c>
      <c r="H800" s="106" t="s">
        <v>1284</v>
      </c>
      <c r="I800" s="106" t="s">
        <v>3828</v>
      </c>
      <c r="J800" s="106" t="s">
        <v>1273</v>
      </c>
      <c r="K800" s="106" t="s">
        <v>1284</v>
      </c>
      <c r="L800" s="1133" t="s">
        <v>4418</v>
      </c>
    </row>
    <row r="801" spans="1:12" x14ac:dyDescent="0.15">
      <c r="A801" s="133">
        <v>800</v>
      </c>
      <c r="B801" s="106" t="s">
        <v>4308</v>
      </c>
      <c r="C801" s="1133" t="s">
        <v>4419</v>
      </c>
      <c r="D801" s="1133" t="s">
        <v>4372</v>
      </c>
      <c r="E801" s="1133" t="s">
        <v>1284</v>
      </c>
      <c r="F801" s="1133" t="s">
        <v>3827</v>
      </c>
      <c r="G801" s="1134" t="s">
        <v>1273</v>
      </c>
      <c r="H801" s="1133" t="s">
        <v>1284</v>
      </c>
      <c r="I801" s="1133" t="s">
        <v>3828</v>
      </c>
      <c r="J801" s="1133" t="s">
        <v>1273</v>
      </c>
      <c r="K801" s="1133" t="s">
        <v>1284</v>
      </c>
      <c r="L801" s="1133" t="s">
        <v>4420</v>
      </c>
    </row>
    <row r="802" spans="1:12" x14ac:dyDescent="0.15">
      <c r="A802" s="133">
        <v>801</v>
      </c>
      <c r="B802" s="106" t="s">
        <v>4308</v>
      </c>
      <c r="C802" s="1133" t="s">
        <v>4421</v>
      </c>
      <c r="D802" s="1133" t="s">
        <v>4372</v>
      </c>
      <c r="E802" s="1133" t="s">
        <v>4373</v>
      </c>
      <c r="F802" s="1133" t="s">
        <v>1274</v>
      </c>
      <c r="G802" s="1134" t="s">
        <v>1284</v>
      </c>
      <c r="H802" s="1133" t="s">
        <v>1291</v>
      </c>
      <c r="I802" s="1133" t="s">
        <v>1273</v>
      </c>
      <c r="J802" s="1133" t="s">
        <v>1273</v>
      </c>
      <c r="K802" s="1133" t="s">
        <v>4422</v>
      </c>
      <c r="L802" s="1133" t="s">
        <v>4423</v>
      </c>
    </row>
    <row r="803" spans="1:12" x14ac:dyDescent="0.15">
      <c r="A803" s="133">
        <v>802</v>
      </c>
      <c r="B803" s="106" t="s">
        <v>4308</v>
      </c>
      <c r="C803" s="1133" t="s">
        <v>4424</v>
      </c>
      <c r="D803" s="1133" t="s">
        <v>4372</v>
      </c>
      <c r="E803" s="1133" t="s">
        <v>4373</v>
      </c>
      <c r="F803" s="1133" t="s">
        <v>3270</v>
      </c>
      <c r="G803" s="1134" t="s">
        <v>1284</v>
      </c>
      <c r="H803" s="1133" t="s">
        <v>1284</v>
      </c>
      <c r="I803" s="1133" t="s">
        <v>1273</v>
      </c>
      <c r="J803" s="1133" t="s">
        <v>1273</v>
      </c>
      <c r="K803" s="1133" t="s">
        <v>4374</v>
      </c>
      <c r="L803" s="1133" t="s">
        <v>4425</v>
      </c>
    </row>
    <row r="804" spans="1:12" x14ac:dyDescent="0.15">
      <c r="A804" s="133">
        <v>803</v>
      </c>
      <c r="B804" s="106" t="s">
        <v>4308</v>
      </c>
      <c r="C804" s="1133" t="s">
        <v>4426</v>
      </c>
      <c r="D804" s="1133" t="s">
        <v>4372</v>
      </c>
      <c r="E804" s="106" t="s">
        <v>1284</v>
      </c>
      <c r="F804" s="106" t="s">
        <v>3827</v>
      </c>
      <c r="G804" s="1132" t="s">
        <v>1273</v>
      </c>
      <c r="H804" s="106" t="s">
        <v>1284</v>
      </c>
      <c r="I804" s="106" t="s">
        <v>3828</v>
      </c>
      <c r="J804" s="106" t="s">
        <v>1273</v>
      </c>
      <c r="K804" s="106" t="s">
        <v>1284</v>
      </c>
      <c r="L804" s="1133" t="s">
        <v>4427</v>
      </c>
    </row>
    <row r="805" spans="1:12" x14ac:dyDescent="0.15">
      <c r="A805" s="133">
        <v>804</v>
      </c>
      <c r="B805" s="106" t="s">
        <v>4308</v>
      </c>
      <c r="C805" s="1133" t="s">
        <v>4428</v>
      </c>
      <c r="D805" s="1133" t="s">
        <v>4372</v>
      </c>
      <c r="E805" s="106" t="s">
        <v>1284</v>
      </c>
      <c r="F805" s="106" t="s">
        <v>1274</v>
      </c>
      <c r="G805" s="1132" t="s">
        <v>1273</v>
      </c>
      <c r="H805" s="106" t="s">
        <v>1284</v>
      </c>
      <c r="I805" s="106" t="s">
        <v>4407</v>
      </c>
      <c r="J805" s="106" t="s">
        <v>4408</v>
      </c>
      <c r="K805" s="106" t="s">
        <v>4374</v>
      </c>
      <c r="L805" s="1133" t="s">
        <v>4429</v>
      </c>
    </row>
    <row r="806" spans="1:12" x14ac:dyDescent="0.15">
      <c r="A806" s="133">
        <v>805</v>
      </c>
      <c r="B806" s="106" t="s">
        <v>4308</v>
      </c>
      <c r="C806" s="1133" t="s">
        <v>4430</v>
      </c>
      <c r="D806" s="1133" t="s">
        <v>4372</v>
      </c>
      <c r="E806" s="1133" t="s">
        <v>4411</v>
      </c>
      <c r="F806" s="1133" t="s">
        <v>3270</v>
      </c>
      <c r="G806" s="1134" t="s">
        <v>1284</v>
      </c>
      <c r="H806" s="1133" t="s">
        <v>1284</v>
      </c>
      <c r="I806" s="1133" t="s">
        <v>1273</v>
      </c>
      <c r="J806" s="1133" t="s">
        <v>1273</v>
      </c>
      <c r="K806" s="1133" t="s">
        <v>4374</v>
      </c>
      <c r="L806" s="1133" t="s">
        <v>4431</v>
      </c>
    </row>
    <row r="807" spans="1:12" x14ac:dyDescent="0.15">
      <c r="A807" s="133">
        <v>806</v>
      </c>
      <c r="B807" s="106" t="s">
        <v>4308</v>
      </c>
      <c r="C807" s="1133" t="s">
        <v>4432</v>
      </c>
      <c r="D807" s="1133" t="s">
        <v>4372</v>
      </c>
      <c r="E807" s="106" t="s">
        <v>1284</v>
      </c>
      <c r="F807" s="106" t="s">
        <v>3827</v>
      </c>
      <c r="G807" s="1132" t="s">
        <v>1273</v>
      </c>
      <c r="H807" s="106" t="s">
        <v>1284</v>
      </c>
      <c r="I807" s="106" t="s">
        <v>3828</v>
      </c>
      <c r="J807" s="106" t="s">
        <v>1273</v>
      </c>
      <c r="K807" s="106" t="s">
        <v>1284</v>
      </c>
      <c r="L807" s="1133" t="s">
        <v>4433</v>
      </c>
    </row>
    <row r="808" spans="1:12" x14ac:dyDescent="0.15">
      <c r="A808" s="133">
        <v>807</v>
      </c>
      <c r="B808" s="106" t="s">
        <v>4308</v>
      </c>
      <c r="C808" s="1133" t="s">
        <v>4434</v>
      </c>
      <c r="D808" s="1133" t="s">
        <v>4372</v>
      </c>
      <c r="E808" s="1133" t="s">
        <v>1284</v>
      </c>
      <c r="F808" s="1133" t="s">
        <v>3827</v>
      </c>
      <c r="G808" s="1134" t="s">
        <v>1273</v>
      </c>
      <c r="H808" s="1133" t="s">
        <v>1284</v>
      </c>
      <c r="I808" s="1133" t="s">
        <v>3828</v>
      </c>
      <c r="J808" s="1133" t="s">
        <v>1273</v>
      </c>
      <c r="K808" s="1133" t="s">
        <v>1284</v>
      </c>
      <c r="L808" s="1133" t="s">
        <v>4435</v>
      </c>
    </row>
    <row r="809" spans="1:12" x14ac:dyDescent="0.15">
      <c r="A809" s="133">
        <v>808</v>
      </c>
      <c r="B809" s="106" t="s">
        <v>4308</v>
      </c>
      <c r="C809" s="1133" t="s">
        <v>4436</v>
      </c>
      <c r="D809" s="1133" t="s">
        <v>4372</v>
      </c>
      <c r="E809" s="1133" t="s">
        <v>4437</v>
      </c>
      <c r="F809" s="1133" t="s">
        <v>3270</v>
      </c>
      <c r="G809" s="1134" t="s">
        <v>1284</v>
      </c>
      <c r="H809" s="1133" t="s">
        <v>1284</v>
      </c>
      <c r="I809" s="1133" t="s">
        <v>1273</v>
      </c>
      <c r="J809" s="1133" t="s">
        <v>1273</v>
      </c>
      <c r="K809" s="1133" t="s">
        <v>4374</v>
      </c>
      <c r="L809" s="1133" t="s">
        <v>4438</v>
      </c>
    </row>
    <row r="810" spans="1:12" x14ac:dyDescent="0.15">
      <c r="A810" s="133">
        <v>809</v>
      </c>
      <c r="B810" s="106" t="s">
        <v>4308</v>
      </c>
      <c r="C810" s="1133" t="s">
        <v>4439</v>
      </c>
      <c r="D810" s="1133" t="s">
        <v>4372</v>
      </c>
      <c r="E810" s="1133" t="s">
        <v>1284</v>
      </c>
      <c r="F810" s="1133" t="s">
        <v>4406</v>
      </c>
      <c r="G810" s="1134" t="s">
        <v>1273</v>
      </c>
      <c r="H810" s="1133" t="s">
        <v>1281</v>
      </c>
      <c r="I810" s="1133" t="s">
        <v>4379</v>
      </c>
      <c r="J810" s="1133" t="s">
        <v>1273</v>
      </c>
      <c r="K810" s="1133" t="s">
        <v>4374</v>
      </c>
      <c r="L810" s="1133" t="s">
        <v>4440</v>
      </c>
    </row>
    <row r="811" spans="1:12" x14ac:dyDescent="0.15">
      <c r="A811" s="133">
        <v>810</v>
      </c>
      <c r="B811" s="106" t="s">
        <v>4308</v>
      </c>
      <c r="C811" s="1133" t="s">
        <v>4441</v>
      </c>
      <c r="D811" s="1133" t="s">
        <v>4372</v>
      </c>
      <c r="E811" s="106" t="s">
        <v>4442</v>
      </c>
      <c r="F811" s="106" t="s">
        <v>1274</v>
      </c>
      <c r="G811" s="1132">
        <v>-0.2</v>
      </c>
      <c r="H811" s="106" t="s">
        <v>1284</v>
      </c>
      <c r="I811" s="106" t="s">
        <v>4379</v>
      </c>
      <c r="J811" s="106" t="s">
        <v>1273</v>
      </c>
      <c r="K811" s="106" t="s">
        <v>4374</v>
      </c>
      <c r="L811" s="1133" t="s">
        <v>4443</v>
      </c>
    </row>
    <row r="812" spans="1:12" x14ac:dyDescent="0.15">
      <c r="A812" s="133">
        <v>811</v>
      </c>
      <c r="B812" s="106" t="s">
        <v>4308</v>
      </c>
      <c r="C812" s="1133" t="s">
        <v>4444</v>
      </c>
      <c r="D812" s="1133" t="s">
        <v>4372</v>
      </c>
      <c r="E812" s="1133" t="s">
        <v>1284</v>
      </c>
      <c r="F812" s="1133" t="s">
        <v>4392</v>
      </c>
      <c r="G812" s="1134" t="s">
        <v>1273</v>
      </c>
      <c r="H812" s="1133" t="s">
        <v>1284</v>
      </c>
      <c r="I812" s="1133" t="s">
        <v>4379</v>
      </c>
      <c r="J812" s="1133" t="s">
        <v>1273</v>
      </c>
      <c r="K812" s="1133" t="s">
        <v>4374</v>
      </c>
      <c r="L812" s="1133" t="s">
        <v>4445</v>
      </c>
    </row>
    <row r="813" spans="1:12" x14ac:dyDescent="0.15">
      <c r="A813" s="133">
        <v>812</v>
      </c>
      <c r="B813" s="106" t="s">
        <v>4308</v>
      </c>
      <c r="C813" s="1133" t="s">
        <v>4446</v>
      </c>
      <c r="D813" s="1133" t="s">
        <v>4372</v>
      </c>
      <c r="E813" s="106" t="s">
        <v>1284</v>
      </c>
      <c r="F813" s="106" t="s">
        <v>3827</v>
      </c>
      <c r="G813" s="1132" t="s">
        <v>1273</v>
      </c>
      <c r="H813" s="106" t="s">
        <v>1284</v>
      </c>
      <c r="I813" s="106" t="s">
        <v>3828</v>
      </c>
      <c r="J813" s="106" t="s">
        <v>1273</v>
      </c>
      <c r="K813" s="106" t="s">
        <v>1284</v>
      </c>
      <c r="L813" s="1133" t="s">
        <v>4447</v>
      </c>
    </row>
    <row r="814" spans="1:12" x14ac:dyDescent="0.15">
      <c r="A814" s="133">
        <v>813</v>
      </c>
      <c r="B814" s="106" t="s">
        <v>4308</v>
      </c>
      <c r="C814" s="1133" t="s">
        <v>4448</v>
      </c>
      <c r="D814" s="1133" t="s">
        <v>4372</v>
      </c>
      <c r="E814" s="106" t="s">
        <v>1284</v>
      </c>
      <c r="F814" s="106" t="s">
        <v>3827</v>
      </c>
      <c r="G814" s="1132" t="s">
        <v>1273</v>
      </c>
      <c r="H814" s="106" t="s">
        <v>1284</v>
      </c>
      <c r="I814" s="106" t="s">
        <v>3828</v>
      </c>
      <c r="J814" s="106" t="s">
        <v>1273</v>
      </c>
      <c r="K814" s="106" t="s">
        <v>1284</v>
      </c>
      <c r="L814" s="1133" t="s">
        <v>4449</v>
      </c>
    </row>
    <row r="815" spans="1:12" x14ac:dyDescent="0.15">
      <c r="A815" s="133">
        <v>814</v>
      </c>
      <c r="B815" s="106" t="s">
        <v>4308</v>
      </c>
      <c r="C815" s="1133" t="s">
        <v>4450</v>
      </c>
      <c r="D815" s="1133" t="s">
        <v>4372</v>
      </c>
      <c r="E815" s="106" t="s">
        <v>4373</v>
      </c>
      <c r="F815" s="106" t="s">
        <v>3270</v>
      </c>
      <c r="G815" s="1132" t="s">
        <v>1284</v>
      </c>
      <c r="H815" s="106" t="s">
        <v>1284</v>
      </c>
      <c r="I815" s="106" t="s">
        <v>1273</v>
      </c>
      <c r="J815" s="106" t="s">
        <v>1273</v>
      </c>
      <c r="K815" s="106" t="s">
        <v>4374</v>
      </c>
      <c r="L815" s="1133" t="s">
        <v>4451</v>
      </c>
    </row>
    <row r="816" spans="1:12" x14ac:dyDescent="0.15">
      <c r="A816" s="133">
        <v>815</v>
      </c>
      <c r="B816" s="106" t="s">
        <v>4308</v>
      </c>
      <c r="C816" s="1133" t="s">
        <v>4452</v>
      </c>
      <c r="D816" s="1133" t="s">
        <v>4372</v>
      </c>
      <c r="E816" s="106" t="s">
        <v>1284</v>
      </c>
      <c r="F816" s="106" t="s">
        <v>3827</v>
      </c>
      <c r="G816" s="1132" t="s">
        <v>1273</v>
      </c>
      <c r="H816" s="106" t="s">
        <v>1284</v>
      </c>
      <c r="I816" s="106" t="s">
        <v>3828</v>
      </c>
      <c r="J816" s="106" t="s">
        <v>1273</v>
      </c>
      <c r="K816" s="106" t="s">
        <v>1284</v>
      </c>
      <c r="L816" s="1133" t="s">
        <v>4453</v>
      </c>
    </row>
    <row r="817" spans="1:12" x14ac:dyDescent="0.15">
      <c r="A817" s="133">
        <v>816</v>
      </c>
      <c r="B817" s="106" t="s">
        <v>4308</v>
      </c>
      <c r="C817" s="1133" t="s">
        <v>4454</v>
      </c>
      <c r="D817" s="1133" t="s">
        <v>4372</v>
      </c>
      <c r="E817" s="1133" t="s">
        <v>1284</v>
      </c>
      <c r="F817" s="1133" t="s">
        <v>4406</v>
      </c>
      <c r="G817" s="1134" t="s">
        <v>1273</v>
      </c>
      <c r="H817" s="1133" t="s">
        <v>1290</v>
      </c>
      <c r="I817" s="1133" t="s">
        <v>4379</v>
      </c>
      <c r="J817" s="1133" t="s">
        <v>1273</v>
      </c>
      <c r="K817" s="1133" t="s">
        <v>4374</v>
      </c>
      <c r="L817" s="1133" t="s">
        <v>4455</v>
      </c>
    </row>
    <row r="818" spans="1:12" x14ac:dyDescent="0.15">
      <c r="A818" s="133">
        <v>817</v>
      </c>
      <c r="B818" s="106" t="s">
        <v>4308</v>
      </c>
      <c r="C818" s="1133" t="s">
        <v>4456</v>
      </c>
      <c r="D818" s="1133" t="s">
        <v>4372</v>
      </c>
      <c r="E818" s="1133" t="s">
        <v>1284</v>
      </c>
      <c r="F818" s="1133" t="s">
        <v>4382</v>
      </c>
      <c r="G818" s="1134" t="s">
        <v>1273</v>
      </c>
      <c r="H818" s="1133" t="s">
        <v>1284</v>
      </c>
      <c r="I818" s="1133" t="s">
        <v>4379</v>
      </c>
      <c r="J818" s="1133" t="s">
        <v>1273</v>
      </c>
      <c r="K818" s="1133" t="s">
        <v>4374</v>
      </c>
      <c r="L818" s="1133" t="s">
        <v>4457</v>
      </c>
    </row>
    <row r="819" spans="1:12" x14ac:dyDescent="0.15">
      <c r="A819" s="133">
        <v>818</v>
      </c>
      <c r="B819" s="106" t="s">
        <v>4308</v>
      </c>
      <c r="C819" s="1133" t="s">
        <v>4458</v>
      </c>
      <c r="D819" s="1133" t="s">
        <v>4372</v>
      </c>
      <c r="E819" s="106" t="s">
        <v>4459</v>
      </c>
      <c r="F819" s="106" t="s">
        <v>1273</v>
      </c>
      <c r="G819" s="1132" t="s">
        <v>1284</v>
      </c>
      <c r="H819" s="106" t="s">
        <v>1292</v>
      </c>
      <c r="I819" s="106" t="s">
        <v>1273</v>
      </c>
      <c r="J819" s="106" t="s">
        <v>1273</v>
      </c>
      <c r="K819" s="106" t="s">
        <v>4374</v>
      </c>
      <c r="L819" s="1133" t="s">
        <v>4460</v>
      </c>
    </row>
    <row r="820" spans="1:12" x14ac:dyDescent="0.15">
      <c r="A820" s="133">
        <v>819</v>
      </c>
      <c r="B820" s="106" t="s">
        <v>4308</v>
      </c>
      <c r="C820" s="1133" t="s">
        <v>4461</v>
      </c>
      <c r="D820" s="1133" t="s">
        <v>4372</v>
      </c>
      <c r="E820" s="1133" t="s">
        <v>1284</v>
      </c>
      <c r="F820" s="1133" t="s">
        <v>3827</v>
      </c>
      <c r="G820" s="1134" t="s">
        <v>1273</v>
      </c>
      <c r="H820" s="1133" t="s">
        <v>1284</v>
      </c>
      <c r="I820" s="1133" t="s">
        <v>3828</v>
      </c>
      <c r="J820" s="1133" t="s">
        <v>1273</v>
      </c>
      <c r="K820" s="1133" t="s">
        <v>1284</v>
      </c>
      <c r="L820" s="1133" t="s">
        <v>4462</v>
      </c>
    </row>
    <row r="821" spans="1:12" x14ac:dyDescent="0.15">
      <c r="A821" s="133">
        <v>820</v>
      </c>
      <c r="B821" s="106" t="s">
        <v>4308</v>
      </c>
      <c r="C821" s="1133" t="s">
        <v>4463</v>
      </c>
      <c r="D821" s="1133" t="s">
        <v>4372</v>
      </c>
      <c r="E821" s="1133" t="s">
        <v>1284</v>
      </c>
      <c r="F821" s="1133" t="s">
        <v>3827</v>
      </c>
      <c r="G821" s="1134" t="s">
        <v>1273</v>
      </c>
      <c r="H821" s="1133" t="s">
        <v>1284</v>
      </c>
      <c r="I821" s="1133" t="s">
        <v>3828</v>
      </c>
      <c r="J821" s="1133" t="s">
        <v>1273</v>
      </c>
      <c r="K821" s="1133" t="s">
        <v>1284</v>
      </c>
      <c r="L821" s="1133" t="s">
        <v>4464</v>
      </c>
    </row>
    <row r="822" spans="1:12" x14ac:dyDescent="0.15">
      <c r="A822" s="133">
        <v>821</v>
      </c>
      <c r="B822" s="106" t="s">
        <v>4308</v>
      </c>
      <c r="C822" s="1133" t="s">
        <v>4465</v>
      </c>
      <c r="D822" s="1133" t="s">
        <v>4372</v>
      </c>
      <c r="E822" s="1133" t="s">
        <v>4411</v>
      </c>
      <c r="F822" s="1133" t="s">
        <v>1274</v>
      </c>
      <c r="G822" s="1134">
        <v>-0.2</v>
      </c>
      <c r="H822" s="1133" t="s">
        <v>3844</v>
      </c>
      <c r="I822" s="1133" t="s">
        <v>4379</v>
      </c>
      <c r="J822" s="1133" t="s">
        <v>1273</v>
      </c>
      <c r="K822" s="1133" t="s">
        <v>4374</v>
      </c>
      <c r="L822" s="1133" t="s">
        <v>4466</v>
      </c>
    </row>
    <row r="823" spans="1:12" x14ac:dyDescent="0.15">
      <c r="A823" s="133">
        <v>822</v>
      </c>
      <c r="B823" s="106" t="s">
        <v>4308</v>
      </c>
      <c r="C823" s="1133" t="s">
        <v>4467</v>
      </c>
      <c r="D823" s="1133" t="s">
        <v>4372</v>
      </c>
      <c r="E823" s="1133" t="s">
        <v>1284</v>
      </c>
      <c r="F823" s="1133" t="s">
        <v>3827</v>
      </c>
      <c r="G823" s="1134" t="s">
        <v>1273</v>
      </c>
      <c r="H823" s="1133" t="s">
        <v>1284</v>
      </c>
      <c r="I823" s="1133" t="s">
        <v>3828</v>
      </c>
      <c r="J823" s="1133" t="s">
        <v>1273</v>
      </c>
      <c r="K823" s="1133" t="s">
        <v>1284</v>
      </c>
      <c r="L823" s="1133" t="s">
        <v>4468</v>
      </c>
    </row>
    <row r="824" spans="1:12" x14ac:dyDescent="0.15">
      <c r="A824" s="133">
        <v>823</v>
      </c>
      <c r="B824" s="106" t="s">
        <v>4308</v>
      </c>
      <c r="C824" s="1133" t="s">
        <v>4469</v>
      </c>
      <c r="D824" s="1133" t="s">
        <v>4372</v>
      </c>
      <c r="E824" s="1133" t="s">
        <v>1284</v>
      </c>
      <c r="F824" s="1133" t="s">
        <v>3827</v>
      </c>
      <c r="G824" s="1134" t="s">
        <v>1273</v>
      </c>
      <c r="H824" s="1133" t="s">
        <v>1284</v>
      </c>
      <c r="I824" s="1133" t="s">
        <v>3828</v>
      </c>
      <c r="J824" s="1133" t="s">
        <v>1273</v>
      </c>
      <c r="K824" s="1133" t="s">
        <v>1284</v>
      </c>
      <c r="L824" s="1133" t="s">
        <v>4470</v>
      </c>
    </row>
    <row r="825" spans="1:12" x14ac:dyDescent="0.15">
      <c r="A825" s="133">
        <v>824</v>
      </c>
      <c r="B825" s="106" t="s">
        <v>4308</v>
      </c>
      <c r="C825" s="1133" t="s">
        <v>4471</v>
      </c>
      <c r="D825" s="1133" t="s">
        <v>4372</v>
      </c>
      <c r="E825" s="1133" t="s">
        <v>4472</v>
      </c>
      <c r="F825" s="1133" t="s">
        <v>3270</v>
      </c>
      <c r="G825" s="1134" t="s">
        <v>1284</v>
      </c>
      <c r="H825" s="1133" t="s">
        <v>1284</v>
      </c>
      <c r="I825" s="1133" t="s">
        <v>1273</v>
      </c>
      <c r="J825" s="1133" t="s">
        <v>1273</v>
      </c>
      <c r="K825" s="1133" t="s">
        <v>4374</v>
      </c>
      <c r="L825" s="1133" t="s">
        <v>4473</v>
      </c>
    </row>
    <row r="826" spans="1:12" x14ac:dyDescent="0.15">
      <c r="A826" s="133">
        <v>825</v>
      </c>
      <c r="B826" s="106" t="s">
        <v>4308</v>
      </c>
      <c r="C826" s="1133" t="s">
        <v>4474</v>
      </c>
      <c r="D826" s="1133" t="s">
        <v>4372</v>
      </c>
      <c r="E826" s="106" t="s">
        <v>1284</v>
      </c>
      <c r="F826" s="106" t="s">
        <v>3827</v>
      </c>
      <c r="G826" s="1132" t="s">
        <v>1273</v>
      </c>
      <c r="H826" s="106" t="s">
        <v>1284</v>
      </c>
      <c r="I826" s="106" t="s">
        <v>3828</v>
      </c>
      <c r="J826" s="106" t="s">
        <v>1273</v>
      </c>
      <c r="K826" s="106" t="s">
        <v>1284</v>
      </c>
      <c r="L826" s="1133" t="s">
        <v>4475</v>
      </c>
    </row>
    <row r="827" spans="1:12" x14ac:dyDescent="0.15">
      <c r="A827" s="133">
        <v>826</v>
      </c>
      <c r="B827" s="106" t="s">
        <v>4308</v>
      </c>
      <c r="C827" s="1133" t="s">
        <v>4476</v>
      </c>
      <c r="D827" s="1133" t="s">
        <v>4372</v>
      </c>
      <c r="E827" s="1133" t="s">
        <v>1284</v>
      </c>
      <c r="F827" s="1133" t="s">
        <v>3827</v>
      </c>
      <c r="G827" s="1134" t="s">
        <v>1273</v>
      </c>
      <c r="H827" s="1133" t="s">
        <v>1284</v>
      </c>
      <c r="I827" s="1133" t="s">
        <v>3828</v>
      </c>
      <c r="J827" s="1133" t="s">
        <v>1273</v>
      </c>
      <c r="K827" s="1133" t="s">
        <v>1284</v>
      </c>
      <c r="L827" s="1133" t="s">
        <v>4477</v>
      </c>
    </row>
    <row r="828" spans="1:12" x14ac:dyDescent="0.15">
      <c r="A828" s="133">
        <v>827</v>
      </c>
      <c r="B828" s="106" t="s">
        <v>4308</v>
      </c>
      <c r="C828" s="1133" t="s">
        <v>4478</v>
      </c>
      <c r="D828" s="1133" t="s">
        <v>4372</v>
      </c>
      <c r="E828" s="106" t="s">
        <v>1284</v>
      </c>
      <c r="F828" s="106" t="s">
        <v>3827</v>
      </c>
      <c r="G828" s="1132" t="s">
        <v>1273</v>
      </c>
      <c r="H828" s="106" t="s">
        <v>1284</v>
      </c>
      <c r="I828" s="106" t="s">
        <v>3828</v>
      </c>
      <c r="J828" s="106" t="s">
        <v>1273</v>
      </c>
      <c r="K828" s="106" t="s">
        <v>1284</v>
      </c>
      <c r="L828" s="1133" t="s">
        <v>4479</v>
      </c>
    </row>
    <row r="829" spans="1:12" x14ac:dyDescent="0.15">
      <c r="A829" s="133">
        <v>828</v>
      </c>
      <c r="B829" s="106" t="s">
        <v>4308</v>
      </c>
      <c r="C829" s="1133" t="s">
        <v>4480</v>
      </c>
      <c r="D829" s="1133" t="s">
        <v>4372</v>
      </c>
      <c r="E829" s="106" t="s">
        <v>1284</v>
      </c>
      <c r="F829" s="106" t="s">
        <v>3827</v>
      </c>
      <c r="G829" s="1132" t="s">
        <v>1273</v>
      </c>
      <c r="H829" s="106" t="s">
        <v>1284</v>
      </c>
      <c r="I829" s="106" t="s">
        <v>3828</v>
      </c>
      <c r="J829" s="106" t="s">
        <v>1273</v>
      </c>
      <c r="K829" s="106" t="s">
        <v>1284</v>
      </c>
      <c r="L829" s="1133" t="s">
        <v>4481</v>
      </c>
    </row>
    <row r="830" spans="1:12" x14ac:dyDescent="0.15">
      <c r="A830" s="133">
        <v>829</v>
      </c>
      <c r="B830" s="106" t="s">
        <v>4308</v>
      </c>
      <c r="C830" s="1133" t="s">
        <v>4482</v>
      </c>
      <c r="D830" s="1133" t="s">
        <v>4372</v>
      </c>
      <c r="E830" s="1133" t="s">
        <v>1284</v>
      </c>
      <c r="F830" s="1133" t="s">
        <v>3827</v>
      </c>
      <c r="G830" s="1134" t="s">
        <v>1273</v>
      </c>
      <c r="H830" s="1133" t="s">
        <v>1284</v>
      </c>
      <c r="I830" s="1133" t="s">
        <v>3828</v>
      </c>
      <c r="J830" s="1133" t="s">
        <v>1273</v>
      </c>
      <c r="K830" s="1133" t="s">
        <v>1284</v>
      </c>
      <c r="L830" s="1133" t="s">
        <v>4483</v>
      </c>
    </row>
    <row r="831" spans="1:12" x14ac:dyDescent="0.15">
      <c r="A831" s="133">
        <v>830</v>
      </c>
      <c r="B831" s="106" t="s">
        <v>4308</v>
      </c>
      <c r="C831" s="1133" t="s">
        <v>4484</v>
      </c>
      <c r="D831" s="1133" t="s">
        <v>4372</v>
      </c>
      <c r="E831" s="106" t="s">
        <v>1284</v>
      </c>
      <c r="F831" s="106" t="s">
        <v>3827</v>
      </c>
      <c r="G831" s="1132" t="s">
        <v>1273</v>
      </c>
      <c r="H831" s="106" t="s">
        <v>1284</v>
      </c>
      <c r="I831" s="106" t="s">
        <v>3828</v>
      </c>
      <c r="J831" s="106" t="s">
        <v>1273</v>
      </c>
      <c r="K831" s="106" t="s">
        <v>1284</v>
      </c>
      <c r="L831" s="1133" t="s">
        <v>4485</v>
      </c>
    </row>
    <row r="832" spans="1:12" x14ac:dyDescent="0.15">
      <c r="A832" s="133">
        <v>831</v>
      </c>
      <c r="B832" s="106" t="s">
        <v>4308</v>
      </c>
      <c r="C832" s="1133" t="s">
        <v>4486</v>
      </c>
      <c r="D832" s="1133" t="s">
        <v>4372</v>
      </c>
      <c r="E832" s="1133" t="s">
        <v>1284</v>
      </c>
      <c r="F832" s="1133" t="s">
        <v>3827</v>
      </c>
      <c r="G832" s="1134" t="s">
        <v>1273</v>
      </c>
      <c r="H832" s="1133" t="s">
        <v>1284</v>
      </c>
      <c r="I832" s="1133" t="s">
        <v>3828</v>
      </c>
      <c r="J832" s="1133" t="s">
        <v>1273</v>
      </c>
      <c r="K832" s="1133" t="s">
        <v>1284</v>
      </c>
      <c r="L832" s="1133" t="s">
        <v>4487</v>
      </c>
    </row>
    <row r="833" spans="1:12" x14ac:dyDescent="0.15">
      <c r="A833" s="133">
        <v>832</v>
      </c>
      <c r="B833" s="106" t="s">
        <v>4308</v>
      </c>
      <c r="C833" s="1133" t="s">
        <v>4488</v>
      </c>
      <c r="D833" s="1133" t="s">
        <v>4372</v>
      </c>
      <c r="E833" s="1133" t="s">
        <v>1284</v>
      </c>
      <c r="F833" s="1133" t="s">
        <v>3827</v>
      </c>
      <c r="G833" s="1134" t="s">
        <v>1273</v>
      </c>
      <c r="H833" s="1133" t="s">
        <v>1284</v>
      </c>
      <c r="I833" s="1133" t="s">
        <v>3828</v>
      </c>
      <c r="J833" s="1133" t="s">
        <v>1273</v>
      </c>
      <c r="K833" s="1133" t="s">
        <v>1284</v>
      </c>
      <c r="L833" s="1133" t="s">
        <v>4489</v>
      </c>
    </row>
    <row r="834" spans="1:12" x14ac:dyDescent="0.15">
      <c r="A834" s="133">
        <v>833</v>
      </c>
      <c r="B834" s="106" t="s">
        <v>4308</v>
      </c>
      <c r="C834" s="1133" t="s">
        <v>4490</v>
      </c>
      <c r="D834" s="1133" t="s">
        <v>4372</v>
      </c>
      <c r="E834" s="106" t="s">
        <v>1284</v>
      </c>
      <c r="F834" s="106" t="s">
        <v>3827</v>
      </c>
      <c r="G834" s="1132" t="s">
        <v>1273</v>
      </c>
      <c r="H834" s="106" t="s">
        <v>1284</v>
      </c>
      <c r="I834" s="106" t="s">
        <v>3828</v>
      </c>
      <c r="J834" s="106" t="s">
        <v>1273</v>
      </c>
      <c r="K834" s="106" t="s">
        <v>1284</v>
      </c>
      <c r="L834" s="1133" t="s">
        <v>4491</v>
      </c>
    </row>
    <row r="835" spans="1:12" x14ac:dyDescent="0.15">
      <c r="A835" s="133">
        <v>834</v>
      </c>
      <c r="B835" s="106" t="s">
        <v>4308</v>
      </c>
      <c r="C835" s="1133" t="s">
        <v>4492</v>
      </c>
      <c r="D835" s="1133" t="s">
        <v>4372</v>
      </c>
      <c r="E835" s="1133" t="s">
        <v>4387</v>
      </c>
      <c r="F835" s="1133" t="s">
        <v>1274</v>
      </c>
      <c r="G835" s="1134">
        <v>-0.1</v>
      </c>
      <c r="H835" s="1133" t="s">
        <v>1284</v>
      </c>
      <c r="I835" s="1133" t="s">
        <v>4407</v>
      </c>
      <c r="J835" s="1133" t="s">
        <v>4408</v>
      </c>
      <c r="K835" s="1133" t="s">
        <v>1284</v>
      </c>
      <c r="L835" s="1133" t="s">
        <v>4493</v>
      </c>
    </row>
    <row r="836" spans="1:12" x14ac:dyDescent="0.15">
      <c r="A836" s="133">
        <v>835</v>
      </c>
      <c r="B836" s="106" t="s">
        <v>4308</v>
      </c>
      <c r="C836" s="1133" t="s">
        <v>4494</v>
      </c>
      <c r="D836" s="1133" t="s">
        <v>4372</v>
      </c>
      <c r="E836" s="106" t="s">
        <v>1284</v>
      </c>
      <c r="F836" s="106" t="s">
        <v>3827</v>
      </c>
      <c r="G836" s="1132" t="s">
        <v>1273</v>
      </c>
      <c r="H836" s="106" t="s">
        <v>1284</v>
      </c>
      <c r="I836" s="106" t="s">
        <v>3828</v>
      </c>
      <c r="J836" s="106" t="s">
        <v>1273</v>
      </c>
      <c r="K836" s="106" t="s">
        <v>1284</v>
      </c>
      <c r="L836" s="1133" t="s">
        <v>4495</v>
      </c>
    </row>
    <row r="837" spans="1:12" x14ac:dyDescent="0.15">
      <c r="A837" s="133">
        <v>836</v>
      </c>
      <c r="B837" s="106" t="s">
        <v>4308</v>
      </c>
      <c r="C837" s="1133" t="s">
        <v>4496</v>
      </c>
      <c r="D837" s="1133" t="s">
        <v>4372</v>
      </c>
      <c r="E837" s="1133" t="s">
        <v>1284</v>
      </c>
      <c r="F837" s="1133" t="s">
        <v>4382</v>
      </c>
      <c r="G837" s="1134" t="s">
        <v>1273</v>
      </c>
      <c r="H837" s="1133" t="s">
        <v>1284</v>
      </c>
      <c r="I837" s="1133" t="s">
        <v>4379</v>
      </c>
      <c r="J837" s="1133" t="s">
        <v>1273</v>
      </c>
      <c r="K837" s="1133" t="s">
        <v>4374</v>
      </c>
      <c r="L837" s="1133" t="s">
        <v>4497</v>
      </c>
    </row>
    <row r="838" spans="1:12" x14ac:dyDescent="0.15">
      <c r="A838" s="133">
        <v>837</v>
      </c>
      <c r="B838" s="106" t="s">
        <v>4308</v>
      </c>
      <c r="C838" s="1133" t="s">
        <v>4498</v>
      </c>
      <c r="D838" s="1133" t="s">
        <v>4372</v>
      </c>
      <c r="E838" s="106" t="s">
        <v>1284</v>
      </c>
      <c r="F838" s="106" t="s">
        <v>4392</v>
      </c>
      <c r="G838" s="1132" t="s">
        <v>1273</v>
      </c>
      <c r="H838" s="106" t="s">
        <v>1284</v>
      </c>
      <c r="I838" s="106" t="s">
        <v>4379</v>
      </c>
      <c r="J838" s="106" t="s">
        <v>1273</v>
      </c>
      <c r="K838" s="106" t="s">
        <v>4374</v>
      </c>
      <c r="L838" s="1133" t="s">
        <v>4499</v>
      </c>
    </row>
    <row r="839" spans="1:12" x14ac:dyDescent="0.15">
      <c r="A839" s="133">
        <v>838</v>
      </c>
      <c r="B839" s="106" t="s">
        <v>4308</v>
      </c>
      <c r="C839" s="1133" t="s">
        <v>4500</v>
      </c>
      <c r="D839" s="1133" t="s">
        <v>4372</v>
      </c>
      <c r="E839" s="106" t="s">
        <v>1284</v>
      </c>
      <c r="F839" s="106" t="s">
        <v>3827</v>
      </c>
      <c r="G839" s="1132" t="s">
        <v>1273</v>
      </c>
      <c r="H839" s="106" t="s">
        <v>1284</v>
      </c>
      <c r="I839" s="106" t="s">
        <v>3828</v>
      </c>
      <c r="J839" s="106" t="s">
        <v>1273</v>
      </c>
      <c r="K839" s="106" t="s">
        <v>1284</v>
      </c>
      <c r="L839" s="1133" t="s">
        <v>4501</v>
      </c>
    </row>
    <row r="840" spans="1:12" x14ac:dyDescent="0.15">
      <c r="A840" s="133">
        <v>839</v>
      </c>
      <c r="B840" s="106" t="s">
        <v>4308</v>
      </c>
      <c r="C840" s="1133" t="s">
        <v>4502</v>
      </c>
      <c r="D840" s="1133" t="s">
        <v>4372</v>
      </c>
      <c r="E840" s="1133" t="s">
        <v>1284</v>
      </c>
      <c r="F840" s="1133" t="s">
        <v>3827</v>
      </c>
      <c r="G840" s="1134" t="s">
        <v>1273</v>
      </c>
      <c r="H840" s="1133" t="s">
        <v>1284</v>
      </c>
      <c r="I840" s="1133" t="s">
        <v>3828</v>
      </c>
      <c r="J840" s="1133" t="s">
        <v>1273</v>
      </c>
      <c r="K840" s="1133" t="s">
        <v>1284</v>
      </c>
      <c r="L840" s="1133" t="s">
        <v>4503</v>
      </c>
    </row>
    <row r="841" spans="1:12" x14ac:dyDescent="0.15">
      <c r="A841" s="133">
        <v>840</v>
      </c>
      <c r="B841" s="1133" t="s">
        <v>1634</v>
      </c>
      <c r="C841" s="1133" t="s">
        <v>3049</v>
      </c>
      <c r="D841" s="1133" t="s">
        <v>1519</v>
      </c>
      <c r="E841" s="106" t="s">
        <v>1284</v>
      </c>
      <c r="F841" s="106" t="s">
        <v>3827</v>
      </c>
      <c r="G841" s="1132" t="s">
        <v>1273</v>
      </c>
      <c r="H841" s="106" t="s">
        <v>1284</v>
      </c>
      <c r="I841" s="106" t="s">
        <v>3828</v>
      </c>
      <c r="J841" s="106" t="s">
        <v>1273</v>
      </c>
      <c r="K841" s="106" t="s">
        <v>975</v>
      </c>
      <c r="L841" s="106" t="s">
        <v>4504</v>
      </c>
    </row>
    <row r="842" spans="1:12" x14ac:dyDescent="0.15">
      <c r="A842" s="133">
        <v>841</v>
      </c>
      <c r="B842" s="1133" t="s">
        <v>1634</v>
      </c>
      <c r="C842" s="1133" t="s">
        <v>2611</v>
      </c>
      <c r="D842" s="1133" t="s">
        <v>975</v>
      </c>
      <c r="E842" s="106" t="s">
        <v>1284</v>
      </c>
      <c r="F842" s="106" t="s">
        <v>3827</v>
      </c>
      <c r="G842" s="1132" t="s">
        <v>1273</v>
      </c>
      <c r="H842" s="106" t="s">
        <v>1284</v>
      </c>
      <c r="I842" s="106" t="s">
        <v>3828</v>
      </c>
      <c r="J842" s="106" t="s">
        <v>1273</v>
      </c>
      <c r="K842" s="106" t="s">
        <v>975</v>
      </c>
      <c r="L842" s="1133" t="s">
        <v>3534</v>
      </c>
    </row>
    <row r="843" spans="1:12" x14ac:dyDescent="0.15">
      <c r="A843" s="133">
        <v>842</v>
      </c>
      <c r="B843" s="1133" t="s">
        <v>1634</v>
      </c>
      <c r="C843" s="106" t="s">
        <v>4505</v>
      </c>
      <c r="D843" s="1133" t="s">
        <v>1982</v>
      </c>
      <c r="E843" s="106" t="s">
        <v>1284</v>
      </c>
      <c r="F843" s="106" t="s">
        <v>3827</v>
      </c>
      <c r="G843" s="1132" t="s">
        <v>1273</v>
      </c>
      <c r="H843" s="106" t="s">
        <v>1284</v>
      </c>
      <c r="I843" s="106" t="s">
        <v>3828</v>
      </c>
      <c r="J843" s="106" t="s">
        <v>1273</v>
      </c>
      <c r="K843" s="106" t="s">
        <v>975</v>
      </c>
      <c r="L843" s="1133" t="s">
        <v>2465</v>
      </c>
    </row>
    <row r="844" spans="1:12" x14ac:dyDescent="0.15">
      <c r="A844" s="133">
        <v>843</v>
      </c>
      <c r="B844" s="1133" t="s">
        <v>1634</v>
      </c>
      <c r="C844" s="106" t="s">
        <v>4506</v>
      </c>
      <c r="D844" s="1133" t="s">
        <v>1982</v>
      </c>
      <c r="E844" s="106" t="s">
        <v>1284</v>
      </c>
      <c r="F844" s="106" t="s">
        <v>3827</v>
      </c>
      <c r="G844" s="1132" t="s">
        <v>1273</v>
      </c>
      <c r="H844" s="106" t="s">
        <v>1284</v>
      </c>
      <c r="I844" s="106" t="s">
        <v>3828</v>
      </c>
      <c r="J844" s="106" t="s">
        <v>1273</v>
      </c>
      <c r="K844" s="106" t="s">
        <v>975</v>
      </c>
      <c r="L844" s="1133" t="s">
        <v>2463</v>
      </c>
    </row>
    <row r="845" spans="1:12" x14ac:dyDescent="0.15">
      <c r="A845" s="133">
        <v>844</v>
      </c>
      <c r="B845" s="1133" t="s">
        <v>1634</v>
      </c>
      <c r="C845" s="106" t="s">
        <v>4507</v>
      </c>
      <c r="D845" s="1133" t="s">
        <v>1982</v>
      </c>
      <c r="E845" s="106" t="s">
        <v>1284</v>
      </c>
      <c r="F845" s="106" t="s">
        <v>3827</v>
      </c>
      <c r="G845" s="1132" t="s">
        <v>1273</v>
      </c>
      <c r="H845" s="106" t="s">
        <v>1284</v>
      </c>
      <c r="I845" s="106" t="s">
        <v>3828</v>
      </c>
      <c r="J845" s="106" t="s">
        <v>1273</v>
      </c>
      <c r="K845" s="106" t="s">
        <v>975</v>
      </c>
      <c r="L845" s="1133" t="s">
        <v>2462</v>
      </c>
    </row>
    <row r="846" spans="1:12" x14ac:dyDescent="0.15">
      <c r="A846" s="133">
        <v>845</v>
      </c>
      <c r="B846" s="1133" t="s">
        <v>1634</v>
      </c>
      <c r="C846" s="1133" t="s">
        <v>2466</v>
      </c>
      <c r="D846" s="1133" t="s">
        <v>1414</v>
      </c>
      <c r="E846" s="106" t="s">
        <v>1284</v>
      </c>
      <c r="F846" s="106" t="s">
        <v>3827</v>
      </c>
      <c r="G846" s="1132" t="s">
        <v>1273</v>
      </c>
      <c r="H846" s="106" t="s">
        <v>1284</v>
      </c>
      <c r="I846" s="106" t="s">
        <v>3828</v>
      </c>
      <c r="J846" s="106" t="s">
        <v>1273</v>
      </c>
      <c r="K846" s="106" t="s">
        <v>975</v>
      </c>
      <c r="L846" s="1133" t="s">
        <v>3301</v>
      </c>
    </row>
    <row r="847" spans="1:12" x14ac:dyDescent="0.15">
      <c r="A847" s="133">
        <v>846</v>
      </c>
      <c r="B847" s="1133" t="s">
        <v>1634</v>
      </c>
      <c r="C847" s="1133" t="s">
        <v>3016</v>
      </c>
      <c r="D847" s="1133" t="s">
        <v>1385</v>
      </c>
      <c r="E847" s="106" t="s">
        <v>975</v>
      </c>
      <c r="F847" s="106" t="s">
        <v>1410</v>
      </c>
      <c r="G847" s="1132" t="s">
        <v>652</v>
      </c>
      <c r="H847" s="106" t="s">
        <v>975</v>
      </c>
      <c r="I847" s="106" t="s">
        <v>3828</v>
      </c>
      <c r="J847" s="106" t="s">
        <v>652</v>
      </c>
      <c r="K847" s="106" t="s">
        <v>1432</v>
      </c>
      <c r="L847" s="1133" t="s">
        <v>3017</v>
      </c>
    </row>
    <row r="848" spans="1:12" x14ac:dyDescent="0.15">
      <c r="A848" s="133">
        <v>847</v>
      </c>
      <c r="B848" s="1133" t="s">
        <v>1634</v>
      </c>
      <c r="C848" s="1133" t="s">
        <v>2543</v>
      </c>
      <c r="D848" s="1133" t="s">
        <v>1284</v>
      </c>
      <c r="E848" s="1133" t="s">
        <v>1601</v>
      </c>
      <c r="F848" s="1133" t="s">
        <v>1401</v>
      </c>
      <c r="G848" s="1134">
        <v>-0.2</v>
      </c>
      <c r="H848" s="1133" t="s">
        <v>975</v>
      </c>
      <c r="I848" s="1133" t="s">
        <v>1618</v>
      </c>
      <c r="J848" s="1133" t="s">
        <v>519</v>
      </c>
      <c r="K848" s="1133" t="s">
        <v>1487</v>
      </c>
      <c r="L848" s="1133" t="s">
        <v>2591</v>
      </c>
    </row>
    <row r="849" spans="1:12" x14ac:dyDescent="0.15">
      <c r="A849" s="133">
        <v>848</v>
      </c>
      <c r="B849" s="1133" t="s">
        <v>1634</v>
      </c>
      <c r="C849" s="1133" t="s">
        <v>2700</v>
      </c>
      <c r="D849" s="1133" t="s">
        <v>1470</v>
      </c>
      <c r="E849" s="1133" t="s">
        <v>1362</v>
      </c>
      <c r="F849" s="1133" t="s">
        <v>1401</v>
      </c>
      <c r="G849" s="1134">
        <v>-0.15</v>
      </c>
      <c r="H849" s="1133" t="s">
        <v>1402</v>
      </c>
      <c r="I849" s="1133" t="s">
        <v>652</v>
      </c>
      <c r="J849" s="1133" t="s">
        <v>652</v>
      </c>
      <c r="K849" s="1133" t="s">
        <v>1397</v>
      </c>
      <c r="L849" s="1133" t="s">
        <v>4508</v>
      </c>
    </row>
    <row r="850" spans="1:12" x14ac:dyDescent="0.15">
      <c r="A850" s="133">
        <v>849</v>
      </c>
      <c r="B850" s="1133" t="s">
        <v>1634</v>
      </c>
      <c r="C850" s="1133" t="s">
        <v>2490</v>
      </c>
      <c r="D850" s="1133" t="s">
        <v>975</v>
      </c>
      <c r="E850" s="1133" t="s">
        <v>975</v>
      </c>
      <c r="F850" s="1133" t="s">
        <v>1430</v>
      </c>
      <c r="G850" s="1134" t="s">
        <v>652</v>
      </c>
      <c r="H850" s="1133" t="s">
        <v>1421</v>
      </c>
      <c r="I850" s="1133" t="s">
        <v>755</v>
      </c>
      <c r="J850" s="1133" t="s">
        <v>3889</v>
      </c>
      <c r="K850" s="1133" t="s">
        <v>1312</v>
      </c>
      <c r="L850" s="1133" t="s">
        <v>2491</v>
      </c>
    </row>
    <row r="851" spans="1:12" x14ac:dyDescent="0.15">
      <c r="A851" s="133">
        <v>850</v>
      </c>
      <c r="B851" s="1133" t="s">
        <v>1634</v>
      </c>
      <c r="C851" s="1133" t="s">
        <v>3023</v>
      </c>
      <c r="D851" s="1133" t="s">
        <v>1284</v>
      </c>
      <c r="E851" s="1133" t="s">
        <v>2852</v>
      </c>
      <c r="F851" s="1133" t="s">
        <v>3270</v>
      </c>
      <c r="G851" s="1134" t="s">
        <v>975</v>
      </c>
      <c r="H851" s="1133" t="s">
        <v>975</v>
      </c>
      <c r="I851" s="1133" t="s">
        <v>652</v>
      </c>
      <c r="J851" s="1133" t="s">
        <v>652</v>
      </c>
      <c r="K851" s="1133" t="s">
        <v>1312</v>
      </c>
      <c r="L851" s="1133" t="s">
        <v>3528</v>
      </c>
    </row>
    <row r="852" spans="1:12" x14ac:dyDescent="0.15">
      <c r="A852" s="133">
        <v>851</v>
      </c>
      <c r="B852" s="1133" t="s">
        <v>1634</v>
      </c>
      <c r="C852" s="1133" t="s">
        <v>2472</v>
      </c>
      <c r="D852" s="1133" t="s">
        <v>1385</v>
      </c>
      <c r="E852" s="106" t="s">
        <v>3844</v>
      </c>
      <c r="F852" s="106" t="s">
        <v>3270</v>
      </c>
      <c r="G852" s="1132" t="s">
        <v>975</v>
      </c>
      <c r="H852" s="106" t="s">
        <v>1400</v>
      </c>
      <c r="I852" s="106" t="s">
        <v>3907</v>
      </c>
      <c r="J852" s="106" t="s">
        <v>1273</v>
      </c>
      <c r="K852" s="106" t="s">
        <v>975</v>
      </c>
      <c r="L852" s="1133" t="s">
        <v>2854</v>
      </c>
    </row>
    <row r="853" spans="1:12" x14ac:dyDescent="0.15">
      <c r="A853" s="133">
        <v>852</v>
      </c>
      <c r="B853" s="1133" t="s">
        <v>1634</v>
      </c>
      <c r="C853" s="1133" t="s">
        <v>2461</v>
      </c>
      <c r="D853" s="1133" t="s">
        <v>1519</v>
      </c>
      <c r="E853" s="106" t="s">
        <v>1567</v>
      </c>
      <c r="F853" s="106" t="s">
        <v>1655</v>
      </c>
      <c r="G853" s="1132">
        <v>-0.4</v>
      </c>
      <c r="H853" s="106" t="s">
        <v>1794</v>
      </c>
      <c r="I853" s="106" t="s">
        <v>3828</v>
      </c>
      <c r="J853" s="106" t="s">
        <v>1273</v>
      </c>
      <c r="K853" s="106" t="s">
        <v>1312</v>
      </c>
      <c r="L853" s="1133" t="s">
        <v>2464</v>
      </c>
    </row>
    <row r="854" spans="1:12" x14ac:dyDescent="0.15">
      <c r="A854" s="133">
        <v>853</v>
      </c>
      <c r="B854" s="1133" t="s">
        <v>1890</v>
      </c>
      <c r="C854" s="1133" t="s">
        <v>2856</v>
      </c>
      <c r="D854" s="1133" t="s">
        <v>1284</v>
      </c>
      <c r="E854" s="106" t="s">
        <v>1284</v>
      </c>
      <c r="F854" s="106" t="s">
        <v>3827</v>
      </c>
      <c r="G854" s="1132" t="s">
        <v>1273</v>
      </c>
      <c r="H854" s="106" t="s">
        <v>1284</v>
      </c>
      <c r="I854" s="106" t="s">
        <v>3828</v>
      </c>
      <c r="J854" s="106" t="s">
        <v>1273</v>
      </c>
      <c r="K854" s="106" t="s">
        <v>975</v>
      </c>
      <c r="L854" s="1133" t="s">
        <v>3302</v>
      </c>
    </row>
    <row r="855" spans="1:12" x14ac:dyDescent="0.15">
      <c r="A855" s="133">
        <v>854</v>
      </c>
      <c r="B855" s="1133" t="s">
        <v>1890</v>
      </c>
      <c r="C855" s="1133" t="s">
        <v>2855</v>
      </c>
      <c r="D855" s="1133" t="s">
        <v>1385</v>
      </c>
      <c r="E855" s="106" t="s">
        <v>1284</v>
      </c>
      <c r="F855" s="106" t="s">
        <v>3827</v>
      </c>
      <c r="G855" s="1132" t="s">
        <v>1273</v>
      </c>
      <c r="H855" s="106" t="s">
        <v>1284</v>
      </c>
      <c r="I855" s="106" t="s">
        <v>3828</v>
      </c>
      <c r="J855" s="106" t="s">
        <v>1273</v>
      </c>
      <c r="K855" s="106" t="s">
        <v>975</v>
      </c>
      <c r="L855" s="1133" t="s">
        <v>3019</v>
      </c>
    </row>
    <row r="856" spans="1:12" x14ac:dyDescent="0.15">
      <c r="A856" s="133">
        <v>855</v>
      </c>
      <c r="B856" s="1133" t="s">
        <v>1890</v>
      </c>
      <c r="C856" s="1133" t="s">
        <v>2858</v>
      </c>
      <c r="D856" s="1133" t="s">
        <v>1284</v>
      </c>
      <c r="E856" s="106" t="s">
        <v>1284</v>
      </c>
      <c r="F856" s="106" t="s">
        <v>3827</v>
      </c>
      <c r="G856" s="1132" t="s">
        <v>1273</v>
      </c>
      <c r="H856" s="106" t="s">
        <v>1284</v>
      </c>
      <c r="I856" s="106" t="s">
        <v>3828</v>
      </c>
      <c r="J856" s="106" t="s">
        <v>1273</v>
      </c>
      <c r="K856" s="106" t="s">
        <v>975</v>
      </c>
      <c r="L856" s="1133" t="s">
        <v>2857</v>
      </c>
    </row>
    <row r="857" spans="1:12" x14ac:dyDescent="0.15">
      <c r="A857" s="133">
        <v>856</v>
      </c>
      <c r="B857" s="1133" t="s">
        <v>1890</v>
      </c>
      <c r="C857" s="1133" t="s">
        <v>3234</v>
      </c>
      <c r="D857" s="1133" t="s">
        <v>1284</v>
      </c>
      <c r="E857" s="1133" t="s">
        <v>975</v>
      </c>
      <c r="F857" s="1133" t="s">
        <v>1407</v>
      </c>
      <c r="G857" s="1134" t="s">
        <v>652</v>
      </c>
      <c r="H857" s="1133" t="s">
        <v>975</v>
      </c>
      <c r="I857" s="1133" t="s">
        <v>1405</v>
      </c>
      <c r="J857" s="1133" t="s">
        <v>652</v>
      </c>
      <c r="K857" s="1133" t="s">
        <v>975</v>
      </c>
      <c r="L857" s="1133" t="s">
        <v>4509</v>
      </c>
    </row>
    <row r="858" spans="1:12" x14ac:dyDescent="0.15">
      <c r="A858" s="133">
        <v>857</v>
      </c>
      <c r="B858" s="1133" t="s">
        <v>1890</v>
      </c>
      <c r="C858" s="1133" t="s">
        <v>3020</v>
      </c>
      <c r="D858" s="1133" t="s">
        <v>1414</v>
      </c>
      <c r="E858" s="1133" t="s">
        <v>4049</v>
      </c>
      <c r="F858" s="1133" t="s">
        <v>1398</v>
      </c>
      <c r="G858" s="1134" t="s">
        <v>652</v>
      </c>
      <c r="H858" s="1133" t="s">
        <v>1406</v>
      </c>
      <c r="I858" s="1133" t="s">
        <v>1405</v>
      </c>
      <c r="J858" s="1133" t="s">
        <v>652</v>
      </c>
      <c r="K858" s="1133" t="s">
        <v>975</v>
      </c>
      <c r="L858" s="1133" t="s">
        <v>3022</v>
      </c>
    </row>
    <row r="859" spans="1:12" x14ac:dyDescent="0.15">
      <c r="A859" s="133">
        <v>858</v>
      </c>
      <c r="B859" s="1133" t="s">
        <v>1890</v>
      </c>
      <c r="C859" s="1133" t="s">
        <v>2680</v>
      </c>
      <c r="D859" s="1133" t="s">
        <v>1284</v>
      </c>
      <c r="E859" s="1133" t="s">
        <v>3926</v>
      </c>
      <c r="F859" s="1133" t="s">
        <v>1401</v>
      </c>
      <c r="G859" s="1134">
        <v>-0.15</v>
      </c>
      <c r="H859" s="1133" t="s">
        <v>1420</v>
      </c>
      <c r="I859" s="1133" t="s">
        <v>755</v>
      </c>
      <c r="J859" s="1133" t="s">
        <v>1009</v>
      </c>
      <c r="K859" s="1133" t="s">
        <v>975</v>
      </c>
      <c r="L859" s="1133" t="s">
        <v>3021</v>
      </c>
    </row>
    <row r="860" spans="1:12" x14ac:dyDescent="0.15">
      <c r="A860" s="133">
        <v>859</v>
      </c>
      <c r="B860" s="1133" t="s">
        <v>1890</v>
      </c>
      <c r="C860" s="1133" t="s">
        <v>2679</v>
      </c>
      <c r="D860" s="1133" t="s">
        <v>1385</v>
      </c>
      <c r="E860" s="1133" t="s">
        <v>2047</v>
      </c>
      <c r="F860" s="1133" t="s">
        <v>1401</v>
      </c>
      <c r="G860" s="1134">
        <v>-0.15</v>
      </c>
      <c r="H860" s="1133" t="s">
        <v>1406</v>
      </c>
      <c r="I860" s="1133" t="s">
        <v>1538</v>
      </c>
      <c r="J860" s="1133" t="s">
        <v>1364</v>
      </c>
      <c r="K860" s="1133" t="s">
        <v>1397</v>
      </c>
      <c r="L860" s="1133" t="s">
        <v>3233</v>
      </c>
    </row>
    <row r="861" spans="1:12" x14ac:dyDescent="0.15">
      <c r="A861" s="133">
        <v>860</v>
      </c>
      <c r="B861" s="1133" t="s">
        <v>1890</v>
      </c>
      <c r="C861" s="1133" t="s">
        <v>2681</v>
      </c>
      <c r="D861" s="1133" t="s">
        <v>1385</v>
      </c>
      <c r="E861" s="106" t="s">
        <v>3844</v>
      </c>
      <c r="F861" s="106" t="s">
        <v>3270</v>
      </c>
      <c r="G861" s="1132" t="s">
        <v>975</v>
      </c>
      <c r="H861" s="106" t="s">
        <v>1284</v>
      </c>
      <c r="I861" s="106" t="s">
        <v>3907</v>
      </c>
      <c r="J861" s="106" t="s">
        <v>1273</v>
      </c>
      <c r="K861" s="106" t="s">
        <v>975</v>
      </c>
      <c r="L861" s="1133" t="s">
        <v>3018</v>
      </c>
    </row>
  </sheetData>
  <phoneticPr fontId="6"/>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N120"/>
  <sheetViews>
    <sheetView workbookViewId="0">
      <pane ySplit="1" topLeftCell="A2" activePane="bottomLeft" state="frozen"/>
      <selection pane="bottomLeft"/>
    </sheetView>
  </sheetViews>
  <sheetFormatPr defaultRowHeight="13.5" x14ac:dyDescent="0.15"/>
  <cols>
    <col min="1" max="1" width="5.375" customWidth="1"/>
    <col min="2" max="2" width="18.125" customWidth="1"/>
    <col min="3" max="3" width="14.25" customWidth="1"/>
    <col min="4" max="4" width="9.25" bestFit="1" customWidth="1"/>
    <col min="5" max="5" width="6.5" customWidth="1"/>
    <col min="6" max="8" width="6.5" style="105" customWidth="1"/>
    <col min="9" max="9" width="8" style="107" customWidth="1"/>
    <col min="10" max="10" width="6.5" style="107" customWidth="1"/>
    <col min="11" max="11" width="6.5" customWidth="1"/>
    <col min="12" max="12" width="6.5" style="134" customWidth="1"/>
    <col min="13" max="13" width="38.5" style="107" customWidth="1"/>
    <col min="14" max="14" width="25.75" style="159" customWidth="1"/>
  </cols>
  <sheetData>
    <row r="1" spans="1:14" s="106" customFormat="1" x14ac:dyDescent="0.15">
      <c r="A1" s="106" t="s">
        <v>859</v>
      </c>
      <c r="B1" s="106" t="s">
        <v>858</v>
      </c>
      <c r="C1" s="106" t="s">
        <v>860</v>
      </c>
      <c r="D1" s="106" t="s">
        <v>703</v>
      </c>
      <c r="E1" s="106" t="s">
        <v>704</v>
      </c>
      <c r="F1" s="106" t="s">
        <v>709</v>
      </c>
      <c r="G1" s="106" t="s">
        <v>746</v>
      </c>
      <c r="H1" s="106" t="s">
        <v>747</v>
      </c>
      <c r="I1" s="107" t="s">
        <v>742</v>
      </c>
      <c r="J1" s="107" t="s">
        <v>743</v>
      </c>
      <c r="K1" s="106" t="s">
        <v>744</v>
      </c>
      <c r="L1" s="135" t="s">
        <v>911</v>
      </c>
      <c r="M1" s="107" t="s">
        <v>856</v>
      </c>
      <c r="N1" s="158" t="s">
        <v>857</v>
      </c>
    </row>
    <row r="2" spans="1:14" x14ac:dyDescent="0.15">
      <c r="A2">
        <v>1</v>
      </c>
      <c r="B2" t="s">
        <v>854</v>
      </c>
      <c r="C2" t="s">
        <v>912</v>
      </c>
      <c r="D2" t="s">
        <v>913</v>
      </c>
      <c r="E2" t="s">
        <v>973</v>
      </c>
      <c r="F2" s="105">
        <v>0</v>
      </c>
      <c r="G2" s="105">
        <v>0</v>
      </c>
      <c r="H2" s="105">
        <v>0</v>
      </c>
      <c r="I2" s="107" t="s">
        <v>974</v>
      </c>
      <c r="J2" s="107" t="s">
        <v>975</v>
      </c>
      <c r="K2">
        <v>0</v>
      </c>
      <c r="L2" s="134">
        <v>0</v>
      </c>
      <c r="M2" s="107" t="s">
        <v>3337</v>
      </c>
      <c r="N2" s="159" t="s">
        <v>3312</v>
      </c>
    </row>
    <row r="3" spans="1:14" x14ac:dyDescent="0.15">
      <c r="A3" s="133">
        <v>2</v>
      </c>
      <c r="B3" t="s">
        <v>1110</v>
      </c>
      <c r="C3" t="s">
        <v>1098</v>
      </c>
      <c r="D3" t="s">
        <v>1115</v>
      </c>
      <c r="E3" t="s">
        <v>1093</v>
      </c>
      <c r="F3" s="105" t="s">
        <v>983</v>
      </c>
      <c r="G3" s="105">
        <v>1</v>
      </c>
      <c r="H3" s="105" t="s">
        <v>983</v>
      </c>
      <c r="I3" s="107" t="s">
        <v>519</v>
      </c>
      <c r="J3" s="107" t="s">
        <v>1070</v>
      </c>
      <c r="K3">
        <v>0</v>
      </c>
      <c r="L3" s="134">
        <v>20</v>
      </c>
      <c r="M3" s="107" t="s">
        <v>3311</v>
      </c>
      <c r="N3" s="159" t="s">
        <v>1036</v>
      </c>
    </row>
    <row r="4" spans="1:14" s="133" customFormat="1" x14ac:dyDescent="0.15">
      <c r="A4" s="133">
        <v>3</v>
      </c>
      <c r="B4" s="133" t="s">
        <v>1111</v>
      </c>
      <c r="C4" s="133" t="s">
        <v>1098</v>
      </c>
      <c r="D4" s="133" t="s">
        <v>1114</v>
      </c>
      <c r="E4" s="133" t="s">
        <v>1093</v>
      </c>
      <c r="F4" s="105" t="s">
        <v>1106</v>
      </c>
      <c r="G4" s="105" t="s">
        <v>1106</v>
      </c>
      <c r="H4" s="105" t="s">
        <v>652</v>
      </c>
      <c r="I4" s="107" t="s">
        <v>1089</v>
      </c>
      <c r="J4" s="107" t="s">
        <v>1070</v>
      </c>
      <c r="K4" s="133">
        <v>0</v>
      </c>
      <c r="L4" s="134">
        <v>20</v>
      </c>
      <c r="M4" s="107" t="s">
        <v>3318</v>
      </c>
      <c r="N4" s="159"/>
    </row>
    <row r="5" spans="1:14" x14ac:dyDescent="0.15">
      <c r="A5" s="133">
        <v>4</v>
      </c>
      <c r="B5" t="s">
        <v>1113</v>
      </c>
      <c r="C5" s="133" t="s">
        <v>1098</v>
      </c>
      <c r="D5" s="133" t="s">
        <v>1115</v>
      </c>
      <c r="E5" t="s">
        <v>1075</v>
      </c>
      <c r="F5" s="105">
        <v>2</v>
      </c>
      <c r="G5" s="105">
        <v>0</v>
      </c>
      <c r="H5" s="105">
        <v>2</v>
      </c>
      <c r="I5" s="107" t="s">
        <v>519</v>
      </c>
      <c r="J5" s="107" t="s">
        <v>1070</v>
      </c>
      <c r="K5">
        <v>0</v>
      </c>
      <c r="L5" s="134">
        <v>100</v>
      </c>
      <c r="M5" s="107" t="s">
        <v>3311</v>
      </c>
      <c r="N5" s="159" t="s">
        <v>1037</v>
      </c>
    </row>
    <row r="6" spans="1:14" s="133" customFormat="1" x14ac:dyDescent="0.15">
      <c r="A6" s="133">
        <v>5</v>
      </c>
      <c r="B6" s="133" t="s">
        <v>1112</v>
      </c>
      <c r="C6" s="133" t="s">
        <v>1098</v>
      </c>
      <c r="D6" s="133" t="s">
        <v>1114</v>
      </c>
      <c r="E6" s="133" t="s">
        <v>1075</v>
      </c>
      <c r="F6" s="105">
        <v>2</v>
      </c>
      <c r="G6" s="105" t="s">
        <v>1118</v>
      </c>
      <c r="H6" s="105" t="s">
        <v>1106</v>
      </c>
      <c r="I6" s="107" t="s">
        <v>1089</v>
      </c>
      <c r="J6" s="107" t="s">
        <v>1070</v>
      </c>
      <c r="K6" s="133">
        <v>0</v>
      </c>
      <c r="L6" s="134">
        <v>100</v>
      </c>
      <c r="M6" s="107" t="s">
        <v>3319</v>
      </c>
      <c r="N6" s="159"/>
    </row>
    <row r="7" spans="1:14" x14ac:dyDescent="0.15">
      <c r="A7" s="133">
        <v>6</v>
      </c>
      <c r="B7" t="s">
        <v>878</v>
      </c>
      <c r="C7" t="s">
        <v>1097</v>
      </c>
      <c r="D7" s="133" t="s">
        <v>1115</v>
      </c>
      <c r="E7" t="s">
        <v>977</v>
      </c>
      <c r="F7" s="105">
        <v>1</v>
      </c>
      <c r="G7" s="105">
        <v>1</v>
      </c>
      <c r="H7" s="105" t="s">
        <v>983</v>
      </c>
      <c r="I7" s="107" t="s">
        <v>519</v>
      </c>
      <c r="J7" s="107" t="s">
        <v>1070</v>
      </c>
      <c r="K7">
        <v>0</v>
      </c>
      <c r="L7" s="134">
        <v>50</v>
      </c>
      <c r="N7" s="159" t="s">
        <v>1039</v>
      </c>
    </row>
    <row r="8" spans="1:14" x14ac:dyDescent="0.15">
      <c r="A8" s="133">
        <v>7</v>
      </c>
      <c r="B8" t="s">
        <v>892</v>
      </c>
      <c r="C8" t="s">
        <v>1097</v>
      </c>
      <c r="D8" s="133" t="s">
        <v>1115</v>
      </c>
      <c r="E8" t="s">
        <v>1015</v>
      </c>
      <c r="F8" s="105" t="s">
        <v>1010</v>
      </c>
      <c r="G8" s="105">
        <v>3</v>
      </c>
      <c r="H8" s="105">
        <v>1</v>
      </c>
      <c r="I8" s="107" t="s">
        <v>519</v>
      </c>
      <c r="J8" s="107" t="s">
        <v>1070</v>
      </c>
      <c r="K8">
        <v>0</v>
      </c>
      <c r="L8" s="134">
        <v>300</v>
      </c>
      <c r="M8" s="107" t="s">
        <v>1238</v>
      </c>
      <c r="N8" s="159" t="s">
        <v>1040</v>
      </c>
    </row>
    <row r="9" spans="1:14" x14ac:dyDescent="0.15">
      <c r="A9" s="133">
        <v>8</v>
      </c>
      <c r="B9" t="s">
        <v>1069</v>
      </c>
      <c r="C9" s="133" t="s">
        <v>1097</v>
      </c>
      <c r="D9" s="133" t="s">
        <v>1115</v>
      </c>
      <c r="E9" t="s">
        <v>1071</v>
      </c>
      <c r="F9" s="105" t="s">
        <v>1072</v>
      </c>
      <c r="G9" s="105">
        <v>2</v>
      </c>
      <c r="H9" s="105">
        <v>2</v>
      </c>
      <c r="I9" s="107" t="s">
        <v>519</v>
      </c>
      <c r="J9" s="107" t="s">
        <v>1070</v>
      </c>
      <c r="K9">
        <v>1</v>
      </c>
      <c r="L9" s="134">
        <v>200</v>
      </c>
      <c r="M9" s="107" t="s">
        <v>1239</v>
      </c>
      <c r="N9" s="159" t="s">
        <v>1038</v>
      </c>
    </row>
    <row r="10" spans="1:14" x14ac:dyDescent="0.15">
      <c r="A10" s="133">
        <v>9</v>
      </c>
      <c r="B10" t="s">
        <v>879</v>
      </c>
      <c r="C10" t="s">
        <v>1099</v>
      </c>
      <c r="D10" s="133" t="s">
        <v>1115</v>
      </c>
      <c r="E10" t="s">
        <v>985</v>
      </c>
      <c r="F10" s="105" t="s">
        <v>984</v>
      </c>
      <c r="G10" s="105">
        <v>2</v>
      </c>
      <c r="H10" s="105">
        <v>1</v>
      </c>
      <c r="I10" s="107" t="s">
        <v>519</v>
      </c>
      <c r="J10" s="107" t="s">
        <v>1070</v>
      </c>
      <c r="K10">
        <v>2</v>
      </c>
      <c r="L10" s="134">
        <v>50</v>
      </c>
      <c r="N10" s="159" t="s">
        <v>1052</v>
      </c>
    </row>
    <row r="11" spans="1:14" x14ac:dyDescent="0.15">
      <c r="A11" s="133">
        <v>10</v>
      </c>
      <c r="B11" t="s">
        <v>999</v>
      </c>
      <c r="C11" s="133" t="s">
        <v>980</v>
      </c>
      <c r="D11" s="133" t="s">
        <v>978</v>
      </c>
      <c r="E11" t="s">
        <v>1086</v>
      </c>
      <c r="F11" s="105" t="s">
        <v>1082</v>
      </c>
      <c r="G11" s="105">
        <v>1</v>
      </c>
      <c r="H11" s="105" t="s">
        <v>1084</v>
      </c>
      <c r="I11" s="107" t="s">
        <v>519</v>
      </c>
      <c r="J11" s="107" t="s">
        <v>1085</v>
      </c>
      <c r="K11">
        <v>4</v>
      </c>
      <c r="L11" s="134">
        <v>100</v>
      </c>
      <c r="N11" s="159" t="s">
        <v>1048</v>
      </c>
    </row>
    <row r="12" spans="1:14" x14ac:dyDescent="0.15">
      <c r="A12" s="133">
        <v>11</v>
      </c>
      <c r="B12" t="s">
        <v>1050</v>
      </c>
      <c r="C12" s="133" t="s">
        <v>980</v>
      </c>
      <c r="D12" s="133" t="s">
        <v>978</v>
      </c>
      <c r="E12" t="s">
        <v>1087</v>
      </c>
      <c r="F12" s="105" t="s">
        <v>1083</v>
      </c>
      <c r="G12" s="105" t="s">
        <v>1082</v>
      </c>
      <c r="H12" s="105">
        <v>1</v>
      </c>
      <c r="I12" s="107" t="s">
        <v>519</v>
      </c>
      <c r="J12" s="107" t="s">
        <v>1085</v>
      </c>
      <c r="K12">
        <v>4</v>
      </c>
      <c r="L12" s="134">
        <v>150</v>
      </c>
      <c r="N12" s="159" t="s">
        <v>1051</v>
      </c>
    </row>
    <row r="13" spans="1:14" x14ac:dyDescent="0.15">
      <c r="A13" s="133">
        <v>12</v>
      </c>
      <c r="B13" t="s">
        <v>880</v>
      </c>
      <c r="C13" t="s">
        <v>1100</v>
      </c>
      <c r="D13" t="s">
        <v>1101</v>
      </c>
      <c r="E13" t="s">
        <v>986</v>
      </c>
      <c r="F13" s="105" t="s">
        <v>1082</v>
      </c>
      <c r="G13" s="105" t="s">
        <v>1082</v>
      </c>
      <c r="H13" s="105" t="s">
        <v>1082</v>
      </c>
      <c r="I13" s="107" t="s">
        <v>1089</v>
      </c>
      <c r="J13" s="107" t="s">
        <v>1088</v>
      </c>
      <c r="K13">
        <v>0</v>
      </c>
      <c r="L13" s="134">
        <v>5</v>
      </c>
      <c r="N13" s="159" t="s">
        <v>1062</v>
      </c>
    </row>
    <row r="14" spans="1:14" x14ac:dyDescent="0.15">
      <c r="A14" s="133">
        <v>13</v>
      </c>
      <c r="B14" t="s">
        <v>881</v>
      </c>
      <c r="C14" t="s">
        <v>1100</v>
      </c>
      <c r="D14" t="s">
        <v>1101</v>
      </c>
      <c r="E14" t="s">
        <v>1015</v>
      </c>
      <c r="F14" s="105" t="s">
        <v>1082</v>
      </c>
      <c r="G14" s="105" t="s">
        <v>1082</v>
      </c>
      <c r="H14" s="105">
        <v>2</v>
      </c>
      <c r="I14" s="107" t="s">
        <v>1089</v>
      </c>
      <c r="J14" s="107" t="s">
        <v>1088</v>
      </c>
      <c r="K14">
        <v>0</v>
      </c>
      <c r="L14" s="134">
        <v>100</v>
      </c>
      <c r="N14" s="159" t="s">
        <v>1063</v>
      </c>
    </row>
    <row r="15" spans="1:14" x14ac:dyDescent="0.15">
      <c r="A15" s="133">
        <v>14</v>
      </c>
      <c r="B15" t="s">
        <v>981</v>
      </c>
      <c r="C15" t="s">
        <v>1100</v>
      </c>
      <c r="D15" t="s">
        <v>1101</v>
      </c>
      <c r="E15" t="s">
        <v>987</v>
      </c>
      <c r="F15" s="105" t="s">
        <v>1082</v>
      </c>
      <c r="G15" s="105" t="s">
        <v>1082</v>
      </c>
      <c r="H15" s="105">
        <v>1</v>
      </c>
      <c r="I15" s="107" t="s">
        <v>1089</v>
      </c>
      <c r="J15" s="107" t="s">
        <v>1088</v>
      </c>
      <c r="K15">
        <v>0</v>
      </c>
      <c r="L15" s="134">
        <v>5</v>
      </c>
      <c r="N15" s="159" t="s">
        <v>1061</v>
      </c>
    </row>
    <row r="16" spans="1:14" x14ac:dyDescent="0.15">
      <c r="A16" s="133">
        <v>15</v>
      </c>
      <c r="B16" t="s">
        <v>883</v>
      </c>
      <c r="C16" t="s">
        <v>979</v>
      </c>
      <c r="D16" t="s">
        <v>913</v>
      </c>
      <c r="E16" t="s">
        <v>1022</v>
      </c>
      <c r="F16" s="105" t="s">
        <v>1082</v>
      </c>
      <c r="G16" s="105">
        <v>1</v>
      </c>
      <c r="H16" s="105">
        <v>2</v>
      </c>
      <c r="I16" s="107" t="s">
        <v>1090</v>
      </c>
      <c r="J16" s="107" t="s">
        <v>1070</v>
      </c>
      <c r="K16">
        <v>1</v>
      </c>
      <c r="L16" s="134">
        <v>100</v>
      </c>
      <c r="M16" s="107" t="s">
        <v>3320</v>
      </c>
      <c r="N16" s="159" t="s">
        <v>1035</v>
      </c>
    </row>
    <row r="17" spans="1:14" x14ac:dyDescent="0.15">
      <c r="A17" s="133">
        <v>16</v>
      </c>
      <c r="B17" t="s">
        <v>884</v>
      </c>
      <c r="C17" t="s">
        <v>979</v>
      </c>
      <c r="D17" t="s">
        <v>913</v>
      </c>
      <c r="E17" t="s">
        <v>1015</v>
      </c>
      <c r="F17" s="105" t="s">
        <v>1082</v>
      </c>
      <c r="G17" s="105" t="s">
        <v>1082</v>
      </c>
      <c r="H17" s="105" t="s">
        <v>1082</v>
      </c>
      <c r="I17" s="107" t="s">
        <v>1090</v>
      </c>
      <c r="J17" s="107" t="s">
        <v>975</v>
      </c>
      <c r="K17">
        <v>0</v>
      </c>
      <c r="L17" s="134">
        <v>50</v>
      </c>
      <c r="M17" s="107" t="s">
        <v>3320</v>
      </c>
      <c r="N17" s="159" t="s">
        <v>988</v>
      </c>
    </row>
    <row r="18" spans="1:14" x14ac:dyDescent="0.15">
      <c r="A18" s="133">
        <v>17</v>
      </c>
      <c r="B18" t="s">
        <v>885</v>
      </c>
      <c r="C18" t="s">
        <v>912</v>
      </c>
      <c r="D18" t="s">
        <v>913</v>
      </c>
      <c r="E18" t="s">
        <v>985</v>
      </c>
      <c r="F18" s="105" t="s">
        <v>1082</v>
      </c>
      <c r="G18" s="105">
        <v>3</v>
      </c>
      <c r="H18" s="105" t="s">
        <v>1082</v>
      </c>
      <c r="I18" s="107" t="s">
        <v>1090</v>
      </c>
      <c r="J18" s="107" t="s">
        <v>975</v>
      </c>
      <c r="K18">
        <v>1</v>
      </c>
      <c r="L18" s="134">
        <v>50</v>
      </c>
      <c r="M18" s="107" t="s">
        <v>3320</v>
      </c>
      <c r="N18" s="159" t="s">
        <v>1068</v>
      </c>
    </row>
    <row r="19" spans="1:14" x14ac:dyDescent="0.15">
      <c r="A19" s="133">
        <v>18</v>
      </c>
      <c r="B19" t="s">
        <v>886</v>
      </c>
      <c r="C19" t="s">
        <v>979</v>
      </c>
      <c r="D19" t="s">
        <v>978</v>
      </c>
      <c r="E19" t="s">
        <v>1015</v>
      </c>
      <c r="F19" s="105" t="s">
        <v>1010</v>
      </c>
      <c r="G19" s="105">
        <v>2</v>
      </c>
      <c r="H19" s="105" t="s">
        <v>1010</v>
      </c>
      <c r="I19" s="107" t="s">
        <v>1090</v>
      </c>
      <c r="J19" s="107" t="s">
        <v>1088</v>
      </c>
      <c r="K19">
        <v>1</v>
      </c>
      <c r="L19" s="134">
        <v>100</v>
      </c>
      <c r="N19" s="159" t="s">
        <v>1104</v>
      </c>
    </row>
    <row r="20" spans="1:14" x14ac:dyDescent="0.15">
      <c r="A20" s="133">
        <v>19</v>
      </c>
      <c r="B20" t="s">
        <v>887</v>
      </c>
      <c r="C20" t="s">
        <v>979</v>
      </c>
      <c r="D20" t="s">
        <v>978</v>
      </c>
      <c r="E20" t="s">
        <v>1105</v>
      </c>
      <c r="F20" s="105" t="s">
        <v>1010</v>
      </c>
      <c r="G20" s="105">
        <v>3</v>
      </c>
      <c r="H20" s="105" t="s">
        <v>1010</v>
      </c>
      <c r="I20" s="107" t="s">
        <v>1090</v>
      </c>
      <c r="J20" s="107" t="s">
        <v>1088</v>
      </c>
      <c r="K20">
        <v>2</v>
      </c>
      <c r="L20" s="134">
        <v>150</v>
      </c>
      <c r="N20" s="159" t="s">
        <v>1034</v>
      </c>
    </row>
    <row r="21" spans="1:14" x14ac:dyDescent="0.15">
      <c r="A21" s="133">
        <v>20</v>
      </c>
      <c r="B21" t="s">
        <v>1016</v>
      </c>
      <c r="C21" t="s">
        <v>979</v>
      </c>
      <c r="D21" t="s">
        <v>978</v>
      </c>
      <c r="E21" t="s">
        <v>1018</v>
      </c>
      <c r="F21" s="105" t="s">
        <v>1010</v>
      </c>
      <c r="G21" s="105">
        <v>2</v>
      </c>
      <c r="H21" s="105" t="s">
        <v>1010</v>
      </c>
      <c r="I21" s="107" t="s">
        <v>1090</v>
      </c>
      <c r="J21" s="107" t="s">
        <v>1088</v>
      </c>
      <c r="K21">
        <v>3</v>
      </c>
      <c r="L21" s="134">
        <v>300</v>
      </c>
      <c r="M21" s="107" t="s">
        <v>3313</v>
      </c>
      <c r="N21" s="159" t="s">
        <v>1030</v>
      </c>
    </row>
    <row r="22" spans="1:14" x14ac:dyDescent="0.15">
      <c r="A22" s="133">
        <v>21</v>
      </c>
      <c r="B22" t="s">
        <v>1017</v>
      </c>
      <c r="C22" t="s">
        <v>698</v>
      </c>
      <c r="D22" t="s">
        <v>978</v>
      </c>
      <c r="E22" t="s">
        <v>1022</v>
      </c>
      <c r="F22" s="105" t="s">
        <v>1010</v>
      </c>
      <c r="G22" s="105">
        <v>2</v>
      </c>
      <c r="H22" s="105" t="s">
        <v>1010</v>
      </c>
      <c r="I22" s="107" t="s">
        <v>1090</v>
      </c>
      <c r="J22" s="107" t="s">
        <v>1085</v>
      </c>
      <c r="K22">
        <v>3</v>
      </c>
      <c r="L22" s="134">
        <v>300</v>
      </c>
      <c r="M22" s="107" t="s">
        <v>3321</v>
      </c>
      <c r="N22" s="159" t="s">
        <v>1031</v>
      </c>
    </row>
    <row r="23" spans="1:14" x14ac:dyDescent="0.15">
      <c r="A23" s="133">
        <v>22</v>
      </c>
      <c r="B23" t="s">
        <v>1026</v>
      </c>
      <c r="C23" t="s">
        <v>979</v>
      </c>
      <c r="D23" t="s">
        <v>978</v>
      </c>
      <c r="E23" t="s">
        <v>1019</v>
      </c>
      <c r="F23" s="105" t="s">
        <v>1010</v>
      </c>
      <c r="G23" s="105">
        <v>3</v>
      </c>
      <c r="H23" s="105" t="s">
        <v>1010</v>
      </c>
      <c r="I23" s="107" t="s">
        <v>1090</v>
      </c>
      <c r="J23" s="107" t="s">
        <v>1085</v>
      </c>
      <c r="K23">
        <v>4</v>
      </c>
      <c r="L23" s="134">
        <v>450</v>
      </c>
      <c r="N23" s="159" t="s">
        <v>1027</v>
      </c>
    </row>
    <row r="24" spans="1:14" x14ac:dyDescent="0.15">
      <c r="A24" s="133">
        <v>23</v>
      </c>
      <c r="B24" t="s">
        <v>1021</v>
      </c>
      <c r="C24" t="s">
        <v>979</v>
      </c>
      <c r="D24" t="s">
        <v>978</v>
      </c>
      <c r="E24" t="s">
        <v>1020</v>
      </c>
      <c r="F24" s="105">
        <v>1</v>
      </c>
      <c r="G24" s="105" t="s">
        <v>1082</v>
      </c>
      <c r="H24" s="105">
        <v>2</v>
      </c>
      <c r="I24" s="107" t="s">
        <v>1090</v>
      </c>
      <c r="J24" s="107" t="s">
        <v>1088</v>
      </c>
      <c r="K24">
        <v>1</v>
      </c>
      <c r="L24" s="134">
        <v>150</v>
      </c>
      <c r="N24" s="159" t="s">
        <v>1024</v>
      </c>
    </row>
    <row r="25" spans="1:14" x14ac:dyDescent="0.15">
      <c r="A25" s="133">
        <v>24</v>
      </c>
      <c r="B25" t="s">
        <v>1023</v>
      </c>
      <c r="C25" t="s">
        <v>698</v>
      </c>
      <c r="D25" t="s">
        <v>978</v>
      </c>
      <c r="E25" t="s">
        <v>1022</v>
      </c>
      <c r="F25" s="105">
        <v>3</v>
      </c>
      <c r="G25" s="105">
        <v>2</v>
      </c>
      <c r="H25" s="105" t="s">
        <v>1082</v>
      </c>
      <c r="I25" s="107" t="s">
        <v>1090</v>
      </c>
      <c r="J25" s="107" t="s">
        <v>1085</v>
      </c>
      <c r="K25">
        <v>4</v>
      </c>
      <c r="L25" s="134">
        <v>450</v>
      </c>
      <c r="N25" s="159" t="s">
        <v>1025</v>
      </c>
    </row>
    <row r="26" spans="1:14" x14ac:dyDescent="0.15">
      <c r="A26" s="133">
        <v>25</v>
      </c>
      <c r="B26" t="s">
        <v>894</v>
      </c>
      <c r="C26" t="s">
        <v>979</v>
      </c>
      <c r="D26" t="s">
        <v>978</v>
      </c>
      <c r="E26" t="s">
        <v>1091</v>
      </c>
      <c r="F26" s="105" t="s">
        <v>1082</v>
      </c>
      <c r="G26" s="105">
        <v>2</v>
      </c>
      <c r="H26" s="105">
        <v>3</v>
      </c>
      <c r="I26" s="107" t="s">
        <v>1090</v>
      </c>
      <c r="J26" s="107" t="s">
        <v>1085</v>
      </c>
      <c r="K26">
        <v>3</v>
      </c>
      <c r="L26" s="134">
        <v>500</v>
      </c>
      <c r="N26" s="159" t="s">
        <v>1033</v>
      </c>
    </row>
    <row r="27" spans="1:14" x14ac:dyDescent="0.15">
      <c r="A27" s="133">
        <v>26</v>
      </c>
      <c r="B27" t="s">
        <v>893</v>
      </c>
      <c r="C27" t="s">
        <v>979</v>
      </c>
      <c r="D27" t="s">
        <v>978</v>
      </c>
      <c r="E27" t="s">
        <v>1092</v>
      </c>
      <c r="F27" s="105">
        <v>4</v>
      </c>
      <c r="G27" s="105">
        <v>1</v>
      </c>
      <c r="H27" s="105">
        <v>3</v>
      </c>
      <c r="I27" s="107" t="s">
        <v>1090</v>
      </c>
      <c r="J27" s="107" t="s">
        <v>1088</v>
      </c>
      <c r="K27">
        <v>2</v>
      </c>
      <c r="L27" s="134">
        <v>800</v>
      </c>
      <c r="N27" s="159" t="s">
        <v>1032</v>
      </c>
    </row>
    <row r="28" spans="1:14" x14ac:dyDescent="0.15">
      <c r="A28" s="133">
        <v>27</v>
      </c>
      <c r="B28" t="s">
        <v>1028</v>
      </c>
      <c r="C28" t="s">
        <v>698</v>
      </c>
      <c r="D28" t="s">
        <v>978</v>
      </c>
      <c r="E28" t="s">
        <v>1015</v>
      </c>
      <c r="F28" s="105">
        <v>3</v>
      </c>
      <c r="G28" s="105">
        <v>3</v>
      </c>
      <c r="H28" s="105">
        <v>2</v>
      </c>
      <c r="I28" s="107" t="s">
        <v>1090</v>
      </c>
      <c r="J28" s="107" t="s">
        <v>1088</v>
      </c>
      <c r="K28">
        <v>4</v>
      </c>
      <c r="L28" s="134">
        <v>600</v>
      </c>
      <c r="N28" s="159" t="s">
        <v>1029</v>
      </c>
    </row>
    <row r="29" spans="1:14" x14ac:dyDescent="0.15">
      <c r="A29" s="133">
        <v>28</v>
      </c>
      <c r="B29" t="s">
        <v>882</v>
      </c>
      <c r="C29" t="s">
        <v>979</v>
      </c>
      <c r="D29" t="s">
        <v>978</v>
      </c>
      <c r="E29" t="s">
        <v>1018</v>
      </c>
      <c r="F29" s="105" t="s">
        <v>1082</v>
      </c>
      <c r="G29" s="105">
        <v>3</v>
      </c>
      <c r="H29" s="105">
        <v>2</v>
      </c>
      <c r="I29" s="107" t="s">
        <v>1090</v>
      </c>
      <c r="J29" s="107" t="s">
        <v>1085</v>
      </c>
      <c r="K29">
        <v>5</v>
      </c>
      <c r="L29" s="134">
        <v>400</v>
      </c>
      <c r="M29" s="107" t="s">
        <v>3322</v>
      </c>
      <c r="N29" s="159" t="s">
        <v>1076</v>
      </c>
    </row>
    <row r="30" spans="1:14" x14ac:dyDescent="0.15">
      <c r="A30" s="133">
        <v>29</v>
      </c>
      <c r="B30" t="s">
        <v>1119</v>
      </c>
      <c r="C30" t="s">
        <v>989</v>
      </c>
      <c r="D30" s="133" t="s">
        <v>978</v>
      </c>
      <c r="E30" t="s">
        <v>1107</v>
      </c>
      <c r="F30" s="105" t="s">
        <v>1106</v>
      </c>
      <c r="G30" s="105">
        <v>2</v>
      </c>
      <c r="H30" s="105" t="s">
        <v>1106</v>
      </c>
      <c r="I30" s="107" t="s">
        <v>1090</v>
      </c>
      <c r="J30" s="107" t="s">
        <v>1070</v>
      </c>
      <c r="K30">
        <v>1</v>
      </c>
      <c r="L30" s="134">
        <v>100</v>
      </c>
      <c r="M30" s="107" t="s">
        <v>3311</v>
      </c>
      <c r="N30" s="159" t="s">
        <v>1064</v>
      </c>
    </row>
    <row r="31" spans="1:14" s="133" customFormat="1" x14ac:dyDescent="0.15">
      <c r="A31" s="133">
        <v>30</v>
      </c>
      <c r="B31" s="133" t="s">
        <v>1120</v>
      </c>
      <c r="C31" s="133" t="s">
        <v>1121</v>
      </c>
      <c r="D31" s="133" t="s">
        <v>1122</v>
      </c>
      <c r="E31" s="133" t="s">
        <v>1107</v>
      </c>
      <c r="F31" s="105" t="s">
        <v>1106</v>
      </c>
      <c r="G31" s="105" t="s">
        <v>1106</v>
      </c>
      <c r="H31" s="105" t="s">
        <v>1106</v>
      </c>
      <c r="I31" s="107" t="s">
        <v>1124</v>
      </c>
      <c r="J31" s="107" t="s">
        <v>1070</v>
      </c>
      <c r="K31" s="133">
        <v>1</v>
      </c>
      <c r="L31" s="134">
        <v>100</v>
      </c>
      <c r="M31" s="107" t="s">
        <v>3323</v>
      </c>
      <c r="N31" s="159"/>
    </row>
    <row r="32" spans="1:14" x14ac:dyDescent="0.15">
      <c r="A32" s="133">
        <v>31</v>
      </c>
      <c r="B32" t="s">
        <v>888</v>
      </c>
      <c r="C32" t="s">
        <v>989</v>
      </c>
      <c r="D32" t="s">
        <v>978</v>
      </c>
      <c r="E32" t="s">
        <v>1108</v>
      </c>
      <c r="F32" s="105" t="s">
        <v>1106</v>
      </c>
      <c r="G32" s="105">
        <v>3</v>
      </c>
      <c r="H32" s="105" t="s">
        <v>1106</v>
      </c>
      <c r="I32" s="107" t="s">
        <v>1090</v>
      </c>
      <c r="J32" s="107" t="s">
        <v>1070</v>
      </c>
      <c r="K32">
        <v>2</v>
      </c>
      <c r="L32" s="134">
        <v>150</v>
      </c>
      <c r="N32" s="159" t="s">
        <v>1049</v>
      </c>
    </row>
    <row r="33" spans="1:14" x14ac:dyDescent="0.15">
      <c r="A33" s="133">
        <v>32</v>
      </c>
      <c r="B33" t="s">
        <v>889</v>
      </c>
      <c r="C33" t="s">
        <v>989</v>
      </c>
      <c r="D33" t="s">
        <v>978</v>
      </c>
      <c r="E33" t="s">
        <v>1109</v>
      </c>
      <c r="F33" s="105" t="s">
        <v>1106</v>
      </c>
      <c r="G33" s="105">
        <v>3</v>
      </c>
      <c r="H33" s="105" t="s">
        <v>1106</v>
      </c>
      <c r="I33" s="107" t="s">
        <v>1090</v>
      </c>
      <c r="J33" s="107" t="s">
        <v>753</v>
      </c>
      <c r="K33">
        <v>3</v>
      </c>
      <c r="L33" s="134">
        <v>300</v>
      </c>
      <c r="N33" s="159" t="s">
        <v>1128</v>
      </c>
    </row>
    <row r="34" spans="1:14" s="133" customFormat="1" x14ac:dyDescent="0.15">
      <c r="A34" s="133">
        <v>33</v>
      </c>
      <c r="B34" s="133" t="s">
        <v>1125</v>
      </c>
      <c r="C34" s="133" t="s">
        <v>1126</v>
      </c>
      <c r="D34" s="133" t="s">
        <v>978</v>
      </c>
      <c r="E34" s="133" t="s">
        <v>1123</v>
      </c>
      <c r="F34" s="105">
        <v>3</v>
      </c>
      <c r="G34" s="105" t="s">
        <v>1106</v>
      </c>
      <c r="H34" s="105">
        <v>2</v>
      </c>
      <c r="I34" s="107" t="s">
        <v>519</v>
      </c>
      <c r="J34" s="107" t="s">
        <v>753</v>
      </c>
      <c r="K34" s="133">
        <v>3</v>
      </c>
      <c r="L34" s="134">
        <v>550</v>
      </c>
      <c r="M34" s="107" t="s">
        <v>2148</v>
      </c>
      <c r="N34" s="159" t="s">
        <v>1127</v>
      </c>
    </row>
    <row r="35" spans="1:14" s="133" customFormat="1" x14ac:dyDescent="0.15">
      <c r="A35" s="133">
        <v>34</v>
      </c>
      <c r="B35" s="133" t="s">
        <v>3326</v>
      </c>
      <c r="C35" s="133" t="s">
        <v>1129</v>
      </c>
      <c r="D35" s="133" t="s">
        <v>978</v>
      </c>
      <c r="E35" s="133" t="s">
        <v>1130</v>
      </c>
      <c r="F35" s="105" t="s">
        <v>1106</v>
      </c>
      <c r="G35" s="105">
        <v>1</v>
      </c>
      <c r="H35" s="105" t="s">
        <v>1106</v>
      </c>
      <c r="I35" s="107" t="s">
        <v>519</v>
      </c>
      <c r="J35" s="107" t="s">
        <v>1070</v>
      </c>
      <c r="K35" s="133">
        <v>1</v>
      </c>
      <c r="L35" s="134">
        <v>50</v>
      </c>
      <c r="M35" s="107" t="s">
        <v>3325</v>
      </c>
      <c r="N35" s="159" t="s">
        <v>1132</v>
      </c>
    </row>
    <row r="36" spans="1:14" x14ac:dyDescent="0.15">
      <c r="A36" s="133">
        <v>35</v>
      </c>
      <c r="B36" t="s">
        <v>1131</v>
      </c>
      <c r="C36" t="s">
        <v>1074</v>
      </c>
      <c r="D36" s="133" t="s">
        <v>982</v>
      </c>
      <c r="E36" t="s">
        <v>1020</v>
      </c>
      <c r="F36" s="105" t="s">
        <v>1082</v>
      </c>
      <c r="G36" s="105" t="s">
        <v>1106</v>
      </c>
      <c r="H36" s="105" t="s">
        <v>1082</v>
      </c>
      <c r="I36" s="107" t="s">
        <v>1089</v>
      </c>
      <c r="J36" s="107" t="s">
        <v>1088</v>
      </c>
      <c r="K36">
        <v>1</v>
      </c>
      <c r="L36" s="134">
        <v>50</v>
      </c>
      <c r="M36" s="107" t="s">
        <v>3324</v>
      </c>
      <c r="N36" s="159" t="s">
        <v>1058</v>
      </c>
    </row>
    <row r="37" spans="1:14" x14ac:dyDescent="0.15">
      <c r="A37" s="133">
        <v>36</v>
      </c>
      <c r="B37" t="s">
        <v>1045</v>
      </c>
      <c r="C37" t="s">
        <v>990</v>
      </c>
      <c r="D37" t="s">
        <v>1094</v>
      </c>
      <c r="E37" t="s">
        <v>1133</v>
      </c>
      <c r="F37" s="105">
        <v>2</v>
      </c>
      <c r="G37" s="105" t="s">
        <v>1106</v>
      </c>
      <c r="H37" s="105">
        <v>2</v>
      </c>
      <c r="I37" s="107" t="s">
        <v>519</v>
      </c>
      <c r="J37" s="107" t="s">
        <v>1070</v>
      </c>
      <c r="K37">
        <v>2</v>
      </c>
      <c r="L37" s="134">
        <v>250</v>
      </c>
      <c r="N37" s="159" t="s">
        <v>1046</v>
      </c>
    </row>
    <row r="38" spans="1:14" x14ac:dyDescent="0.15">
      <c r="A38" s="133">
        <v>37</v>
      </c>
      <c r="B38" t="s">
        <v>890</v>
      </c>
      <c r="C38" t="s">
        <v>990</v>
      </c>
      <c r="D38" s="133" t="s">
        <v>1094</v>
      </c>
      <c r="E38" t="s">
        <v>1134</v>
      </c>
      <c r="F38" s="105" t="s">
        <v>1106</v>
      </c>
      <c r="G38" s="105">
        <v>3</v>
      </c>
      <c r="H38" s="105" t="s">
        <v>1106</v>
      </c>
      <c r="I38" s="107" t="s">
        <v>519</v>
      </c>
      <c r="J38" s="107" t="s">
        <v>753</v>
      </c>
      <c r="K38">
        <v>3</v>
      </c>
      <c r="L38" s="134">
        <v>200</v>
      </c>
      <c r="N38" s="159" t="s">
        <v>1044</v>
      </c>
    </row>
    <row r="39" spans="1:14" x14ac:dyDescent="0.15">
      <c r="A39" s="133">
        <v>38</v>
      </c>
      <c r="B39" t="s">
        <v>891</v>
      </c>
      <c r="C39" t="s">
        <v>990</v>
      </c>
      <c r="D39" s="133" t="s">
        <v>1094</v>
      </c>
      <c r="E39" t="s">
        <v>1133</v>
      </c>
      <c r="F39" s="105" t="s">
        <v>1106</v>
      </c>
      <c r="G39" s="105">
        <v>3</v>
      </c>
      <c r="H39" s="105" t="s">
        <v>1106</v>
      </c>
      <c r="I39" s="107" t="s">
        <v>519</v>
      </c>
      <c r="J39" s="107" t="s">
        <v>753</v>
      </c>
      <c r="K39">
        <v>4</v>
      </c>
      <c r="L39" s="134">
        <v>300</v>
      </c>
      <c r="M39" s="107" t="s">
        <v>3327</v>
      </c>
      <c r="N39" s="159" t="s">
        <v>1047</v>
      </c>
    </row>
    <row r="40" spans="1:14" x14ac:dyDescent="0.15">
      <c r="A40" s="133">
        <v>39</v>
      </c>
      <c r="B40" t="s">
        <v>1041</v>
      </c>
      <c r="C40" t="s">
        <v>1042</v>
      </c>
      <c r="D40" s="133" t="s">
        <v>1094</v>
      </c>
      <c r="E40" t="s">
        <v>1107</v>
      </c>
      <c r="F40" s="105">
        <v>2</v>
      </c>
      <c r="G40" s="105">
        <v>3</v>
      </c>
      <c r="H40" s="105" t="s">
        <v>1106</v>
      </c>
      <c r="I40" s="107" t="s">
        <v>519</v>
      </c>
      <c r="J40" s="107" t="s">
        <v>753</v>
      </c>
      <c r="K40">
        <v>3</v>
      </c>
      <c r="L40" s="134">
        <v>250</v>
      </c>
      <c r="N40" s="159" t="s">
        <v>1043</v>
      </c>
    </row>
    <row r="41" spans="1:14" x14ac:dyDescent="0.15">
      <c r="A41" s="133">
        <v>40</v>
      </c>
      <c r="B41" t="s">
        <v>895</v>
      </c>
      <c r="C41" t="s">
        <v>991</v>
      </c>
      <c r="D41" t="s">
        <v>1094</v>
      </c>
      <c r="E41" t="s">
        <v>1135</v>
      </c>
      <c r="F41" s="105" t="s">
        <v>1106</v>
      </c>
      <c r="G41" s="105">
        <v>4</v>
      </c>
      <c r="H41" s="105" t="s">
        <v>1106</v>
      </c>
      <c r="I41" s="107" t="s">
        <v>519</v>
      </c>
      <c r="J41" s="107" t="s">
        <v>975</v>
      </c>
      <c r="K41">
        <v>1</v>
      </c>
      <c r="L41" s="134">
        <v>100</v>
      </c>
      <c r="M41" s="107" t="s">
        <v>3328</v>
      </c>
      <c r="N41" s="159" t="s">
        <v>1136</v>
      </c>
    </row>
    <row r="42" spans="1:14" x14ac:dyDescent="0.15">
      <c r="A42" s="133">
        <v>41</v>
      </c>
      <c r="B42" t="s">
        <v>896</v>
      </c>
      <c r="C42" t="s">
        <v>991</v>
      </c>
      <c r="D42" s="133" t="s">
        <v>1094</v>
      </c>
      <c r="E42" t="s">
        <v>1135</v>
      </c>
      <c r="F42" s="105" t="s">
        <v>1106</v>
      </c>
      <c r="G42" s="105">
        <v>6</v>
      </c>
      <c r="H42" s="105" t="s">
        <v>1106</v>
      </c>
      <c r="I42" s="107" t="s">
        <v>519</v>
      </c>
      <c r="J42" s="107" t="s">
        <v>1070</v>
      </c>
      <c r="K42">
        <v>3</v>
      </c>
      <c r="L42" s="134">
        <v>250</v>
      </c>
      <c r="N42" s="159" t="s">
        <v>1137</v>
      </c>
    </row>
    <row r="43" spans="1:14" x14ac:dyDescent="0.15">
      <c r="A43" s="133">
        <v>42</v>
      </c>
      <c r="B43" t="s">
        <v>897</v>
      </c>
      <c r="C43" t="s">
        <v>991</v>
      </c>
      <c r="D43" s="133" t="s">
        <v>1094</v>
      </c>
      <c r="E43" t="s">
        <v>1138</v>
      </c>
      <c r="F43" s="105" t="s">
        <v>1139</v>
      </c>
      <c r="G43" s="105">
        <v>8</v>
      </c>
      <c r="H43" s="105" t="s">
        <v>1106</v>
      </c>
      <c r="I43" s="107" t="s">
        <v>519</v>
      </c>
      <c r="J43" s="107" t="s">
        <v>1070</v>
      </c>
      <c r="K43">
        <v>5</v>
      </c>
      <c r="L43" s="134">
        <v>400</v>
      </c>
      <c r="N43" s="159" t="s">
        <v>1140</v>
      </c>
    </row>
    <row r="44" spans="1:14" x14ac:dyDescent="0.15">
      <c r="A44" s="133">
        <v>43</v>
      </c>
      <c r="B44" t="s">
        <v>976</v>
      </c>
      <c r="C44" t="s">
        <v>991</v>
      </c>
      <c r="D44" s="133" t="s">
        <v>1094</v>
      </c>
      <c r="E44" t="s">
        <v>1141</v>
      </c>
      <c r="F44" s="105" t="s">
        <v>1106</v>
      </c>
      <c r="G44" s="105">
        <v>9</v>
      </c>
      <c r="H44" s="105">
        <v>4</v>
      </c>
      <c r="I44" s="107" t="s">
        <v>519</v>
      </c>
      <c r="J44" s="107" t="s">
        <v>753</v>
      </c>
      <c r="K44">
        <v>8</v>
      </c>
      <c r="L44" s="134">
        <v>650</v>
      </c>
      <c r="N44" s="159" t="s">
        <v>1142</v>
      </c>
    </row>
    <row r="45" spans="1:14" x14ac:dyDescent="0.15">
      <c r="A45" s="133">
        <v>44</v>
      </c>
      <c r="B45" t="s">
        <v>1065</v>
      </c>
      <c r="C45" s="133" t="s">
        <v>1096</v>
      </c>
      <c r="D45" s="133" t="s">
        <v>1094</v>
      </c>
      <c r="E45" t="s">
        <v>1133</v>
      </c>
      <c r="F45" s="105" t="s">
        <v>1192</v>
      </c>
      <c r="G45" s="105">
        <v>5</v>
      </c>
      <c r="I45" s="107" t="s">
        <v>519</v>
      </c>
      <c r="J45" s="107" t="s">
        <v>753</v>
      </c>
      <c r="K45">
        <v>4</v>
      </c>
      <c r="L45" s="134">
        <v>600</v>
      </c>
      <c r="N45" s="159" t="s">
        <v>1066</v>
      </c>
    </row>
    <row r="46" spans="1:14" x14ac:dyDescent="0.15">
      <c r="A46" s="133">
        <v>45</v>
      </c>
      <c r="B46" t="s">
        <v>908</v>
      </c>
      <c r="C46" t="s">
        <v>992</v>
      </c>
      <c r="D46" t="s">
        <v>1181</v>
      </c>
      <c r="E46" t="s">
        <v>1182</v>
      </c>
      <c r="F46" s="105">
        <v>4</v>
      </c>
      <c r="G46" s="105">
        <v>1</v>
      </c>
      <c r="H46" s="105">
        <v>2</v>
      </c>
      <c r="I46" s="107" t="s">
        <v>1188</v>
      </c>
      <c r="J46" s="107" t="s">
        <v>1070</v>
      </c>
      <c r="K46" s="105">
        <v>0</v>
      </c>
      <c r="L46" s="134">
        <v>500</v>
      </c>
      <c r="N46" s="159" t="s">
        <v>1184</v>
      </c>
    </row>
    <row r="47" spans="1:14" s="133" customFormat="1" x14ac:dyDescent="0.15">
      <c r="A47" s="133">
        <v>46</v>
      </c>
      <c r="B47" s="133" t="s">
        <v>1177</v>
      </c>
      <c r="C47" s="133" t="s">
        <v>701</v>
      </c>
      <c r="D47" s="133" t="s">
        <v>1181</v>
      </c>
      <c r="E47" s="133" t="s">
        <v>1195</v>
      </c>
      <c r="F47" s="105">
        <v>2</v>
      </c>
      <c r="G47" s="105">
        <v>2</v>
      </c>
      <c r="H47" s="105">
        <v>3</v>
      </c>
      <c r="I47" s="107" t="s">
        <v>1188</v>
      </c>
      <c r="J47" s="107" t="s">
        <v>1070</v>
      </c>
      <c r="K47" s="105">
        <v>1</v>
      </c>
      <c r="L47" s="134">
        <v>450</v>
      </c>
      <c r="M47" s="107"/>
      <c r="N47" s="159" t="s">
        <v>1186</v>
      </c>
    </row>
    <row r="48" spans="1:14" s="133" customFormat="1" x14ac:dyDescent="0.15">
      <c r="A48" s="133">
        <v>47</v>
      </c>
      <c r="B48" s="133" t="s">
        <v>1178</v>
      </c>
      <c r="C48" s="133" t="s">
        <v>701</v>
      </c>
      <c r="D48" s="133" t="s">
        <v>1190</v>
      </c>
      <c r="E48" s="133" t="s">
        <v>1191</v>
      </c>
      <c r="F48" s="105">
        <v>3</v>
      </c>
      <c r="G48" s="105" t="s">
        <v>1192</v>
      </c>
      <c r="H48" s="105">
        <v>3</v>
      </c>
      <c r="I48" s="107" t="s">
        <v>1194</v>
      </c>
      <c r="J48" s="107" t="s">
        <v>1193</v>
      </c>
      <c r="K48" s="133">
        <v>0</v>
      </c>
      <c r="L48" s="134">
        <v>350</v>
      </c>
      <c r="M48" s="107" t="s">
        <v>3315</v>
      </c>
      <c r="N48" s="159" t="s">
        <v>1187</v>
      </c>
    </row>
    <row r="49" spans="1:14" x14ac:dyDescent="0.15">
      <c r="A49" s="133">
        <v>48</v>
      </c>
      <c r="B49" t="s">
        <v>1183</v>
      </c>
      <c r="C49" t="s">
        <v>992</v>
      </c>
      <c r="D49" s="133" t="s">
        <v>1181</v>
      </c>
      <c r="E49" t="s">
        <v>1182</v>
      </c>
      <c r="F49" s="105">
        <v>5</v>
      </c>
      <c r="G49" s="105" t="s">
        <v>1192</v>
      </c>
      <c r="H49" s="105" t="s">
        <v>1192</v>
      </c>
      <c r="I49" s="107" t="s">
        <v>1188</v>
      </c>
      <c r="J49" s="107" t="s">
        <v>1193</v>
      </c>
      <c r="K49">
        <v>1</v>
      </c>
      <c r="L49" s="134">
        <v>500</v>
      </c>
      <c r="N49" s="159" t="s">
        <v>1185</v>
      </c>
    </row>
    <row r="50" spans="1:14" x14ac:dyDescent="0.15">
      <c r="A50" s="133">
        <v>49</v>
      </c>
      <c r="B50" t="s">
        <v>1196</v>
      </c>
      <c r="C50" t="s">
        <v>992</v>
      </c>
      <c r="D50" s="133" t="s">
        <v>1181</v>
      </c>
      <c r="E50" t="s">
        <v>1198</v>
      </c>
      <c r="F50" s="105">
        <v>7</v>
      </c>
      <c r="G50" s="105">
        <v>3</v>
      </c>
      <c r="H50" s="105">
        <v>1</v>
      </c>
      <c r="I50" s="107" t="s">
        <v>1188</v>
      </c>
      <c r="J50" s="107" t="s">
        <v>1070</v>
      </c>
      <c r="K50" s="105">
        <v>3</v>
      </c>
      <c r="L50" s="134">
        <v>800</v>
      </c>
      <c r="M50" s="107" t="s">
        <v>3329</v>
      </c>
      <c r="N50" s="159" t="s">
        <v>1197</v>
      </c>
    </row>
    <row r="51" spans="1:14" x14ac:dyDescent="0.15">
      <c r="A51" s="133">
        <v>50</v>
      </c>
      <c r="B51" t="s">
        <v>909</v>
      </c>
      <c r="C51" t="s">
        <v>993</v>
      </c>
      <c r="D51" t="s">
        <v>1199</v>
      </c>
      <c r="E51" t="s">
        <v>1200</v>
      </c>
      <c r="F51" s="105">
        <v>3</v>
      </c>
      <c r="G51" s="105" t="s">
        <v>1192</v>
      </c>
      <c r="H51" s="105">
        <v>2</v>
      </c>
      <c r="I51" s="107" t="s">
        <v>1188</v>
      </c>
      <c r="J51" s="107" t="s">
        <v>717</v>
      </c>
      <c r="K51" s="105">
        <v>1</v>
      </c>
      <c r="L51" s="134">
        <v>250</v>
      </c>
      <c r="M51" s="107" t="s">
        <v>3314</v>
      </c>
      <c r="N51" s="159" t="s">
        <v>1215</v>
      </c>
    </row>
    <row r="52" spans="1:14" x14ac:dyDescent="0.15">
      <c r="A52" s="133">
        <v>51</v>
      </c>
      <c r="B52" t="s">
        <v>996</v>
      </c>
      <c r="C52" t="s">
        <v>1077</v>
      </c>
      <c r="D52" t="s">
        <v>1201</v>
      </c>
      <c r="E52" t="s">
        <v>1203</v>
      </c>
      <c r="F52" s="105" t="s">
        <v>1192</v>
      </c>
      <c r="G52" s="105" t="s">
        <v>1192</v>
      </c>
      <c r="H52" s="105" t="s">
        <v>1192</v>
      </c>
      <c r="I52" s="107" t="s">
        <v>1204</v>
      </c>
      <c r="J52" s="107" t="s">
        <v>1205</v>
      </c>
      <c r="K52" s="105">
        <v>1</v>
      </c>
      <c r="L52" s="134">
        <v>100</v>
      </c>
      <c r="N52" s="159" t="s">
        <v>1056</v>
      </c>
    </row>
    <row r="53" spans="1:14" x14ac:dyDescent="0.15">
      <c r="A53" s="133">
        <v>52</v>
      </c>
      <c r="B53" t="s">
        <v>1054</v>
      </c>
      <c r="C53" s="133" t="s">
        <v>1077</v>
      </c>
      <c r="D53" t="s">
        <v>1202</v>
      </c>
      <c r="E53" t="s">
        <v>1206</v>
      </c>
      <c r="F53" s="105" t="s">
        <v>1192</v>
      </c>
      <c r="G53" s="105" t="s">
        <v>1208</v>
      </c>
      <c r="H53" s="105">
        <v>2</v>
      </c>
      <c r="I53" s="107" t="s">
        <v>1210</v>
      </c>
      <c r="J53" s="107" t="s">
        <v>1205</v>
      </c>
      <c r="K53" s="105">
        <v>2</v>
      </c>
      <c r="L53" s="134">
        <v>350</v>
      </c>
      <c r="N53" s="159" t="s">
        <v>1057</v>
      </c>
    </row>
    <row r="54" spans="1:14" x14ac:dyDescent="0.15">
      <c r="A54" s="133">
        <v>53</v>
      </c>
      <c r="B54" t="s">
        <v>997</v>
      </c>
      <c r="C54" s="133" t="s">
        <v>1077</v>
      </c>
      <c r="D54" t="s">
        <v>1202</v>
      </c>
      <c r="E54" t="s">
        <v>1207</v>
      </c>
      <c r="F54" s="105" t="s">
        <v>1192</v>
      </c>
      <c r="G54" s="105" t="s">
        <v>1192</v>
      </c>
      <c r="H54" s="105" t="s">
        <v>1192</v>
      </c>
      <c r="I54" s="107" t="s">
        <v>1210</v>
      </c>
      <c r="J54" s="107" t="s">
        <v>1205</v>
      </c>
      <c r="K54" s="105">
        <v>4</v>
      </c>
      <c r="L54" s="134">
        <v>450</v>
      </c>
      <c r="N54" s="159" t="s">
        <v>1055</v>
      </c>
    </row>
    <row r="55" spans="1:14" x14ac:dyDescent="0.15">
      <c r="A55" s="133">
        <v>54</v>
      </c>
      <c r="B55" t="s">
        <v>998</v>
      </c>
      <c r="C55" s="133" t="s">
        <v>1244</v>
      </c>
      <c r="D55" s="133" t="s">
        <v>1202</v>
      </c>
      <c r="E55" t="s">
        <v>1209</v>
      </c>
      <c r="F55" s="105" t="s">
        <v>1192</v>
      </c>
      <c r="G55" s="105" t="s">
        <v>1192</v>
      </c>
      <c r="H55" s="105" t="s">
        <v>1192</v>
      </c>
      <c r="I55" s="107" t="s">
        <v>1204</v>
      </c>
      <c r="J55" s="107" t="s">
        <v>1205</v>
      </c>
      <c r="K55" s="105">
        <v>1</v>
      </c>
      <c r="L55" s="134">
        <v>250</v>
      </c>
      <c r="M55" s="107" t="s">
        <v>3346</v>
      </c>
      <c r="N55" s="159" t="s">
        <v>1053</v>
      </c>
    </row>
    <row r="56" spans="1:14" s="133" customFormat="1" x14ac:dyDescent="0.15">
      <c r="A56" s="133">
        <v>55</v>
      </c>
      <c r="B56" s="133" t="s">
        <v>1189</v>
      </c>
      <c r="C56" s="133" t="s">
        <v>1244</v>
      </c>
      <c r="D56" s="133" t="s">
        <v>1202</v>
      </c>
      <c r="E56" s="133" t="s">
        <v>1212</v>
      </c>
      <c r="F56" s="105" t="s">
        <v>1192</v>
      </c>
      <c r="G56" s="105" t="s">
        <v>1192</v>
      </c>
      <c r="H56" s="105" t="s">
        <v>1192</v>
      </c>
      <c r="I56" s="107" t="s">
        <v>1213</v>
      </c>
      <c r="J56" s="107" t="s">
        <v>1205</v>
      </c>
      <c r="K56" s="105">
        <v>7</v>
      </c>
      <c r="L56" s="134">
        <v>700</v>
      </c>
      <c r="M56" s="107" t="s">
        <v>3330</v>
      </c>
      <c r="N56" s="159" t="s">
        <v>1214</v>
      </c>
    </row>
    <row r="57" spans="1:14" x14ac:dyDescent="0.15">
      <c r="A57" s="133">
        <v>56</v>
      </c>
      <c r="B57" t="s">
        <v>898</v>
      </c>
      <c r="C57" t="s">
        <v>994</v>
      </c>
      <c r="D57" t="s">
        <v>1102</v>
      </c>
      <c r="E57" t="s">
        <v>1105</v>
      </c>
      <c r="F57" s="105">
        <v>4</v>
      </c>
      <c r="G57" s="105">
        <v>2</v>
      </c>
      <c r="H57" s="105">
        <v>3</v>
      </c>
      <c r="I57" s="107" t="s">
        <v>1188</v>
      </c>
      <c r="J57" s="107" t="s">
        <v>1070</v>
      </c>
      <c r="K57" s="105">
        <v>2</v>
      </c>
      <c r="L57" s="134" t="s">
        <v>1216</v>
      </c>
      <c r="N57" s="159" t="s">
        <v>1217</v>
      </c>
    </row>
    <row r="58" spans="1:14" s="133" customFormat="1" x14ac:dyDescent="0.15">
      <c r="A58" s="133">
        <v>57</v>
      </c>
      <c r="B58" s="133" t="s">
        <v>1179</v>
      </c>
      <c r="C58" s="133" t="s">
        <v>1180</v>
      </c>
      <c r="D58" s="133" t="s">
        <v>1102</v>
      </c>
      <c r="E58" s="133" t="s">
        <v>1218</v>
      </c>
      <c r="F58" s="105">
        <v>3</v>
      </c>
      <c r="G58" s="105">
        <v>1</v>
      </c>
      <c r="H58" s="105" t="s">
        <v>1192</v>
      </c>
      <c r="I58" s="107" t="s">
        <v>1188</v>
      </c>
      <c r="J58" s="107" t="s">
        <v>1070</v>
      </c>
      <c r="K58" s="105">
        <v>1</v>
      </c>
      <c r="L58" s="134" t="s">
        <v>1216</v>
      </c>
      <c r="M58" s="107" t="s">
        <v>3331</v>
      </c>
      <c r="N58" s="159" t="s">
        <v>1219</v>
      </c>
    </row>
    <row r="59" spans="1:14" x14ac:dyDescent="0.15">
      <c r="A59" s="133">
        <v>58</v>
      </c>
      <c r="B59" t="s">
        <v>1117</v>
      </c>
      <c r="C59" t="s">
        <v>994</v>
      </c>
      <c r="D59" t="s">
        <v>1115</v>
      </c>
      <c r="E59" t="s">
        <v>1221</v>
      </c>
      <c r="F59" s="105" t="s">
        <v>1192</v>
      </c>
      <c r="G59" s="105">
        <v>1</v>
      </c>
      <c r="H59" s="105">
        <v>3</v>
      </c>
      <c r="I59" s="107" t="s">
        <v>1188</v>
      </c>
      <c r="J59" s="107" t="s">
        <v>1070</v>
      </c>
      <c r="K59" s="105">
        <v>0</v>
      </c>
      <c r="L59" s="134" t="s">
        <v>1216</v>
      </c>
      <c r="M59" s="107" t="s">
        <v>3332</v>
      </c>
      <c r="N59" s="159" t="s">
        <v>1228</v>
      </c>
    </row>
    <row r="60" spans="1:14" s="133" customFormat="1" x14ac:dyDescent="0.15">
      <c r="A60" s="133">
        <v>59</v>
      </c>
      <c r="B60" s="133" t="s">
        <v>1116</v>
      </c>
      <c r="C60" s="133" t="s">
        <v>995</v>
      </c>
      <c r="D60" s="133" t="s">
        <v>1114</v>
      </c>
      <c r="E60" s="133" t="s">
        <v>1221</v>
      </c>
      <c r="F60" s="105" t="s">
        <v>1192</v>
      </c>
      <c r="G60" s="105" t="s">
        <v>1192</v>
      </c>
      <c r="H60" s="105">
        <v>3</v>
      </c>
      <c r="I60" s="107" t="s">
        <v>1211</v>
      </c>
      <c r="J60" s="107" t="s">
        <v>1070</v>
      </c>
      <c r="K60" s="105">
        <v>0</v>
      </c>
      <c r="L60" s="134" t="s">
        <v>1216</v>
      </c>
      <c r="M60" s="107" t="s">
        <v>3333</v>
      </c>
      <c r="N60" s="159"/>
    </row>
    <row r="61" spans="1:14" x14ac:dyDescent="0.15">
      <c r="A61" s="133">
        <v>60</v>
      </c>
      <c r="B61" t="s">
        <v>899</v>
      </c>
      <c r="C61" t="s">
        <v>995</v>
      </c>
      <c r="D61" t="s">
        <v>1101</v>
      </c>
      <c r="E61" t="s">
        <v>1222</v>
      </c>
      <c r="F61" s="105" t="s">
        <v>1192</v>
      </c>
      <c r="G61" s="105" t="s">
        <v>1223</v>
      </c>
      <c r="H61" s="105" t="s">
        <v>1192</v>
      </c>
      <c r="I61" s="107" t="s">
        <v>1204</v>
      </c>
      <c r="J61" s="107" t="s">
        <v>1070</v>
      </c>
      <c r="K61" s="105">
        <v>0</v>
      </c>
      <c r="L61" s="134" t="s">
        <v>1216</v>
      </c>
      <c r="M61" s="107" t="s">
        <v>3334</v>
      </c>
      <c r="N61" s="159" t="s">
        <v>1059</v>
      </c>
    </row>
    <row r="62" spans="1:14" x14ac:dyDescent="0.15">
      <c r="A62" s="133">
        <v>61</v>
      </c>
      <c r="B62" t="s">
        <v>900</v>
      </c>
      <c r="C62" t="s">
        <v>995</v>
      </c>
      <c r="D62" s="133" t="s">
        <v>1101</v>
      </c>
      <c r="E62" t="s">
        <v>1224</v>
      </c>
      <c r="F62" s="105" t="s">
        <v>1192</v>
      </c>
      <c r="G62" s="105" t="s">
        <v>1220</v>
      </c>
      <c r="H62" s="105" t="s">
        <v>1192</v>
      </c>
      <c r="I62" s="107" t="s">
        <v>1204</v>
      </c>
      <c r="J62" s="107" t="s">
        <v>1070</v>
      </c>
      <c r="K62" s="105">
        <v>0</v>
      </c>
      <c r="L62" s="134" t="s">
        <v>1216</v>
      </c>
      <c r="M62" s="107" t="s">
        <v>3335</v>
      </c>
      <c r="N62" s="159" t="s">
        <v>1060</v>
      </c>
    </row>
    <row r="63" spans="1:14" x14ac:dyDescent="0.15">
      <c r="A63" s="133">
        <v>62</v>
      </c>
      <c r="B63" t="s">
        <v>1000</v>
      </c>
      <c r="C63" t="s">
        <v>1234</v>
      </c>
      <c r="D63" t="s">
        <v>1103</v>
      </c>
      <c r="E63" t="s">
        <v>1225</v>
      </c>
      <c r="F63" s="105" t="s">
        <v>1192</v>
      </c>
      <c r="G63" s="105">
        <v>2</v>
      </c>
      <c r="H63" s="105" t="s">
        <v>1192</v>
      </c>
      <c r="I63" s="107" t="s">
        <v>1188</v>
      </c>
      <c r="J63" s="107" t="s">
        <v>1205</v>
      </c>
      <c r="K63" s="105">
        <v>2</v>
      </c>
      <c r="L63" s="134" t="s">
        <v>1216</v>
      </c>
      <c r="M63" s="107" t="s">
        <v>3336</v>
      </c>
      <c r="N63" s="159" t="s">
        <v>1067</v>
      </c>
    </row>
    <row r="64" spans="1:14" x14ac:dyDescent="0.15">
      <c r="A64" s="133">
        <v>63</v>
      </c>
      <c r="B64" t="s">
        <v>901</v>
      </c>
      <c r="C64" t="s">
        <v>1095</v>
      </c>
      <c r="D64" t="s">
        <v>1226</v>
      </c>
      <c r="E64" t="s">
        <v>1225</v>
      </c>
      <c r="F64" s="105" t="s">
        <v>1227</v>
      </c>
      <c r="G64" s="105">
        <v>4</v>
      </c>
      <c r="H64" s="105" t="s">
        <v>1192</v>
      </c>
      <c r="I64" s="107" t="s">
        <v>1188</v>
      </c>
      <c r="J64" s="107" t="s">
        <v>975</v>
      </c>
      <c r="K64" s="105">
        <v>1</v>
      </c>
      <c r="L64" s="134" t="s">
        <v>1216</v>
      </c>
      <c r="M64" s="107" t="s">
        <v>3320</v>
      </c>
      <c r="N64" s="159" t="s">
        <v>1229</v>
      </c>
    </row>
    <row r="65" spans="1:14" x14ac:dyDescent="0.15">
      <c r="A65" s="133">
        <v>64</v>
      </c>
      <c r="B65" t="s">
        <v>902</v>
      </c>
      <c r="C65" t="s">
        <v>995</v>
      </c>
      <c r="D65" t="s">
        <v>1101</v>
      </c>
      <c r="E65" t="s">
        <v>1230</v>
      </c>
      <c r="F65" s="105" t="s">
        <v>1192</v>
      </c>
      <c r="G65" s="105" t="s">
        <v>1192</v>
      </c>
      <c r="H65" s="105" t="s">
        <v>1192</v>
      </c>
      <c r="I65" s="107" t="s">
        <v>1211</v>
      </c>
      <c r="J65" s="107" t="s">
        <v>1070</v>
      </c>
      <c r="K65" s="105">
        <v>0</v>
      </c>
      <c r="L65" s="134" t="s">
        <v>1216</v>
      </c>
      <c r="M65" s="107" t="s">
        <v>3338</v>
      </c>
      <c r="N65" s="159" t="s">
        <v>1231</v>
      </c>
    </row>
    <row r="66" spans="1:14" x14ac:dyDescent="0.15">
      <c r="A66" s="133">
        <v>65</v>
      </c>
      <c r="B66" t="s">
        <v>903</v>
      </c>
      <c r="C66" t="s">
        <v>1235</v>
      </c>
      <c r="D66" t="s">
        <v>1226</v>
      </c>
      <c r="E66" t="s">
        <v>1236</v>
      </c>
      <c r="F66" s="105" t="s">
        <v>1192</v>
      </c>
      <c r="G66" s="105">
        <v>2</v>
      </c>
      <c r="H66" s="105" t="s">
        <v>1192</v>
      </c>
      <c r="I66" s="107" t="s">
        <v>1188</v>
      </c>
      <c r="J66" s="107" t="s">
        <v>975</v>
      </c>
      <c r="K66" s="105">
        <v>0</v>
      </c>
      <c r="L66" s="134" t="s">
        <v>1216</v>
      </c>
      <c r="M66" s="107" t="s">
        <v>3277</v>
      </c>
      <c r="N66" s="159" t="s">
        <v>1237</v>
      </c>
    </row>
    <row r="67" spans="1:14" x14ac:dyDescent="0.15">
      <c r="A67" s="133">
        <v>66</v>
      </c>
      <c r="B67" t="s">
        <v>904</v>
      </c>
      <c r="C67" t="s">
        <v>3308</v>
      </c>
      <c r="D67" t="s">
        <v>982</v>
      </c>
      <c r="E67" t="s">
        <v>1207</v>
      </c>
      <c r="F67" s="105" t="s">
        <v>1192</v>
      </c>
      <c r="G67" s="105" t="s">
        <v>1192</v>
      </c>
      <c r="H67" s="105" t="s">
        <v>1192</v>
      </c>
      <c r="I67" s="107" t="s">
        <v>1204</v>
      </c>
      <c r="J67" s="107" t="s">
        <v>975</v>
      </c>
      <c r="K67" s="105">
        <v>1</v>
      </c>
      <c r="L67" s="134" t="s">
        <v>1216</v>
      </c>
      <c r="M67" s="107" t="s">
        <v>2149</v>
      </c>
      <c r="N67" s="159" t="s">
        <v>1242</v>
      </c>
    </row>
    <row r="68" spans="1:14" x14ac:dyDescent="0.15">
      <c r="A68" s="133">
        <v>67</v>
      </c>
      <c r="B68" t="s">
        <v>905</v>
      </c>
      <c r="C68" t="s">
        <v>1175</v>
      </c>
      <c r="D68" t="s">
        <v>1233</v>
      </c>
      <c r="E68" t="s">
        <v>1240</v>
      </c>
      <c r="F68" s="105" t="s">
        <v>1192</v>
      </c>
      <c r="G68" s="105">
        <v>3</v>
      </c>
      <c r="H68" s="105" t="s">
        <v>1192</v>
      </c>
      <c r="I68" s="107" t="s">
        <v>1188</v>
      </c>
      <c r="J68" s="107" t="s">
        <v>975</v>
      </c>
      <c r="K68" s="105">
        <v>2</v>
      </c>
      <c r="L68" s="134" t="s">
        <v>1216</v>
      </c>
      <c r="M68" s="107" t="s">
        <v>3339</v>
      </c>
      <c r="N68" s="159" t="s">
        <v>3278</v>
      </c>
    </row>
    <row r="69" spans="1:14" x14ac:dyDescent="0.15">
      <c r="A69" s="133">
        <v>68</v>
      </c>
      <c r="B69" t="s">
        <v>906</v>
      </c>
      <c r="C69" t="s">
        <v>1176</v>
      </c>
      <c r="D69" t="s">
        <v>1232</v>
      </c>
      <c r="E69" t="s">
        <v>1191</v>
      </c>
      <c r="F69" s="105">
        <v>5</v>
      </c>
      <c r="G69" s="105" t="s">
        <v>1192</v>
      </c>
      <c r="H69" s="105">
        <v>4</v>
      </c>
      <c r="I69" s="107" t="s">
        <v>1211</v>
      </c>
      <c r="J69" s="107" t="s">
        <v>975</v>
      </c>
      <c r="K69" s="105">
        <v>0</v>
      </c>
      <c r="L69" s="134" t="s">
        <v>1216</v>
      </c>
      <c r="M69" s="107" t="s">
        <v>3340</v>
      </c>
      <c r="N69" s="159" t="s">
        <v>1243</v>
      </c>
    </row>
    <row r="70" spans="1:14" x14ac:dyDescent="0.15">
      <c r="A70" s="133">
        <v>69</v>
      </c>
      <c r="B70" t="s">
        <v>408</v>
      </c>
      <c r="C70" t="s">
        <v>1001</v>
      </c>
      <c r="D70" t="s">
        <v>1246</v>
      </c>
      <c r="E70" t="s">
        <v>1247</v>
      </c>
      <c r="F70" s="105" t="s">
        <v>1192</v>
      </c>
      <c r="G70" s="105" t="s">
        <v>1192</v>
      </c>
      <c r="H70" s="105" t="s">
        <v>1192</v>
      </c>
      <c r="I70" s="107" t="s">
        <v>1211</v>
      </c>
      <c r="J70" s="107" t="s">
        <v>1070</v>
      </c>
      <c r="K70" s="105">
        <v>0</v>
      </c>
      <c r="L70" s="134" t="s">
        <v>1216</v>
      </c>
      <c r="M70" s="107" t="s">
        <v>3341</v>
      </c>
      <c r="N70" s="159" t="s">
        <v>1248</v>
      </c>
    </row>
    <row r="71" spans="1:14" x14ac:dyDescent="0.15">
      <c r="A71" s="133">
        <v>70</v>
      </c>
      <c r="B71" t="s">
        <v>410</v>
      </c>
      <c r="C71" t="s">
        <v>1001</v>
      </c>
      <c r="D71" s="133" t="s">
        <v>1246</v>
      </c>
      <c r="E71" t="s">
        <v>757</v>
      </c>
      <c r="F71" s="105" t="s">
        <v>1192</v>
      </c>
      <c r="G71" s="105" t="s">
        <v>1192</v>
      </c>
      <c r="H71" s="105" t="s">
        <v>1192</v>
      </c>
      <c r="I71" s="107" t="s">
        <v>1211</v>
      </c>
      <c r="J71" s="107" t="s">
        <v>1070</v>
      </c>
      <c r="K71" s="105">
        <v>0</v>
      </c>
      <c r="L71" s="134" t="s">
        <v>1216</v>
      </c>
      <c r="M71" s="107" t="s">
        <v>3342</v>
      </c>
      <c r="N71" s="159" t="s">
        <v>1249</v>
      </c>
    </row>
    <row r="72" spans="1:14" x14ac:dyDescent="0.15">
      <c r="A72" s="133">
        <v>71</v>
      </c>
      <c r="B72" t="s">
        <v>499</v>
      </c>
      <c r="C72" t="s">
        <v>1001</v>
      </c>
      <c r="D72" s="133" t="s">
        <v>1246</v>
      </c>
      <c r="E72" t="s">
        <v>1191</v>
      </c>
      <c r="F72" s="105" t="s">
        <v>1192</v>
      </c>
      <c r="G72" s="105" t="s">
        <v>1223</v>
      </c>
      <c r="H72" s="105" t="s">
        <v>1192</v>
      </c>
      <c r="I72" s="107" t="s">
        <v>1250</v>
      </c>
      <c r="J72" s="107" t="s">
        <v>1205</v>
      </c>
      <c r="K72" s="105">
        <v>1</v>
      </c>
      <c r="L72" s="134" t="s">
        <v>1216</v>
      </c>
      <c r="M72" s="107" t="s">
        <v>3344</v>
      </c>
      <c r="N72" s="159" t="s">
        <v>1251</v>
      </c>
    </row>
    <row r="73" spans="1:14" x14ac:dyDescent="0.15">
      <c r="A73" s="133">
        <v>72</v>
      </c>
      <c r="B73" t="s">
        <v>1255</v>
      </c>
      <c r="C73" t="s">
        <v>1245</v>
      </c>
      <c r="D73" s="133" t="s">
        <v>1246</v>
      </c>
      <c r="E73" t="s">
        <v>1203</v>
      </c>
      <c r="F73" s="105" t="s">
        <v>1192</v>
      </c>
      <c r="G73" s="105" t="s">
        <v>1192</v>
      </c>
      <c r="H73" s="105" t="s">
        <v>1192</v>
      </c>
      <c r="I73" s="107" t="s">
        <v>1204</v>
      </c>
      <c r="J73" s="107" t="s">
        <v>1205</v>
      </c>
      <c r="K73" s="105">
        <v>2</v>
      </c>
      <c r="L73" s="134" t="s">
        <v>1216</v>
      </c>
      <c r="M73" s="107" t="s">
        <v>3347</v>
      </c>
      <c r="N73" s="159" t="s">
        <v>1252</v>
      </c>
    </row>
    <row r="74" spans="1:14" x14ac:dyDescent="0.15">
      <c r="A74" s="133">
        <v>73</v>
      </c>
      <c r="B74" t="s">
        <v>1256</v>
      </c>
      <c r="C74" s="133" t="s">
        <v>1245</v>
      </c>
      <c r="D74" s="133" t="s">
        <v>1246</v>
      </c>
      <c r="E74" t="s">
        <v>1253</v>
      </c>
      <c r="F74" s="105" t="s">
        <v>1223</v>
      </c>
      <c r="G74" s="105" t="s">
        <v>1192</v>
      </c>
      <c r="H74" s="105" t="s">
        <v>1192</v>
      </c>
      <c r="I74" s="107" t="s">
        <v>1254</v>
      </c>
      <c r="J74" s="107" t="s">
        <v>1205</v>
      </c>
      <c r="K74" s="105">
        <v>4</v>
      </c>
      <c r="L74" s="134" t="s">
        <v>1216</v>
      </c>
      <c r="M74" s="107" t="s">
        <v>3348</v>
      </c>
      <c r="N74" s="159" t="s">
        <v>1257</v>
      </c>
    </row>
    <row r="75" spans="1:14" x14ac:dyDescent="0.15">
      <c r="A75" s="133">
        <v>74</v>
      </c>
      <c r="B75" t="s">
        <v>907</v>
      </c>
      <c r="C75" s="133" t="s">
        <v>1245</v>
      </c>
      <c r="D75" s="133" t="s">
        <v>1246</v>
      </c>
      <c r="E75" t="s">
        <v>1191</v>
      </c>
      <c r="F75" s="105" t="s">
        <v>1258</v>
      </c>
      <c r="G75" s="105" t="s">
        <v>1192</v>
      </c>
      <c r="H75" s="105" t="s">
        <v>1192</v>
      </c>
      <c r="I75" s="107" t="s">
        <v>1211</v>
      </c>
      <c r="J75" s="107" t="s">
        <v>1205</v>
      </c>
      <c r="K75" s="105">
        <v>3</v>
      </c>
      <c r="L75" s="134" t="s">
        <v>1216</v>
      </c>
      <c r="M75" s="107" t="s">
        <v>3345</v>
      </c>
      <c r="N75" s="159" t="s">
        <v>1259</v>
      </c>
    </row>
    <row r="76" spans="1:14" x14ac:dyDescent="0.15">
      <c r="A76" s="133">
        <v>75</v>
      </c>
      <c r="B76" t="s">
        <v>418</v>
      </c>
      <c r="C76" t="s">
        <v>1245</v>
      </c>
      <c r="D76" s="133" t="s">
        <v>1246</v>
      </c>
      <c r="E76" t="s">
        <v>1206</v>
      </c>
      <c r="F76" s="105" t="s">
        <v>1192</v>
      </c>
      <c r="G76" s="105" t="s">
        <v>1192</v>
      </c>
      <c r="H76" s="105" t="s">
        <v>1192</v>
      </c>
      <c r="I76" s="107" t="s">
        <v>2568</v>
      </c>
      <c r="J76" s="107" t="s">
        <v>1205</v>
      </c>
      <c r="K76" s="105">
        <v>4</v>
      </c>
      <c r="L76" s="134" t="s">
        <v>1216</v>
      </c>
      <c r="M76" s="107" t="s">
        <v>3349</v>
      </c>
      <c r="N76" s="159" t="s">
        <v>1260</v>
      </c>
    </row>
    <row r="77" spans="1:14" x14ac:dyDescent="0.15">
      <c r="A77" s="133">
        <v>76</v>
      </c>
      <c r="B77" t="s">
        <v>1261</v>
      </c>
      <c r="C77" t="s">
        <v>1265</v>
      </c>
      <c r="D77" t="s">
        <v>1199</v>
      </c>
      <c r="E77" t="s">
        <v>1263</v>
      </c>
      <c r="F77" s="105" t="s">
        <v>1192</v>
      </c>
      <c r="G77" s="105" t="s">
        <v>1192</v>
      </c>
      <c r="H77" s="105" t="s">
        <v>1192</v>
      </c>
      <c r="I77" s="107" t="s">
        <v>1210</v>
      </c>
      <c r="J77" s="107" t="s">
        <v>1241</v>
      </c>
      <c r="K77" s="105">
        <v>4</v>
      </c>
      <c r="L77" s="134" t="s">
        <v>1216</v>
      </c>
      <c r="M77" s="107" t="s">
        <v>3350</v>
      </c>
      <c r="N77" s="159" t="s">
        <v>1264</v>
      </c>
    </row>
    <row r="78" spans="1:14" x14ac:dyDescent="0.15">
      <c r="A78" s="133">
        <v>77</v>
      </c>
      <c r="B78" t="s">
        <v>1879</v>
      </c>
      <c r="C78" t="s">
        <v>2967</v>
      </c>
      <c r="D78" s="133" t="s">
        <v>1403</v>
      </c>
      <c r="E78" t="s">
        <v>1900</v>
      </c>
      <c r="F78" s="105" t="s">
        <v>1894</v>
      </c>
      <c r="G78" s="105">
        <v>3</v>
      </c>
      <c r="H78" s="105" t="s">
        <v>1894</v>
      </c>
      <c r="I78" s="107" t="s">
        <v>1902</v>
      </c>
      <c r="J78" s="107" t="s">
        <v>975</v>
      </c>
      <c r="K78" s="105">
        <v>0</v>
      </c>
      <c r="L78" s="134" t="s">
        <v>1903</v>
      </c>
      <c r="M78" s="107" t="s">
        <v>3351</v>
      </c>
      <c r="N78" s="159" t="s">
        <v>2385</v>
      </c>
    </row>
    <row r="79" spans="1:14" x14ac:dyDescent="0.15">
      <c r="A79" s="133">
        <v>78</v>
      </c>
      <c r="B79" t="s">
        <v>1880</v>
      </c>
      <c r="C79" s="133" t="s">
        <v>2973</v>
      </c>
      <c r="D79" s="133" t="s">
        <v>1403</v>
      </c>
      <c r="E79" t="s">
        <v>1906</v>
      </c>
      <c r="F79" s="105" t="s">
        <v>1894</v>
      </c>
      <c r="G79" s="105">
        <v>3</v>
      </c>
      <c r="H79" s="105" t="s">
        <v>1894</v>
      </c>
      <c r="I79" s="107" t="s">
        <v>1902</v>
      </c>
      <c r="J79" s="107" t="s">
        <v>975</v>
      </c>
      <c r="K79" s="105">
        <v>0</v>
      </c>
      <c r="L79" s="134" t="s">
        <v>1903</v>
      </c>
      <c r="M79" s="107" t="s">
        <v>3352</v>
      </c>
      <c r="N79" s="159" t="s">
        <v>2386</v>
      </c>
    </row>
    <row r="80" spans="1:14" x14ac:dyDescent="0.15">
      <c r="A80" s="133">
        <v>79</v>
      </c>
      <c r="B80" t="s">
        <v>1882</v>
      </c>
      <c r="C80" s="133" t="s">
        <v>2966</v>
      </c>
      <c r="D80" s="133" t="s">
        <v>1403</v>
      </c>
      <c r="E80" t="s">
        <v>1901</v>
      </c>
      <c r="F80" s="105" t="s">
        <v>1894</v>
      </c>
      <c r="G80" s="105">
        <v>1</v>
      </c>
      <c r="H80" s="105" t="s">
        <v>1894</v>
      </c>
      <c r="I80" s="107" t="s">
        <v>1912</v>
      </c>
      <c r="J80" s="107" t="s">
        <v>975</v>
      </c>
      <c r="K80" s="105">
        <v>0</v>
      </c>
      <c r="L80" s="134" t="s">
        <v>1903</v>
      </c>
      <c r="M80" s="107" t="s">
        <v>3352</v>
      </c>
      <c r="N80" s="159" t="s">
        <v>2387</v>
      </c>
    </row>
    <row r="81" spans="1:14" x14ac:dyDescent="0.15">
      <c r="A81" s="133">
        <v>80</v>
      </c>
      <c r="B81" t="s">
        <v>1881</v>
      </c>
      <c r="C81" s="133" t="s">
        <v>2968</v>
      </c>
      <c r="D81" s="133" t="s">
        <v>1403</v>
      </c>
      <c r="E81" t="s">
        <v>1907</v>
      </c>
      <c r="F81" s="105" t="s">
        <v>1894</v>
      </c>
      <c r="G81" s="105">
        <v>3</v>
      </c>
      <c r="H81" s="105" t="s">
        <v>1894</v>
      </c>
      <c r="I81" s="107" t="s">
        <v>1911</v>
      </c>
      <c r="J81" s="107" t="s">
        <v>975</v>
      </c>
      <c r="K81" s="105">
        <v>0</v>
      </c>
      <c r="L81" s="134" t="s">
        <v>1903</v>
      </c>
      <c r="M81" s="107" t="s">
        <v>3352</v>
      </c>
      <c r="N81" s="159" t="s">
        <v>2388</v>
      </c>
    </row>
    <row r="82" spans="1:14" x14ac:dyDescent="0.15">
      <c r="A82" s="133">
        <v>81</v>
      </c>
      <c r="B82" t="s">
        <v>1886</v>
      </c>
      <c r="C82" s="133" t="s">
        <v>2972</v>
      </c>
      <c r="D82" s="133" t="s">
        <v>1403</v>
      </c>
      <c r="E82" t="s">
        <v>1908</v>
      </c>
      <c r="F82" s="105" t="s">
        <v>1894</v>
      </c>
      <c r="G82" s="105">
        <v>1</v>
      </c>
      <c r="H82" s="105" t="s">
        <v>1894</v>
      </c>
      <c r="I82" s="107" t="s">
        <v>1902</v>
      </c>
      <c r="J82" s="107" t="s">
        <v>975</v>
      </c>
      <c r="K82" s="105">
        <v>0</v>
      </c>
      <c r="L82" s="134" t="s">
        <v>1903</v>
      </c>
      <c r="M82" s="107" t="s">
        <v>3352</v>
      </c>
      <c r="N82" s="159" t="s">
        <v>2389</v>
      </c>
    </row>
    <row r="83" spans="1:14" x14ac:dyDescent="0.15">
      <c r="A83" s="133">
        <v>82</v>
      </c>
      <c r="B83" t="s">
        <v>1883</v>
      </c>
      <c r="C83" s="133" t="s">
        <v>2969</v>
      </c>
      <c r="D83" s="133" t="s">
        <v>1897</v>
      </c>
      <c r="E83" t="s">
        <v>1909</v>
      </c>
      <c r="F83" s="105" t="s">
        <v>1894</v>
      </c>
      <c r="G83" s="105">
        <v>5</v>
      </c>
      <c r="H83" s="105" t="s">
        <v>1894</v>
      </c>
      <c r="I83" s="107" t="s">
        <v>1902</v>
      </c>
      <c r="J83" s="107" t="s">
        <v>975</v>
      </c>
      <c r="K83" s="105">
        <v>0</v>
      </c>
      <c r="L83" s="134" t="s">
        <v>1903</v>
      </c>
      <c r="M83" s="107" t="s">
        <v>3352</v>
      </c>
      <c r="N83" s="159" t="s">
        <v>2390</v>
      </c>
    </row>
    <row r="84" spans="1:14" s="133" customFormat="1" x14ac:dyDescent="0.15">
      <c r="A84" s="133">
        <v>83</v>
      </c>
      <c r="B84" s="133" t="s">
        <v>1896</v>
      </c>
      <c r="C84" s="133" t="s">
        <v>2970</v>
      </c>
      <c r="D84" s="133" t="s">
        <v>1898</v>
      </c>
      <c r="E84" s="133" t="s">
        <v>1905</v>
      </c>
      <c r="F84" s="105">
        <v>4</v>
      </c>
      <c r="G84" s="105" t="s">
        <v>1904</v>
      </c>
      <c r="H84" s="105">
        <v>4</v>
      </c>
      <c r="I84" s="107" t="s">
        <v>1911</v>
      </c>
      <c r="J84" s="107" t="s">
        <v>975</v>
      </c>
      <c r="K84" s="105">
        <v>0</v>
      </c>
      <c r="L84" s="134" t="s">
        <v>1903</v>
      </c>
      <c r="M84" s="107" t="s">
        <v>3343</v>
      </c>
      <c r="N84" s="159" t="s">
        <v>2391</v>
      </c>
    </row>
    <row r="85" spans="1:14" x14ac:dyDescent="0.15">
      <c r="A85" s="133">
        <v>84</v>
      </c>
      <c r="B85" t="s">
        <v>1884</v>
      </c>
      <c r="C85" t="s">
        <v>2971</v>
      </c>
      <c r="D85" t="s">
        <v>1899</v>
      </c>
      <c r="E85" t="s">
        <v>1910</v>
      </c>
      <c r="F85" s="105" t="s">
        <v>1894</v>
      </c>
      <c r="G85" s="105" t="s">
        <v>1894</v>
      </c>
      <c r="H85" s="105" t="s">
        <v>1894</v>
      </c>
      <c r="I85" s="107" t="s">
        <v>1204</v>
      </c>
      <c r="J85" s="107" t="s">
        <v>975</v>
      </c>
      <c r="K85" s="105">
        <v>0</v>
      </c>
      <c r="L85" s="134" t="s">
        <v>1903</v>
      </c>
      <c r="M85" s="107" t="s">
        <v>3343</v>
      </c>
      <c r="N85" s="159" t="s">
        <v>2392</v>
      </c>
    </row>
    <row r="86" spans="1:14" x14ac:dyDescent="0.15">
      <c r="A86" s="133">
        <v>85</v>
      </c>
      <c r="B86" t="s">
        <v>1887</v>
      </c>
      <c r="C86" s="133" t="s">
        <v>2965</v>
      </c>
      <c r="D86" s="133" t="s">
        <v>1101</v>
      </c>
      <c r="E86" s="133" t="s">
        <v>1913</v>
      </c>
      <c r="F86" s="105" t="s">
        <v>1894</v>
      </c>
      <c r="G86" s="105" t="s">
        <v>1894</v>
      </c>
      <c r="H86" s="105" t="s">
        <v>1894</v>
      </c>
      <c r="I86" s="107" t="s">
        <v>1911</v>
      </c>
      <c r="J86" s="107" t="s">
        <v>975</v>
      </c>
      <c r="K86" s="105">
        <v>0</v>
      </c>
      <c r="L86" s="134" t="s">
        <v>1903</v>
      </c>
      <c r="M86" s="107" t="s">
        <v>3353</v>
      </c>
      <c r="N86" s="159" t="s">
        <v>2393</v>
      </c>
    </row>
    <row r="87" spans="1:14" x14ac:dyDescent="0.15">
      <c r="A87" s="133">
        <v>86</v>
      </c>
      <c r="B87" t="s">
        <v>1888</v>
      </c>
      <c r="C87" t="s">
        <v>2965</v>
      </c>
      <c r="D87" t="s">
        <v>1226</v>
      </c>
      <c r="E87" t="s">
        <v>1914</v>
      </c>
      <c r="F87" s="105" t="s">
        <v>1894</v>
      </c>
      <c r="H87" s="105" t="s">
        <v>1894</v>
      </c>
      <c r="I87" s="107" t="s">
        <v>1902</v>
      </c>
      <c r="J87" s="107" t="s">
        <v>975</v>
      </c>
      <c r="K87" s="105">
        <v>0</v>
      </c>
      <c r="L87" s="134" t="s">
        <v>1903</v>
      </c>
      <c r="M87" s="107" t="s">
        <v>3354</v>
      </c>
      <c r="N87" s="159" t="s">
        <v>2394</v>
      </c>
    </row>
    <row r="88" spans="1:14" x14ac:dyDescent="0.15">
      <c r="A88" s="133">
        <v>87</v>
      </c>
      <c r="B88" t="s">
        <v>1889</v>
      </c>
      <c r="C88" t="s">
        <v>2965</v>
      </c>
      <c r="D88" t="s">
        <v>1226</v>
      </c>
      <c r="E88" t="s">
        <v>1925</v>
      </c>
      <c r="F88" s="105" t="s">
        <v>1894</v>
      </c>
      <c r="H88" s="105" t="s">
        <v>1894</v>
      </c>
      <c r="I88" s="107" t="s">
        <v>1902</v>
      </c>
      <c r="J88" s="107" t="s">
        <v>975</v>
      </c>
      <c r="K88" s="105">
        <v>0</v>
      </c>
      <c r="L88" s="134" t="s">
        <v>1903</v>
      </c>
      <c r="M88" s="107" t="s">
        <v>3355</v>
      </c>
      <c r="N88" s="159" t="s">
        <v>2395</v>
      </c>
    </row>
    <row r="89" spans="1:14" x14ac:dyDescent="0.15">
      <c r="A89" s="133">
        <v>88</v>
      </c>
      <c r="B89" t="s">
        <v>1885</v>
      </c>
      <c r="C89" t="s">
        <v>2965</v>
      </c>
      <c r="D89" t="s">
        <v>1226</v>
      </c>
      <c r="E89" t="s">
        <v>1925</v>
      </c>
      <c r="F89" s="105" t="s">
        <v>1894</v>
      </c>
      <c r="H89" s="105" t="s">
        <v>1894</v>
      </c>
      <c r="I89" s="107" t="s">
        <v>1902</v>
      </c>
      <c r="J89" s="107" t="s">
        <v>975</v>
      </c>
      <c r="K89" s="105">
        <v>0</v>
      </c>
      <c r="L89" s="134" t="s">
        <v>1903</v>
      </c>
      <c r="M89" s="107" t="s">
        <v>3356</v>
      </c>
      <c r="N89" s="159" t="s">
        <v>2384</v>
      </c>
    </row>
    <row r="90" spans="1:14" x14ac:dyDescent="0.15">
      <c r="A90" s="133">
        <v>89</v>
      </c>
      <c r="B90" t="s">
        <v>1959</v>
      </c>
      <c r="C90" t="s">
        <v>1984</v>
      </c>
      <c r="D90" t="s">
        <v>2005</v>
      </c>
      <c r="E90" t="s">
        <v>2009</v>
      </c>
      <c r="F90" s="105">
        <v>5</v>
      </c>
      <c r="G90" s="105" t="s">
        <v>2002</v>
      </c>
      <c r="H90" s="105">
        <v>4</v>
      </c>
      <c r="I90" s="107" t="s">
        <v>1468</v>
      </c>
      <c r="J90" s="107" t="s">
        <v>2004</v>
      </c>
      <c r="K90" s="105">
        <v>3</v>
      </c>
      <c r="L90" s="134" t="s">
        <v>1216</v>
      </c>
      <c r="M90" s="107" t="s">
        <v>2147</v>
      </c>
      <c r="N90" s="159" t="s">
        <v>2402</v>
      </c>
    </row>
    <row r="91" spans="1:14" x14ac:dyDescent="0.15">
      <c r="A91" s="133">
        <v>90</v>
      </c>
      <c r="B91" t="s">
        <v>2396</v>
      </c>
      <c r="C91" s="133" t="s">
        <v>2398</v>
      </c>
      <c r="D91" t="s">
        <v>1181</v>
      </c>
      <c r="E91" t="s">
        <v>2399</v>
      </c>
      <c r="F91" s="105" t="s">
        <v>2002</v>
      </c>
      <c r="G91" s="105">
        <v>5</v>
      </c>
      <c r="H91" s="105" t="s">
        <v>2002</v>
      </c>
      <c r="I91" s="107" t="s">
        <v>2010</v>
      </c>
      <c r="J91" s="107" t="s">
        <v>2004</v>
      </c>
      <c r="K91" s="105">
        <v>-1</v>
      </c>
      <c r="L91" s="134" t="s">
        <v>1216</v>
      </c>
      <c r="M91" s="107" t="s">
        <v>3357</v>
      </c>
      <c r="N91" s="159" t="s">
        <v>2400</v>
      </c>
    </row>
    <row r="92" spans="1:14" s="133" customFormat="1" x14ac:dyDescent="0.15">
      <c r="A92" s="133">
        <v>91</v>
      </c>
      <c r="B92" s="133" t="s">
        <v>2397</v>
      </c>
      <c r="C92" s="133" t="s">
        <v>2007</v>
      </c>
      <c r="D92" s="133" t="s">
        <v>982</v>
      </c>
      <c r="E92" s="133" t="s">
        <v>2008</v>
      </c>
      <c r="F92" s="105" t="s">
        <v>652</v>
      </c>
      <c r="G92" s="105" t="s">
        <v>2381</v>
      </c>
      <c r="H92" s="105" t="s">
        <v>652</v>
      </c>
      <c r="I92" s="107" t="s">
        <v>1194</v>
      </c>
      <c r="J92" s="107" t="s">
        <v>753</v>
      </c>
      <c r="K92" s="105">
        <v>-1</v>
      </c>
      <c r="L92" s="134" t="s">
        <v>1216</v>
      </c>
      <c r="M92" s="107" t="s">
        <v>3358</v>
      </c>
      <c r="N92" s="159"/>
    </row>
    <row r="93" spans="1:14" x14ac:dyDescent="0.15">
      <c r="A93" s="133">
        <v>92</v>
      </c>
      <c r="B93" t="s">
        <v>1960</v>
      </c>
      <c r="C93" s="133" t="s">
        <v>1985</v>
      </c>
      <c r="D93" t="s">
        <v>2001</v>
      </c>
      <c r="E93" t="s">
        <v>2011</v>
      </c>
      <c r="F93" s="105">
        <v>20</v>
      </c>
      <c r="G93" s="105">
        <v>0</v>
      </c>
      <c r="H93" s="105">
        <v>0</v>
      </c>
      <c r="I93" s="107" t="s">
        <v>2003</v>
      </c>
      <c r="J93" s="107" t="s">
        <v>2004</v>
      </c>
      <c r="K93" s="105">
        <v>0</v>
      </c>
      <c r="L93" s="134" t="s">
        <v>1216</v>
      </c>
      <c r="M93" s="107" t="s">
        <v>3359</v>
      </c>
      <c r="N93" s="159" t="s">
        <v>2401</v>
      </c>
    </row>
    <row r="94" spans="1:14" x14ac:dyDescent="0.15">
      <c r="A94" s="133">
        <v>93</v>
      </c>
      <c r="B94" t="s">
        <v>1961</v>
      </c>
      <c r="C94" s="133" t="s">
        <v>1985</v>
      </c>
      <c r="D94" t="s">
        <v>2001</v>
      </c>
      <c r="E94" t="s">
        <v>2012</v>
      </c>
      <c r="F94" s="105">
        <v>4</v>
      </c>
      <c r="G94" s="105">
        <v>13</v>
      </c>
      <c r="H94" s="105">
        <v>15</v>
      </c>
      <c r="I94" s="107" t="s">
        <v>2003</v>
      </c>
      <c r="J94" s="107" t="s">
        <v>2004</v>
      </c>
      <c r="K94" s="105">
        <v>-1</v>
      </c>
      <c r="L94" s="134" t="s">
        <v>1216</v>
      </c>
      <c r="M94" s="107" t="s">
        <v>3360</v>
      </c>
      <c r="N94" s="159" t="s">
        <v>2403</v>
      </c>
    </row>
    <row r="95" spans="1:14" x14ac:dyDescent="0.15">
      <c r="A95" s="133">
        <v>94</v>
      </c>
      <c r="B95" t="s">
        <v>1962</v>
      </c>
      <c r="C95" s="133" t="s">
        <v>1986</v>
      </c>
      <c r="D95" t="s">
        <v>2013</v>
      </c>
      <c r="E95" t="s">
        <v>2006</v>
      </c>
      <c r="F95" s="105">
        <v>6</v>
      </c>
      <c r="G95" s="105" t="s">
        <v>2002</v>
      </c>
      <c r="H95" s="105">
        <v>3</v>
      </c>
      <c r="I95" s="107" t="s">
        <v>2014</v>
      </c>
      <c r="J95" s="107" t="s">
        <v>2004</v>
      </c>
      <c r="K95" s="105">
        <v>1</v>
      </c>
      <c r="L95" s="134" t="s">
        <v>1216</v>
      </c>
      <c r="M95" s="107" t="s">
        <v>2015</v>
      </c>
      <c r="N95" s="159" t="s">
        <v>2410</v>
      </c>
    </row>
    <row r="96" spans="1:14" x14ac:dyDescent="0.15">
      <c r="A96" s="133">
        <v>95</v>
      </c>
      <c r="B96" t="s">
        <v>1963</v>
      </c>
      <c r="C96" s="133" t="s">
        <v>1985</v>
      </c>
      <c r="D96" t="s">
        <v>2001</v>
      </c>
      <c r="E96" t="s">
        <v>2016</v>
      </c>
      <c r="F96" s="105" t="s">
        <v>2017</v>
      </c>
      <c r="G96" s="105">
        <v>6</v>
      </c>
      <c r="H96" s="105" t="s">
        <v>2002</v>
      </c>
      <c r="I96" s="107" t="s">
        <v>2003</v>
      </c>
      <c r="J96" s="107" t="s">
        <v>2004</v>
      </c>
      <c r="K96" s="105">
        <v>4</v>
      </c>
      <c r="L96" s="134" t="s">
        <v>1216</v>
      </c>
      <c r="M96" s="107" t="s">
        <v>2018</v>
      </c>
      <c r="N96" s="159" t="s">
        <v>2712</v>
      </c>
    </row>
    <row r="97" spans="1:14" x14ac:dyDescent="0.15">
      <c r="A97" s="133">
        <v>96</v>
      </c>
      <c r="B97" t="s">
        <v>1964</v>
      </c>
      <c r="C97" s="133" t="s">
        <v>1988</v>
      </c>
      <c r="D97" t="s">
        <v>2005</v>
      </c>
      <c r="E97" t="s">
        <v>2019</v>
      </c>
      <c r="F97" s="105">
        <v>10</v>
      </c>
      <c r="G97" s="105">
        <v>0</v>
      </c>
      <c r="H97" s="105">
        <v>0</v>
      </c>
      <c r="I97" s="107" t="s">
        <v>2003</v>
      </c>
      <c r="J97" s="107" t="s">
        <v>2004</v>
      </c>
      <c r="K97" s="105">
        <v>2</v>
      </c>
      <c r="L97" s="134" t="s">
        <v>1216</v>
      </c>
      <c r="M97" s="107" t="s">
        <v>3361</v>
      </c>
      <c r="N97" s="159" t="s">
        <v>2404</v>
      </c>
    </row>
    <row r="98" spans="1:14" x14ac:dyDescent="0.15">
      <c r="A98" s="133">
        <v>97</v>
      </c>
      <c r="B98" t="s">
        <v>1965</v>
      </c>
      <c r="C98" s="133" t="s">
        <v>1987</v>
      </c>
      <c r="D98" t="s">
        <v>1403</v>
      </c>
      <c r="E98" t="s">
        <v>2376</v>
      </c>
      <c r="F98" s="105" t="s">
        <v>2002</v>
      </c>
      <c r="G98" s="105">
        <v>11</v>
      </c>
      <c r="H98" s="105">
        <v>5</v>
      </c>
      <c r="I98" s="107" t="s">
        <v>2003</v>
      </c>
      <c r="J98" s="107" t="s">
        <v>975</v>
      </c>
      <c r="K98" s="105">
        <v>-3</v>
      </c>
      <c r="L98" s="134" t="s">
        <v>1216</v>
      </c>
      <c r="M98" s="107" t="s">
        <v>3362</v>
      </c>
      <c r="N98" s="159" t="s">
        <v>2405</v>
      </c>
    </row>
    <row r="99" spans="1:14" x14ac:dyDescent="0.15">
      <c r="A99" s="133">
        <v>98</v>
      </c>
      <c r="B99" t="s">
        <v>1966</v>
      </c>
      <c r="C99" s="133" t="s">
        <v>1985</v>
      </c>
      <c r="D99" t="s">
        <v>2001</v>
      </c>
      <c r="E99" t="s">
        <v>2020</v>
      </c>
      <c r="F99" s="105" t="s">
        <v>2002</v>
      </c>
      <c r="G99" s="105" t="s">
        <v>2002</v>
      </c>
      <c r="H99" s="105" t="s">
        <v>2002</v>
      </c>
      <c r="I99" s="107" t="s">
        <v>2003</v>
      </c>
      <c r="J99" s="107" t="s">
        <v>2004</v>
      </c>
      <c r="K99" s="105">
        <v>5</v>
      </c>
      <c r="L99" s="134" t="s">
        <v>1216</v>
      </c>
      <c r="M99" s="107" t="s">
        <v>3363</v>
      </c>
      <c r="N99" s="159" t="s">
        <v>2406</v>
      </c>
    </row>
    <row r="100" spans="1:14" x14ac:dyDescent="0.15">
      <c r="A100" s="133">
        <v>99</v>
      </c>
      <c r="B100" t="s">
        <v>1967</v>
      </c>
      <c r="C100" s="133" t="s">
        <v>1985</v>
      </c>
      <c r="D100" t="s">
        <v>2001</v>
      </c>
      <c r="E100" t="s">
        <v>2016</v>
      </c>
      <c r="F100" s="105" t="s">
        <v>2002</v>
      </c>
      <c r="G100" s="105">
        <v>5</v>
      </c>
      <c r="H100" s="105" t="s">
        <v>2017</v>
      </c>
      <c r="I100" s="107" t="s">
        <v>2003</v>
      </c>
      <c r="J100" s="107" t="s">
        <v>2004</v>
      </c>
      <c r="K100" s="105">
        <v>2</v>
      </c>
      <c r="L100" s="134" t="s">
        <v>1216</v>
      </c>
      <c r="M100" s="107" t="s">
        <v>3364</v>
      </c>
      <c r="N100" s="159" t="s">
        <v>2407</v>
      </c>
    </row>
    <row r="101" spans="1:14" x14ac:dyDescent="0.15">
      <c r="A101" s="133">
        <v>100</v>
      </c>
      <c r="B101" t="s">
        <v>1968</v>
      </c>
      <c r="C101" s="133" t="s">
        <v>1989</v>
      </c>
      <c r="D101" t="s">
        <v>2001</v>
      </c>
      <c r="E101" t="s">
        <v>1019</v>
      </c>
      <c r="F101" s="105" t="s">
        <v>2002</v>
      </c>
      <c r="G101" s="105">
        <v>6</v>
      </c>
      <c r="H101" s="105" t="s">
        <v>2002</v>
      </c>
      <c r="I101" s="107" t="s">
        <v>2003</v>
      </c>
      <c r="J101" s="107" t="s">
        <v>2004</v>
      </c>
      <c r="K101" s="105">
        <v>8</v>
      </c>
      <c r="L101" s="134" t="s">
        <v>1216</v>
      </c>
      <c r="M101" s="107" t="s">
        <v>2377</v>
      </c>
      <c r="N101" s="159" t="s">
        <v>2408</v>
      </c>
    </row>
    <row r="102" spans="1:14" x14ac:dyDescent="0.15">
      <c r="A102" s="133">
        <v>101</v>
      </c>
      <c r="B102" t="s">
        <v>1969</v>
      </c>
      <c r="C102" s="133" t="s">
        <v>1985</v>
      </c>
      <c r="D102" t="s">
        <v>2001</v>
      </c>
      <c r="E102" t="s">
        <v>2016</v>
      </c>
      <c r="F102" s="105" t="s">
        <v>2002</v>
      </c>
      <c r="G102" s="105">
        <v>7</v>
      </c>
      <c r="H102" s="105" t="s">
        <v>2002</v>
      </c>
      <c r="I102" s="107" t="s">
        <v>2003</v>
      </c>
      <c r="J102" s="107" t="s">
        <v>2022</v>
      </c>
      <c r="K102" s="105">
        <v>2</v>
      </c>
      <c r="L102" s="134" t="s">
        <v>1216</v>
      </c>
      <c r="M102" s="107" t="s">
        <v>3365</v>
      </c>
      <c r="N102" s="159" t="s">
        <v>2411</v>
      </c>
    </row>
    <row r="103" spans="1:14" x14ac:dyDescent="0.15">
      <c r="A103" s="133">
        <v>102</v>
      </c>
      <c r="B103" t="s">
        <v>1970</v>
      </c>
      <c r="C103" s="133" t="s">
        <v>1985</v>
      </c>
      <c r="D103" t="s">
        <v>2001</v>
      </c>
      <c r="E103" t="s">
        <v>2021</v>
      </c>
      <c r="F103" s="105">
        <v>7</v>
      </c>
      <c r="G103" s="105">
        <v>4</v>
      </c>
      <c r="H103" s="105">
        <v>7</v>
      </c>
      <c r="I103" s="107" t="s">
        <v>2003</v>
      </c>
      <c r="J103" s="107" t="s">
        <v>2022</v>
      </c>
      <c r="K103" s="105">
        <v>0</v>
      </c>
      <c r="L103" s="134" t="s">
        <v>1216</v>
      </c>
      <c r="M103" s="107" t="s">
        <v>3366</v>
      </c>
      <c r="N103" s="159" t="s">
        <v>2412</v>
      </c>
    </row>
    <row r="104" spans="1:14" x14ac:dyDescent="0.15">
      <c r="A104" s="133">
        <v>103</v>
      </c>
      <c r="B104" t="s">
        <v>3279</v>
      </c>
      <c r="C104" t="s">
        <v>3280</v>
      </c>
      <c r="D104" t="s">
        <v>3281</v>
      </c>
      <c r="E104" t="s">
        <v>3282</v>
      </c>
      <c r="F104" s="105" t="s">
        <v>3273</v>
      </c>
      <c r="G104" s="105">
        <v>4</v>
      </c>
      <c r="H104" s="105" t="s">
        <v>3273</v>
      </c>
      <c r="I104" s="107" t="s">
        <v>3283</v>
      </c>
      <c r="J104" s="107" t="s">
        <v>1070</v>
      </c>
      <c r="K104">
        <v>5</v>
      </c>
      <c r="L104" s="134" t="s">
        <v>1216</v>
      </c>
      <c r="M104" s="107" t="s">
        <v>3367</v>
      </c>
      <c r="N104" s="159" t="s">
        <v>3287</v>
      </c>
    </row>
    <row r="105" spans="1:14" x14ac:dyDescent="0.15">
      <c r="A105" s="133">
        <v>104</v>
      </c>
      <c r="B105" t="s">
        <v>3284</v>
      </c>
      <c r="C105" s="133" t="s">
        <v>3285</v>
      </c>
      <c r="D105" t="s">
        <v>3281</v>
      </c>
      <c r="E105" t="s">
        <v>3286</v>
      </c>
      <c r="F105" s="105" t="s">
        <v>3273</v>
      </c>
      <c r="G105" s="105">
        <v>7</v>
      </c>
      <c r="H105" s="105">
        <v>7</v>
      </c>
      <c r="I105" s="107" t="s">
        <v>3283</v>
      </c>
      <c r="J105" s="107" t="s">
        <v>975</v>
      </c>
      <c r="K105">
        <v>0</v>
      </c>
      <c r="L105" s="134" t="s">
        <v>1216</v>
      </c>
      <c r="M105" s="107" t="s">
        <v>3368</v>
      </c>
      <c r="N105" s="159" t="s">
        <v>3288</v>
      </c>
    </row>
    <row r="106" spans="1:14" x14ac:dyDescent="0.15">
      <c r="A106" s="133">
        <v>105</v>
      </c>
      <c r="B106" t="s">
        <v>3289</v>
      </c>
      <c r="C106" s="133" t="s">
        <v>3290</v>
      </c>
      <c r="D106" t="s">
        <v>3291</v>
      </c>
      <c r="E106" t="s">
        <v>3292</v>
      </c>
      <c r="F106" s="105" t="s">
        <v>3273</v>
      </c>
      <c r="G106" s="105">
        <v>5</v>
      </c>
      <c r="H106" s="105" t="s">
        <v>3273</v>
      </c>
      <c r="I106" s="107" t="s">
        <v>3283</v>
      </c>
      <c r="J106" s="107" t="s">
        <v>975</v>
      </c>
      <c r="K106">
        <v>0</v>
      </c>
      <c r="L106" s="134" t="s">
        <v>1216</v>
      </c>
      <c r="M106" s="107" t="s">
        <v>3369</v>
      </c>
      <c r="N106" s="159" t="s">
        <v>3293</v>
      </c>
    </row>
    <row r="107" spans="1:14" x14ac:dyDescent="0.15">
      <c r="A107" s="133">
        <v>106</v>
      </c>
      <c r="B107" t="s">
        <v>3305</v>
      </c>
      <c r="C107" s="133" t="s">
        <v>3306</v>
      </c>
      <c r="D107" t="s">
        <v>3307</v>
      </c>
      <c r="E107" t="s">
        <v>3309</v>
      </c>
      <c r="F107" s="105" t="s">
        <v>3273</v>
      </c>
      <c r="G107" s="105" t="s">
        <v>3273</v>
      </c>
      <c r="H107" s="105" t="s">
        <v>3273</v>
      </c>
      <c r="I107" s="107" t="s">
        <v>3310</v>
      </c>
      <c r="J107" s="107" t="s">
        <v>975</v>
      </c>
      <c r="K107">
        <v>0</v>
      </c>
      <c r="L107" s="134" t="s">
        <v>1216</v>
      </c>
      <c r="M107" s="107" t="s">
        <v>3619</v>
      </c>
      <c r="N107" s="159" t="s">
        <v>3620</v>
      </c>
    </row>
    <row r="108" spans="1:14" s="133" customFormat="1" x14ac:dyDescent="0.15">
      <c r="A108" s="133">
        <v>107</v>
      </c>
      <c r="B108" s="133" t="s">
        <v>3271</v>
      </c>
      <c r="C108" s="133" t="s">
        <v>2823</v>
      </c>
      <c r="D108" s="133" t="s">
        <v>2824</v>
      </c>
      <c r="E108" s="133" t="s">
        <v>2827</v>
      </c>
      <c r="F108" s="105" t="s">
        <v>2817</v>
      </c>
      <c r="G108" s="105">
        <v>4</v>
      </c>
      <c r="H108" s="105">
        <v>2</v>
      </c>
      <c r="I108" s="107" t="s">
        <v>2825</v>
      </c>
      <c r="J108" s="107" t="s">
        <v>2826</v>
      </c>
      <c r="K108" s="105">
        <v>2</v>
      </c>
      <c r="L108" s="134" t="s">
        <v>1216</v>
      </c>
      <c r="M108" s="107" t="s">
        <v>3621</v>
      </c>
      <c r="N108" s="159" t="s">
        <v>3275</v>
      </c>
    </row>
    <row r="109" spans="1:14" s="133" customFormat="1" x14ac:dyDescent="0.15">
      <c r="A109" s="133">
        <v>108</v>
      </c>
      <c r="B109" s="133" t="s">
        <v>3274</v>
      </c>
      <c r="C109" s="133" t="s">
        <v>3272</v>
      </c>
      <c r="D109" s="133" t="s">
        <v>975</v>
      </c>
      <c r="E109" s="133" t="s">
        <v>3273</v>
      </c>
      <c r="F109" s="105">
        <v>8</v>
      </c>
      <c r="G109" s="105" t="s">
        <v>3273</v>
      </c>
      <c r="H109" s="105">
        <v>5</v>
      </c>
      <c r="I109" s="107" t="s">
        <v>975</v>
      </c>
      <c r="J109" s="107" t="s">
        <v>975</v>
      </c>
      <c r="K109" s="105">
        <v>0</v>
      </c>
      <c r="L109" s="134" t="s">
        <v>1216</v>
      </c>
      <c r="M109" s="107" t="s">
        <v>3377</v>
      </c>
      <c r="N109" s="159" t="s">
        <v>3276</v>
      </c>
    </row>
    <row r="110" spans="1:14" x14ac:dyDescent="0.15">
      <c r="A110" s="133">
        <v>109</v>
      </c>
      <c r="B110" t="s">
        <v>2378</v>
      </c>
      <c r="C110" t="s">
        <v>2316</v>
      </c>
      <c r="D110" t="s">
        <v>2379</v>
      </c>
      <c r="E110" t="s">
        <v>2380</v>
      </c>
      <c r="F110" s="105">
        <v>4</v>
      </c>
      <c r="G110" s="105" t="s">
        <v>2381</v>
      </c>
      <c r="H110" s="105">
        <v>7</v>
      </c>
      <c r="I110" s="107" t="s">
        <v>2382</v>
      </c>
      <c r="J110" s="107" t="s">
        <v>753</v>
      </c>
      <c r="K110" s="105">
        <v>0</v>
      </c>
      <c r="L110" s="134" t="s">
        <v>1216</v>
      </c>
      <c r="M110" s="107" t="s">
        <v>3370</v>
      </c>
      <c r="N110" s="159" t="s">
        <v>2383</v>
      </c>
    </row>
    <row r="111" spans="1:14" x14ac:dyDescent="0.15">
      <c r="A111" s="133">
        <v>110</v>
      </c>
      <c r="B111" s="133" t="s">
        <v>2454</v>
      </c>
      <c r="C111" s="133" t="s">
        <v>2455</v>
      </c>
      <c r="D111" s="133" t="s">
        <v>2456</v>
      </c>
      <c r="E111" s="133" t="s">
        <v>2460</v>
      </c>
      <c r="F111" s="105" t="s">
        <v>2457</v>
      </c>
      <c r="G111" s="105">
        <v>2</v>
      </c>
      <c r="H111" s="105">
        <v>5</v>
      </c>
      <c r="I111" s="107" t="s">
        <v>2458</v>
      </c>
      <c r="J111" s="107" t="s">
        <v>2459</v>
      </c>
      <c r="K111" s="105">
        <v>3</v>
      </c>
      <c r="L111" s="134" t="s">
        <v>1216</v>
      </c>
      <c r="M111" s="107" t="s">
        <v>3108</v>
      </c>
      <c r="N111" s="159" t="s">
        <v>2476</v>
      </c>
    </row>
    <row r="112" spans="1:14" x14ac:dyDescent="0.15">
      <c r="A112" s="133">
        <v>111</v>
      </c>
      <c r="B112" s="133" t="s">
        <v>2473</v>
      </c>
      <c r="C112" s="133" t="s">
        <v>2474</v>
      </c>
      <c r="D112" s="133" t="s">
        <v>2475</v>
      </c>
      <c r="E112" s="133" t="s">
        <v>2457</v>
      </c>
      <c r="F112" s="105">
        <v>6</v>
      </c>
      <c r="G112" s="105" t="s">
        <v>2457</v>
      </c>
      <c r="H112" s="105">
        <v>5</v>
      </c>
      <c r="I112" s="107" t="s">
        <v>2475</v>
      </c>
      <c r="J112" s="107" t="s">
        <v>975</v>
      </c>
      <c r="K112" s="105">
        <v>0</v>
      </c>
      <c r="L112" s="134" t="s">
        <v>1216</v>
      </c>
      <c r="M112" s="107" t="s">
        <v>3371</v>
      </c>
      <c r="N112" s="159" t="s">
        <v>3109</v>
      </c>
    </row>
    <row r="113" spans="1:14" x14ac:dyDescent="0.15">
      <c r="A113" s="133">
        <v>112</v>
      </c>
      <c r="B113" s="133" t="s">
        <v>2559</v>
      </c>
      <c r="C113" s="133" t="s">
        <v>2560</v>
      </c>
      <c r="D113" s="133" t="s">
        <v>3107</v>
      </c>
      <c r="E113" s="133" t="s">
        <v>3110</v>
      </c>
      <c r="F113" s="105" t="s">
        <v>3077</v>
      </c>
      <c r="G113" s="105" t="s">
        <v>3077</v>
      </c>
      <c r="H113" s="105" t="s">
        <v>3077</v>
      </c>
      <c r="I113" s="107" t="s">
        <v>3111</v>
      </c>
      <c r="J113" s="107" t="s">
        <v>3112</v>
      </c>
      <c r="K113" s="105">
        <v>5</v>
      </c>
      <c r="L113" s="134" t="s">
        <v>1216</v>
      </c>
      <c r="M113" s="107" t="s">
        <v>3106</v>
      </c>
      <c r="N113" s="159" t="s">
        <v>3105</v>
      </c>
    </row>
    <row r="114" spans="1:14" x14ac:dyDescent="0.15">
      <c r="A114" s="133">
        <v>113</v>
      </c>
      <c r="B114" s="133" t="s">
        <v>3062</v>
      </c>
      <c r="C114" s="133" t="s">
        <v>2474</v>
      </c>
      <c r="D114" s="133" t="s">
        <v>1181</v>
      </c>
      <c r="E114" s="133" t="s">
        <v>2860</v>
      </c>
      <c r="F114" s="105">
        <v>9</v>
      </c>
      <c r="G114" s="105">
        <v>1</v>
      </c>
      <c r="H114" s="105">
        <v>8</v>
      </c>
      <c r="I114" s="107" t="s">
        <v>519</v>
      </c>
      <c r="J114" s="107" t="s">
        <v>1070</v>
      </c>
      <c r="K114" s="105">
        <v>2</v>
      </c>
      <c r="L114" s="134" t="s">
        <v>1216</v>
      </c>
      <c r="M114" s="107" t="s">
        <v>2861</v>
      </c>
      <c r="N114" s="159" t="s">
        <v>2862</v>
      </c>
    </row>
    <row r="115" spans="1:14" x14ac:dyDescent="0.15">
      <c r="A115" s="133">
        <v>114</v>
      </c>
      <c r="B115" s="133" t="s">
        <v>3103</v>
      </c>
      <c r="C115" s="133" t="s">
        <v>3104</v>
      </c>
      <c r="D115" s="133" t="s">
        <v>3372</v>
      </c>
      <c r="E115" s="133" t="s">
        <v>3373</v>
      </c>
      <c r="F115" s="105" t="s">
        <v>3374</v>
      </c>
      <c r="G115" s="105">
        <v>4</v>
      </c>
      <c r="H115" s="105" t="s">
        <v>3374</v>
      </c>
      <c r="I115" s="107" t="s">
        <v>3375</v>
      </c>
      <c r="J115" s="107" t="s">
        <v>1070</v>
      </c>
      <c r="K115" s="105">
        <v>2</v>
      </c>
      <c r="L115" s="134" t="s">
        <v>1216</v>
      </c>
      <c r="M115" s="107" t="s">
        <v>3376</v>
      </c>
      <c r="N115" s="159" t="s">
        <v>3389</v>
      </c>
    </row>
    <row r="116" spans="1:14" x14ac:dyDescent="0.15">
      <c r="A116" s="133">
        <v>115</v>
      </c>
      <c r="B116" s="133" t="s">
        <v>3386</v>
      </c>
      <c r="C116" s="133" t="s">
        <v>3065</v>
      </c>
      <c r="D116" s="133" t="s">
        <v>975</v>
      </c>
      <c r="E116" s="133" t="s">
        <v>3374</v>
      </c>
      <c r="F116" s="105">
        <v>5</v>
      </c>
      <c r="G116" s="105" t="s">
        <v>3374</v>
      </c>
      <c r="H116" s="105">
        <v>6</v>
      </c>
      <c r="I116" s="107" t="s">
        <v>3375</v>
      </c>
      <c r="J116" s="107" t="s">
        <v>975</v>
      </c>
      <c r="K116" s="105">
        <v>0</v>
      </c>
      <c r="L116" s="134" t="s">
        <v>1216</v>
      </c>
      <c r="M116" s="107" t="s">
        <v>3378</v>
      </c>
      <c r="N116" s="159" t="s">
        <v>3379</v>
      </c>
    </row>
    <row r="117" spans="1:14" x14ac:dyDescent="0.15">
      <c r="A117" s="133">
        <v>116</v>
      </c>
      <c r="B117" s="133" t="s">
        <v>3511</v>
      </c>
      <c r="C117" s="133" t="s">
        <v>3063</v>
      </c>
      <c r="D117" s="133" t="s">
        <v>3380</v>
      </c>
      <c r="E117" s="133" t="s">
        <v>3383</v>
      </c>
      <c r="F117" s="105" t="s">
        <v>3374</v>
      </c>
      <c r="G117" s="105" t="s">
        <v>3374</v>
      </c>
      <c r="H117" s="105" t="s">
        <v>3374</v>
      </c>
      <c r="I117" s="107" t="s">
        <v>3381</v>
      </c>
      <c r="J117" s="107" t="s">
        <v>3382</v>
      </c>
      <c r="K117" s="105">
        <v>4</v>
      </c>
      <c r="L117" s="134" t="s">
        <v>1216</v>
      </c>
      <c r="M117" s="107" t="s">
        <v>3391</v>
      </c>
      <c r="N117" s="159" t="s">
        <v>3390</v>
      </c>
    </row>
    <row r="118" spans="1:14" x14ac:dyDescent="0.15">
      <c r="A118" s="133">
        <v>117</v>
      </c>
      <c r="B118" s="133" t="s">
        <v>3384</v>
      </c>
      <c r="C118" s="133" t="s">
        <v>3064</v>
      </c>
      <c r="D118" s="133" t="s">
        <v>3385</v>
      </c>
      <c r="E118" s="133" t="s">
        <v>3387</v>
      </c>
      <c r="F118" s="105">
        <v>2</v>
      </c>
      <c r="G118" s="105">
        <v>4</v>
      </c>
      <c r="H118" s="105">
        <v>2</v>
      </c>
      <c r="I118" s="107" t="s">
        <v>3375</v>
      </c>
      <c r="J118" s="107" t="s">
        <v>975</v>
      </c>
      <c r="K118" s="105">
        <v>0</v>
      </c>
      <c r="L118" s="134" t="s">
        <v>1216</v>
      </c>
      <c r="M118" s="107" t="s">
        <v>3388</v>
      </c>
      <c r="N118" s="159" t="s">
        <v>3392</v>
      </c>
    </row>
    <row r="119" spans="1:14" x14ac:dyDescent="0.15">
      <c r="A119" s="133">
        <v>118</v>
      </c>
      <c r="B119" s="133" t="s">
        <v>3520</v>
      </c>
      <c r="C119" s="133" t="s">
        <v>3515</v>
      </c>
      <c r="D119" s="133" t="s">
        <v>3516</v>
      </c>
      <c r="E119" s="133" t="s">
        <v>3522</v>
      </c>
      <c r="F119" s="105">
        <v>2</v>
      </c>
      <c r="G119" s="105" t="s">
        <v>3517</v>
      </c>
      <c r="H119" s="105">
        <v>4</v>
      </c>
      <c r="I119" s="107" t="s">
        <v>3518</v>
      </c>
      <c r="J119" s="107" t="s">
        <v>975</v>
      </c>
      <c r="K119" s="105">
        <v>3</v>
      </c>
      <c r="L119" s="134" t="s">
        <v>1216</v>
      </c>
      <c r="M119" s="107" t="s">
        <v>3521</v>
      </c>
      <c r="N119" s="159" t="s">
        <v>3523</v>
      </c>
    </row>
    <row r="120" spans="1:14" x14ac:dyDescent="0.15">
      <c r="A120" s="133">
        <v>119</v>
      </c>
      <c r="B120" s="133" t="s">
        <v>3393</v>
      </c>
      <c r="C120" s="133" t="s">
        <v>3519</v>
      </c>
      <c r="D120" s="133" t="s">
        <v>1101</v>
      </c>
      <c r="E120" s="133" t="s">
        <v>3394</v>
      </c>
      <c r="F120" s="105" t="s">
        <v>3374</v>
      </c>
      <c r="G120" s="105">
        <v>3</v>
      </c>
      <c r="H120" s="105" t="s">
        <v>3374</v>
      </c>
      <c r="I120" s="107" t="s">
        <v>3395</v>
      </c>
      <c r="J120" s="107" t="s">
        <v>3382</v>
      </c>
      <c r="K120" s="105">
        <v>1</v>
      </c>
      <c r="L120" s="134" t="s">
        <v>1216</v>
      </c>
      <c r="M120" s="107" t="s">
        <v>3623</v>
      </c>
      <c r="N120" s="159" t="s">
        <v>3622</v>
      </c>
    </row>
  </sheetData>
  <phoneticPr fontId="6"/>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sheetPr>
  <dimension ref="A1:L78"/>
  <sheetViews>
    <sheetView zoomScaleNormal="100" zoomScaleSheetLayoutView="100" workbookViewId="0">
      <pane ySplit="1" topLeftCell="A2" activePane="bottomLeft" state="frozen"/>
      <selection pane="bottomLeft"/>
    </sheetView>
  </sheetViews>
  <sheetFormatPr defaultColWidth="2.25" defaultRowHeight="13.5" x14ac:dyDescent="0.15"/>
  <cols>
    <col min="1" max="1" width="5.375" style="146" customWidth="1"/>
    <col min="2" max="2" width="17.875" style="146" bestFit="1" customWidth="1"/>
    <col min="3" max="4" width="6.5" style="146" customWidth="1"/>
    <col min="5" max="8" width="4.625" style="151" customWidth="1"/>
    <col min="9" max="9" width="6.5" style="146" customWidth="1"/>
    <col min="10" max="10" width="6.5" style="149" customWidth="1"/>
    <col min="11" max="11" width="71.625" style="146" customWidth="1"/>
    <col min="12" max="12" width="24.75" style="156" customWidth="1"/>
    <col min="13" max="16384" width="2.25" style="146"/>
  </cols>
  <sheetData>
    <row r="1" spans="1:12" s="152" customFormat="1" x14ac:dyDescent="0.15">
      <c r="A1" s="152" t="s">
        <v>1159</v>
      </c>
      <c r="B1" s="152" t="s">
        <v>327</v>
      </c>
      <c r="C1" s="152" t="s">
        <v>328</v>
      </c>
      <c r="D1" s="152" t="s">
        <v>1145</v>
      </c>
      <c r="E1" s="152" t="s">
        <v>318</v>
      </c>
      <c r="F1" s="152" t="s">
        <v>319</v>
      </c>
      <c r="G1" s="152" t="s">
        <v>321</v>
      </c>
      <c r="H1" s="152" t="s">
        <v>323</v>
      </c>
      <c r="I1" s="153" t="s">
        <v>329</v>
      </c>
      <c r="J1" s="154" t="s">
        <v>330</v>
      </c>
      <c r="K1" s="152" t="s">
        <v>331</v>
      </c>
      <c r="L1" s="156" t="s">
        <v>857</v>
      </c>
    </row>
    <row r="2" spans="1:12" x14ac:dyDescent="0.15">
      <c r="A2" s="146">
        <v>1</v>
      </c>
      <c r="B2" s="146" t="s">
        <v>354</v>
      </c>
      <c r="C2" s="146" t="s">
        <v>333</v>
      </c>
      <c r="D2" s="146" t="s">
        <v>1148</v>
      </c>
      <c r="E2" s="151">
        <v>1</v>
      </c>
      <c r="F2" s="151">
        <v>1</v>
      </c>
      <c r="G2" s="151">
        <v>0</v>
      </c>
      <c r="H2" s="151">
        <v>0</v>
      </c>
      <c r="I2" s="146">
        <v>0</v>
      </c>
      <c r="J2" s="149">
        <v>10</v>
      </c>
      <c r="K2" s="148"/>
      <c r="L2" s="156" t="s">
        <v>935</v>
      </c>
    </row>
    <row r="3" spans="1:12" x14ac:dyDescent="0.15">
      <c r="A3" s="146">
        <v>2</v>
      </c>
      <c r="B3" s="150" t="s">
        <v>933</v>
      </c>
      <c r="C3" s="150" t="s">
        <v>934</v>
      </c>
      <c r="D3" s="146" t="s">
        <v>1148</v>
      </c>
      <c r="E3" s="151">
        <v>0</v>
      </c>
      <c r="F3" s="151">
        <v>0</v>
      </c>
      <c r="G3" s="151">
        <v>1</v>
      </c>
      <c r="H3" s="151">
        <v>-1</v>
      </c>
      <c r="I3" s="147">
        <v>0</v>
      </c>
      <c r="J3" s="149">
        <v>30</v>
      </c>
      <c r="K3" s="148"/>
      <c r="L3" s="156" t="s">
        <v>936</v>
      </c>
    </row>
    <row r="4" spans="1:12" x14ac:dyDescent="0.15">
      <c r="A4" s="146">
        <v>3</v>
      </c>
      <c r="B4" s="146" t="s">
        <v>3443</v>
      </c>
      <c r="C4" s="146" t="s">
        <v>333</v>
      </c>
      <c r="D4" s="146" t="s">
        <v>1148</v>
      </c>
      <c r="E4" s="151">
        <v>0</v>
      </c>
      <c r="F4" s="151">
        <v>1</v>
      </c>
      <c r="G4" s="151">
        <v>1</v>
      </c>
      <c r="H4" s="151">
        <v>0</v>
      </c>
      <c r="I4" s="146">
        <v>0</v>
      </c>
      <c r="J4" s="149">
        <v>20</v>
      </c>
      <c r="L4" s="156" t="s">
        <v>937</v>
      </c>
    </row>
    <row r="5" spans="1:12" x14ac:dyDescent="0.15">
      <c r="A5" s="146">
        <v>4</v>
      </c>
      <c r="B5" s="146" t="s">
        <v>932</v>
      </c>
      <c r="C5" s="146" t="s">
        <v>333</v>
      </c>
      <c r="D5" s="146" t="s">
        <v>1148</v>
      </c>
      <c r="E5" s="151">
        <v>2</v>
      </c>
      <c r="F5" s="151">
        <v>1</v>
      </c>
      <c r="G5" s="151">
        <v>0</v>
      </c>
      <c r="H5" s="151">
        <v>1</v>
      </c>
      <c r="I5" s="146">
        <v>0</v>
      </c>
      <c r="J5" s="149">
        <v>150</v>
      </c>
      <c r="L5" s="156" t="s">
        <v>938</v>
      </c>
    </row>
    <row r="6" spans="1:12" x14ac:dyDescent="0.15">
      <c r="A6" s="146">
        <v>5</v>
      </c>
      <c r="B6" s="146" t="s">
        <v>355</v>
      </c>
      <c r="C6" s="146" t="s">
        <v>338</v>
      </c>
      <c r="D6" s="146" t="s">
        <v>1148</v>
      </c>
      <c r="E6" s="151">
        <v>1</v>
      </c>
      <c r="F6" s="151">
        <v>1</v>
      </c>
      <c r="G6" s="151">
        <v>0</v>
      </c>
      <c r="H6" s="151">
        <v>0</v>
      </c>
      <c r="I6" s="146">
        <v>1</v>
      </c>
      <c r="J6" s="149">
        <v>50</v>
      </c>
      <c r="L6" s="156" t="s">
        <v>939</v>
      </c>
    </row>
    <row r="7" spans="1:12" x14ac:dyDescent="0.15">
      <c r="A7" s="146">
        <v>6</v>
      </c>
      <c r="B7" s="146" t="s">
        <v>356</v>
      </c>
      <c r="C7" s="146" t="s">
        <v>338</v>
      </c>
      <c r="D7" s="146" t="s">
        <v>1148</v>
      </c>
      <c r="E7" s="151">
        <v>1</v>
      </c>
      <c r="F7" s="151">
        <v>0</v>
      </c>
      <c r="G7" s="151">
        <v>1</v>
      </c>
      <c r="H7" s="151">
        <v>0</v>
      </c>
      <c r="I7" s="146">
        <v>1</v>
      </c>
      <c r="J7" s="149">
        <v>200</v>
      </c>
      <c r="K7" s="146" t="s">
        <v>3449</v>
      </c>
      <c r="L7" s="156" t="s">
        <v>940</v>
      </c>
    </row>
    <row r="8" spans="1:12" x14ac:dyDescent="0.15">
      <c r="A8" s="146">
        <v>7</v>
      </c>
      <c r="B8" s="146" t="s">
        <v>357</v>
      </c>
      <c r="C8" s="146" t="s">
        <v>344</v>
      </c>
      <c r="D8" s="146" t="s">
        <v>1148</v>
      </c>
      <c r="E8" s="151">
        <v>1</v>
      </c>
      <c r="F8" s="151">
        <v>1</v>
      </c>
      <c r="G8" s="151">
        <v>1</v>
      </c>
      <c r="H8" s="151">
        <v>1</v>
      </c>
      <c r="I8" s="146">
        <v>0</v>
      </c>
      <c r="J8" s="149">
        <v>250</v>
      </c>
      <c r="L8" s="156" t="s">
        <v>941</v>
      </c>
    </row>
    <row r="9" spans="1:12" x14ac:dyDescent="0.15">
      <c r="A9" s="146">
        <v>8</v>
      </c>
      <c r="B9" s="146" t="s">
        <v>942</v>
      </c>
      <c r="C9" s="146" t="s">
        <v>943</v>
      </c>
      <c r="D9" s="146" t="s">
        <v>1148</v>
      </c>
      <c r="E9" s="151">
        <v>2</v>
      </c>
      <c r="F9" s="151">
        <v>0</v>
      </c>
      <c r="G9" s="151">
        <v>1</v>
      </c>
      <c r="H9" s="151">
        <v>1</v>
      </c>
      <c r="I9" s="146">
        <v>1</v>
      </c>
      <c r="J9" s="149">
        <v>100</v>
      </c>
      <c r="L9" s="156" t="s">
        <v>944</v>
      </c>
    </row>
    <row r="10" spans="1:12" x14ac:dyDescent="0.15">
      <c r="A10" s="146">
        <v>9</v>
      </c>
      <c r="B10" s="146" t="s">
        <v>358</v>
      </c>
      <c r="C10" s="146" t="s">
        <v>338</v>
      </c>
      <c r="D10" s="146" t="s">
        <v>1148</v>
      </c>
      <c r="E10" s="151">
        <v>2</v>
      </c>
      <c r="F10" s="151">
        <v>2</v>
      </c>
      <c r="G10" s="151">
        <v>2</v>
      </c>
      <c r="H10" s="151">
        <v>2</v>
      </c>
      <c r="I10" s="146">
        <v>2</v>
      </c>
      <c r="J10" s="149">
        <v>200</v>
      </c>
      <c r="L10" s="156" t="s">
        <v>945</v>
      </c>
    </row>
    <row r="11" spans="1:12" x14ac:dyDescent="0.15">
      <c r="A11" s="146">
        <v>10</v>
      </c>
      <c r="B11" s="146" t="s">
        <v>359</v>
      </c>
      <c r="C11" s="146" t="s">
        <v>360</v>
      </c>
      <c r="D11" s="146" t="s">
        <v>1148</v>
      </c>
      <c r="E11" s="151">
        <v>2</v>
      </c>
      <c r="F11" s="151">
        <v>1</v>
      </c>
      <c r="G11" s="151">
        <v>1</v>
      </c>
      <c r="H11" s="151">
        <v>0</v>
      </c>
      <c r="I11" s="146">
        <v>0</v>
      </c>
      <c r="J11" s="149">
        <v>250</v>
      </c>
      <c r="K11" s="146" t="s">
        <v>3450</v>
      </c>
      <c r="L11" s="156" t="s">
        <v>946</v>
      </c>
    </row>
    <row r="12" spans="1:12" x14ac:dyDescent="0.15">
      <c r="A12" s="146">
        <v>11</v>
      </c>
      <c r="B12" s="146" t="s">
        <v>361</v>
      </c>
      <c r="C12" s="146" t="s">
        <v>333</v>
      </c>
      <c r="D12" s="146" t="s">
        <v>1148</v>
      </c>
      <c r="E12" s="151">
        <v>1</v>
      </c>
      <c r="F12" s="151">
        <v>0</v>
      </c>
      <c r="G12" s="151">
        <v>1</v>
      </c>
      <c r="H12" s="151">
        <v>1</v>
      </c>
      <c r="I12" s="146">
        <v>0</v>
      </c>
      <c r="J12" s="149">
        <v>300</v>
      </c>
      <c r="K12" s="146" t="s">
        <v>3451</v>
      </c>
      <c r="L12" s="156" t="s">
        <v>947</v>
      </c>
    </row>
    <row r="13" spans="1:12" x14ac:dyDescent="0.15">
      <c r="A13" s="146">
        <v>12</v>
      </c>
      <c r="B13" s="146" t="s">
        <v>332</v>
      </c>
      <c r="C13" s="146" t="s">
        <v>333</v>
      </c>
      <c r="D13" s="146" t="s">
        <v>1146</v>
      </c>
      <c r="E13" s="151">
        <v>1</v>
      </c>
      <c r="F13" s="151">
        <v>0</v>
      </c>
      <c r="G13" s="151">
        <v>1</v>
      </c>
      <c r="H13" s="151">
        <v>-2</v>
      </c>
      <c r="I13" s="146">
        <v>0</v>
      </c>
      <c r="J13" s="149">
        <v>50</v>
      </c>
      <c r="L13" s="156" t="s">
        <v>914</v>
      </c>
    </row>
    <row r="14" spans="1:12" x14ac:dyDescent="0.15">
      <c r="A14" s="146">
        <v>13</v>
      </c>
      <c r="B14" s="146" t="s">
        <v>334</v>
      </c>
      <c r="C14" s="146" t="s">
        <v>333</v>
      </c>
      <c r="D14" s="146" t="s">
        <v>1146</v>
      </c>
      <c r="E14" s="151">
        <v>2</v>
      </c>
      <c r="F14" s="151">
        <v>1</v>
      </c>
      <c r="G14" s="151">
        <v>1</v>
      </c>
      <c r="H14" s="151">
        <v>0</v>
      </c>
      <c r="I14" s="146">
        <v>0</v>
      </c>
      <c r="J14" s="149">
        <v>100</v>
      </c>
      <c r="L14" s="156" t="s">
        <v>915</v>
      </c>
    </row>
    <row r="15" spans="1:12" x14ac:dyDescent="0.15">
      <c r="A15" s="146">
        <v>14</v>
      </c>
      <c r="B15" s="146" t="s">
        <v>1166</v>
      </c>
      <c r="C15" s="146" t="s">
        <v>338</v>
      </c>
      <c r="D15" s="146" t="s">
        <v>1146</v>
      </c>
      <c r="E15" s="151">
        <v>2</v>
      </c>
      <c r="F15" s="151">
        <v>3</v>
      </c>
      <c r="G15" s="151">
        <v>3</v>
      </c>
      <c r="H15" s="151">
        <v>2</v>
      </c>
      <c r="I15" s="146">
        <v>1</v>
      </c>
      <c r="J15" s="149">
        <v>250</v>
      </c>
      <c r="L15" s="156" t="s">
        <v>1167</v>
      </c>
    </row>
    <row r="16" spans="1:12" x14ac:dyDescent="0.15">
      <c r="A16" s="146">
        <v>15</v>
      </c>
      <c r="B16" s="146" t="s">
        <v>335</v>
      </c>
      <c r="C16" s="146" t="s">
        <v>336</v>
      </c>
      <c r="D16" s="146" t="s">
        <v>1146</v>
      </c>
      <c r="E16" s="151">
        <v>3</v>
      </c>
      <c r="F16" s="151">
        <v>2</v>
      </c>
      <c r="G16" s="151">
        <v>2</v>
      </c>
      <c r="H16" s="151">
        <v>1</v>
      </c>
      <c r="I16" s="146">
        <v>1</v>
      </c>
      <c r="J16" s="149">
        <v>300</v>
      </c>
      <c r="L16" s="156" t="s">
        <v>916</v>
      </c>
    </row>
    <row r="17" spans="1:12" x14ac:dyDescent="0.15">
      <c r="A17" s="146">
        <v>16</v>
      </c>
      <c r="B17" s="146" t="s">
        <v>337</v>
      </c>
      <c r="C17" s="146" t="s">
        <v>338</v>
      </c>
      <c r="D17" s="146" t="s">
        <v>1146</v>
      </c>
      <c r="E17" s="151">
        <v>4</v>
      </c>
      <c r="F17" s="151">
        <v>3</v>
      </c>
      <c r="G17" s="151">
        <v>2</v>
      </c>
      <c r="H17" s="151">
        <v>2</v>
      </c>
      <c r="I17" s="146">
        <v>2</v>
      </c>
      <c r="J17" s="149">
        <v>450</v>
      </c>
      <c r="L17" s="156" t="s">
        <v>917</v>
      </c>
    </row>
    <row r="18" spans="1:12" x14ac:dyDescent="0.15">
      <c r="A18" s="146">
        <v>17</v>
      </c>
      <c r="B18" s="146" t="s">
        <v>1144</v>
      </c>
      <c r="C18" s="146" t="s">
        <v>338</v>
      </c>
      <c r="D18" s="146" t="s">
        <v>1146</v>
      </c>
      <c r="E18" s="151">
        <v>6</v>
      </c>
      <c r="F18" s="151">
        <v>4</v>
      </c>
      <c r="G18" s="151">
        <v>3</v>
      </c>
      <c r="H18" s="151">
        <v>3</v>
      </c>
      <c r="I18" s="146">
        <v>3</v>
      </c>
      <c r="J18" s="149">
        <v>600</v>
      </c>
      <c r="L18" s="156" t="s">
        <v>1165</v>
      </c>
    </row>
    <row r="19" spans="1:12" x14ac:dyDescent="0.15">
      <c r="A19" s="146">
        <v>18</v>
      </c>
      <c r="B19" s="146" t="s">
        <v>339</v>
      </c>
      <c r="C19" s="146" t="s">
        <v>338</v>
      </c>
      <c r="D19" s="146" t="s">
        <v>1146</v>
      </c>
      <c r="E19" s="151">
        <v>8</v>
      </c>
      <c r="F19" s="151">
        <v>5</v>
      </c>
      <c r="G19" s="151">
        <v>3</v>
      </c>
      <c r="H19" s="151">
        <v>4</v>
      </c>
      <c r="I19" s="146">
        <v>4</v>
      </c>
      <c r="J19" s="149">
        <v>800</v>
      </c>
      <c r="L19" s="156" t="s">
        <v>918</v>
      </c>
    </row>
    <row r="20" spans="1:12" x14ac:dyDescent="0.15">
      <c r="A20" s="146">
        <v>19</v>
      </c>
      <c r="B20" s="146" t="s">
        <v>340</v>
      </c>
      <c r="C20" s="146" t="s">
        <v>338</v>
      </c>
      <c r="D20" s="146" t="s">
        <v>1146</v>
      </c>
      <c r="E20" s="151">
        <v>11</v>
      </c>
      <c r="F20" s="151">
        <v>7</v>
      </c>
      <c r="G20" s="151">
        <v>5</v>
      </c>
      <c r="H20" s="151">
        <v>6</v>
      </c>
      <c r="I20" s="146">
        <v>5</v>
      </c>
      <c r="J20" s="149">
        <v>1000</v>
      </c>
      <c r="K20" s="146" t="s">
        <v>1147</v>
      </c>
      <c r="L20" s="156" t="s">
        <v>919</v>
      </c>
    </row>
    <row r="21" spans="1:12" x14ac:dyDescent="0.15">
      <c r="A21" s="146">
        <v>20</v>
      </c>
      <c r="B21" s="146" t="s">
        <v>1143</v>
      </c>
      <c r="C21" s="146" t="s">
        <v>333</v>
      </c>
      <c r="D21" s="146" t="s">
        <v>1146</v>
      </c>
      <c r="E21" s="151">
        <v>2</v>
      </c>
      <c r="F21" s="151">
        <v>0</v>
      </c>
      <c r="G21" s="151">
        <v>1</v>
      </c>
      <c r="H21" s="151">
        <v>-1</v>
      </c>
      <c r="I21" s="146">
        <v>1</v>
      </c>
      <c r="J21" s="149">
        <v>250</v>
      </c>
      <c r="K21" s="146" t="s">
        <v>1163</v>
      </c>
      <c r="L21" s="156" t="s">
        <v>1164</v>
      </c>
    </row>
    <row r="22" spans="1:12" x14ac:dyDescent="0.15">
      <c r="A22" s="146">
        <v>21</v>
      </c>
      <c r="B22" s="146" t="s">
        <v>341</v>
      </c>
      <c r="C22" s="146" t="s">
        <v>333</v>
      </c>
      <c r="D22" s="146" t="s">
        <v>1146</v>
      </c>
      <c r="E22" s="151">
        <v>3</v>
      </c>
      <c r="F22" s="151">
        <v>1</v>
      </c>
      <c r="G22" s="151">
        <v>2</v>
      </c>
      <c r="H22" s="151">
        <v>0</v>
      </c>
      <c r="I22" s="146">
        <v>0</v>
      </c>
      <c r="J22" s="149">
        <v>200</v>
      </c>
      <c r="K22" s="146" t="s">
        <v>1168</v>
      </c>
      <c r="L22" s="156" t="s">
        <v>920</v>
      </c>
    </row>
    <row r="23" spans="1:12" x14ac:dyDescent="0.15">
      <c r="A23" s="146">
        <v>22</v>
      </c>
      <c r="B23" s="146" t="s">
        <v>343</v>
      </c>
      <c r="C23" s="146" t="s">
        <v>344</v>
      </c>
      <c r="D23" s="146" t="s">
        <v>1146</v>
      </c>
      <c r="E23" s="151">
        <v>5</v>
      </c>
      <c r="F23" s="151">
        <v>2</v>
      </c>
      <c r="G23" s="151">
        <v>4</v>
      </c>
      <c r="H23" s="151">
        <v>0</v>
      </c>
      <c r="I23" s="146">
        <v>1</v>
      </c>
      <c r="J23" s="149" t="s">
        <v>345</v>
      </c>
      <c r="L23" s="156" t="s">
        <v>921</v>
      </c>
    </row>
    <row r="24" spans="1:12" x14ac:dyDescent="0.15">
      <c r="A24" s="146">
        <v>23</v>
      </c>
      <c r="B24" s="146" t="s">
        <v>346</v>
      </c>
      <c r="C24" s="146" t="s">
        <v>344</v>
      </c>
      <c r="D24" s="146" t="s">
        <v>1146</v>
      </c>
      <c r="E24" s="151">
        <v>6</v>
      </c>
      <c r="F24" s="151">
        <v>5</v>
      </c>
      <c r="G24" s="151">
        <v>1</v>
      </c>
      <c r="H24" s="151">
        <v>1</v>
      </c>
      <c r="I24" s="146">
        <v>2</v>
      </c>
      <c r="J24" s="149" t="s">
        <v>345</v>
      </c>
      <c r="L24" s="156" t="s">
        <v>922</v>
      </c>
    </row>
    <row r="25" spans="1:12" x14ac:dyDescent="0.15">
      <c r="A25" s="146">
        <v>24</v>
      </c>
      <c r="B25" s="146" t="s">
        <v>347</v>
      </c>
      <c r="C25" s="146" t="s">
        <v>344</v>
      </c>
      <c r="D25" s="146" t="s">
        <v>1146</v>
      </c>
      <c r="E25" s="151">
        <v>4</v>
      </c>
      <c r="F25" s="151">
        <v>6</v>
      </c>
      <c r="G25" s="151">
        <v>5</v>
      </c>
      <c r="H25" s="151">
        <v>5</v>
      </c>
      <c r="I25" s="146">
        <v>1</v>
      </c>
      <c r="J25" s="149" t="s">
        <v>345</v>
      </c>
      <c r="K25" s="146" t="s">
        <v>2709</v>
      </c>
      <c r="L25" s="156" t="s">
        <v>923</v>
      </c>
    </row>
    <row r="26" spans="1:12" x14ac:dyDescent="0.15">
      <c r="A26" s="146">
        <v>25</v>
      </c>
      <c r="B26" s="146" t="s">
        <v>1162</v>
      </c>
      <c r="C26" s="146" t="s">
        <v>1160</v>
      </c>
      <c r="D26" s="146" t="s">
        <v>1146</v>
      </c>
      <c r="E26" s="151">
        <v>1</v>
      </c>
      <c r="F26" s="151">
        <v>1</v>
      </c>
      <c r="G26" s="151">
        <v>1</v>
      </c>
      <c r="H26" s="151">
        <v>-2</v>
      </c>
      <c r="I26" s="146">
        <v>0</v>
      </c>
      <c r="J26" s="149">
        <v>250</v>
      </c>
      <c r="K26" s="146" t="s">
        <v>3476</v>
      </c>
      <c r="L26" s="156" t="s">
        <v>1169</v>
      </c>
    </row>
    <row r="27" spans="1:12" x14ac:dyDescent="0.15">
      <c r="A27" s="146">
        <v>26</v>
      </c>
      <c r="B27" s="146" t="s">
        <v>1161</v>
      </c>
      <c r="C27" s="146" t="s">
        <v>333</v>
      </c>
      <c r="D27" s="146" t="s">
        <v>1146</v>
      </c>
      <c r="E27" s="151">
        <v>3</v>
      </c>
      <c r="F27" s="151">
        <v>1</v>
      </c>
      <c r="G27" s="151">
        <v>2</v>
      </c>
      <c r="H27" s="151">
        <v>-1</v>
      </c>
      <c r="I27" s="146">
        <v>0</v>
      </c>
      <c r="J27" s="149">
        <v>350</v>
      </c>
      <c r="K27" s="146" t="s">
        <v>3477</v>
      </c>
      <c r="L27" s="156" t="s">
        <v>924</v>
      </c>
    </row>
    <row r="28" spans="1:12" x14ac:dyDescent="0.15">
      <c r="A28" s="146">
        <v>27</v>
      </c>
      <c r="B28" s="146" t="s">
        <v>853</v>
      </c>
      <c r="C28" s="146" t="s">
        <v>333</v>
      </c>
      <c r="D28" s="146" t="s">
        <v>1146</v>
      </c>
      <c r="E28" s="151">
        <v>1</v>
      </c>
      <c r="F28" s="151">
        <v>0</v>
      </c>
      <c r="G28" s="151">
        <v>1</v>
      </c>
      <c r="H28" s="151">
        <v>-7</v>
      </c>
      <c r="I28" s="146">
        <v>-1</v>
      </c>
      <c r="J28" s="149">
        <v>450</v>
      </c>
      <c r="K28" s="146" t="s">
        <v>3480</v>
      </c>
      <c r="L28" s="156" t="s">
        <v>925</v>
      </c>
    </row>
    <row r="29" spans="1:12" x14ac:dyDescent="0.15">
      <c r="A29" s="146">
        <v>28</v>
      </c>
      <c r="B29" s="146" t="s">
        <v>349</v>
      </c>
      <c r="C29" s="146" t="s">
        <v>338</v>
      </c>
      <c r="D29" s="146" t="s">
        <v>1146</v>
      </c>
      <c r="E29" s="151">
        <v>3</v>
      </c>
      <c r="F29" s="151">
        <v>2</v>
      </c>
      <c r="G29" s="151">
        <v>1</v>
      </c>
      <c r="H29" s="151">
        <v>-3</v>
      </c>
      <c r="I29" s="146">
        <v>0</v>
      </c>
      <c r="J29" s="149">
        <v>600</v>
      </c>
      <c r="K29" s="146" t="s">
        <v>3479</v>
      </c>
      <c r="L29" s="156" t="s">
        <v>1955</v>
      </c>
    </row>
    <row r="30" spans="1:12" x14ac:dyDescent="0.15">
      <c r="A30" s="146">
        <v>29</v>
      </c>
      <c r="B30" s="146" t="s">
        <v>350</v>
      </c>
      <c r="C30" s="146" t="s">
        <v>338</v>
      </c>
      <c r="D30" s="146" t="s">
        <v>1146</v>
      </c>
      <c r="E30" s="151">
        <v>4</v>
      </c>
      <c r="F30" s="151">
        <v>6</v>
      </c>
      <c r="G30" s="151">
        <v>3</v>
      </c>
      <c r="H30" s="151">
        <v>2</v>
      </c>
      <c r="I30" s="146">
        <v>1</v>
      </c>
      <c r="J30" s="149">
        <v>600</v>
      </c>
      <c r="K30" s="146" t="s">
        <v>1150</v>
      </c>
      <c r="L30" s="156" t="s">
        <v>927</v>
      </c>
    </row>
    <row r="31" spans="1:12" x14ac:dyDescent="0.15">
      <c r="A31" s="146">
        <v>30</v>
      </c>
      <c r="B31" s="146" t="s">
        <v>926</v>
      </c>
      <c r="C31" s="146" t="s">
        <v>338</v>
      </c>
      <c r="D31" s="146" t="s">
        <v>1146</v>
      </c>
      <c r="E31" s="151">
        <v>3</v>
      </c>
      <c r="F31" s="151">
        <v>2</v>
      </c>
      <c r="G31" s="151">
        <v>1</v>
      </c>
      <c r="H31" s="151">
        <v>-1</v>
      </c>
      <c r="I31" s="146">
        <v>2</v>
      </c>
      <c r="J31" s="149">
        <v>650</v>
      </c>
      <c r="K31" s="146" t="s">
        <v>3478</v>
      </c>
      <c r="L31" s="156" t="s">
        <v>928</v>
      </c>
    </row>
    <row r="32" spans="1:12" x14ac:dyDescent="0.15">
      <c r="A32" s="146">
        <v>31</v>
      </c>
      <c r="B32" s="146" t="s">
        <v>351</v>
      </c>
      <c r="C32" s="146" t="s">
        <v>333</v>
      </c>
      <c r="D32" s="146" t="s">
        <v>1146</v>
      </c>
      <c r="E32" s="151">
        <v>2</v>
      </c>
      <c r="F32" s="151">
        <v>3</v>
      </c>
      <c r="G32" s="151">
        <v>4</v>
      </c>
      <c r="H32" s="151">
        <v>1</v>
      </c>
      <c r="I32" s="146">
        <v>0</v>
      </c>
      <c r="J32" s="149">
        <v>550</v>
      </c>
      <c r="K32" s="146" t="s">
        <v>2150</v>
      </c>
      <c r="L32" s="156" t="s">
        <v>929</v>
      </c>
    </row>
    <row r="33" spans="1:12" x14ac:dyDescent="0.15">
      <c r="A33" s="146">
        <v>32</v>
      </c>
      <c r="B33" s="146" t="s">
        <v>352</v>
      </c>
      <c r="C33" s="146" t="s">
        <v>333</v>
      </c>
      <c r="D33" s="146" t="s">
        <v>1146</v>
      </c>
      <c r="E33" s="151">
        <v>4</v>
      </c>
      <c r="F33" s="151">
        <v>1</v>
      </c>
      <c r="G33" s="151">
        <v>3</v>
      </c>
      <c r="H33" s="151">
        <v>-2</v>
      </c>
      <c r="I33" s="146">
        <v>0</v>
      </c>
      <c r="J33" s="149">
        <v>550</v>
      </c>
      <c r="K33" s="146" t="s">
        <v>2151</v>
      </c>
      <c r="L33" s="156" t="s">
        <v>930</v>
      </c>
    </row>
    <row r="34" spans="1:12" x14ac:dyDescent="0.15">
      <c r="A34" s="146">
        <v>33</v>
      </c>
      <c r="B34" s="146" t="s">
        <v>353</v>
      </c>
      <c r="C34" s="146" t="s">
        <v>344</v>
      </c>
      <c r="D34" s="146" t="s">
        <v>1146</v>
      </c>
      <c r="E34" s="151">
        <v>7</v>
      </c>
      <c r="F34" s="151">
        <v>6</v>
      </c>
      <c r="G34" s="151">
        <v>4</v>
      </c>
      <c r="H34" s="151">
        <v>4</v>
      </c>
      <c r="I34" s="146">
        <v>2</v>
      </c>
      <c r="J34" s="149">
        <v>1000</v>
      </c>
      <c r="K34" s="146" t="s">
        <v>1151</v>
      </c>
      <c r="L34" s="156" t="s">
        <v>931</v>
      </c>
    </row>
    <row r="35" spans="1:12" x14ac:dyDescent="0.15">
      <c r="A35" s="146">
        <v>34</v>
      </c>
      <c r="B35" s="146" t="s">
        <v>484</v>
      </c>
      <c r="C35" s="146" t="s">
        <v>333</v>
      </c>
      <c r="D35" s="146" t="s">
        <v>1146</v>
      </c>
      <c r="E35" s="151">
        <v>2</v>
      </c>
      <c r="F35" s="151">
        <v>1</v>
      </c>
      <c r="G35" s="151">
        <v>0</v>
      </c>
      <c r="H35" s="151">
        <v>-2</v>
      </c>
      <c r="I35" s="146">
        <v>1</v>
      </c>
      <c r="J35" s="149">
        <v>250</v>
      </c>
      <c r="L35" s="156" t="s">
        <v>3482</v>
      </c>
    </row>
    <row r="36" spans="1:12" x14ac:dyDescent="0.15">
      <c r="A36" s="146">
        <v>35</v>
      </c>
      <c r="B36" s="146" t="s">
        <v>362</v>
      </c>
      <c r="C36" s="146" t="s">
        <v>333</v>
      </c>
      <c r="D36" s="146" t="s">
        <v>1149</v>
      </c>
      <c r="E36" s="151">
        <v>1</v>
      </c>
      <c r="F36" s="151">
        <v>0</v>
      </c>
      <c r="G36" s="151">
        <v>0</v>
      </c>
      <c r="H36" s="151">
        <v>0</v>
      </c>
      <c r="I36" s="146">
        <v>0</v>
      </c>
      <c r="J36" s="149">
        <v>10</v>
      </c>
      <c r="L36" s="156" t="s">
        <v>948</v>
      </c>
    </row>
    <row r="37" spans="1:12" x14ac:dyDescent="0.15">
      <c r="A37" s="146">
        <v>36</v>
      </c>
      <c r="B37" s="146" t="s">
        <v>955</v>
      </c>
      <c r="C37" s="146" t="s">
        <v>344</v>
      </c>
      <c r="D37" s="146" t="s">
        <v>1149</v>
      </c>
      <c r="E37" s="151">
        <v>1</v>
      </c>
      <c r="F37" s="151">
        <v>0</v>
      </c>
      <c r="G37" s="151">
        <v>1</v>
      </c>
      <c r="H37" s="151">
        <v>0</v>
      </c>
      <c r="I37" s="146">
        <v>0</v>
      </c>
      <c r="J37" s="149">
        <v>100</v>
      </c>
      <c r="K37" s="146" t="s">
        <v>1929</v>
      </c>
      <c r="L37" s="156" t="s">
        <v>949</v>
      </c>
    </row>
    <row r="38" spans="1:12" x14ac:dyDescent="0.15">
      <c r="A38" s="146">
        <v>37</v>
      </c>
      <c r="B38" s="146" t="s">
        <v>363</v>
      </c>
      <c r="C38" s="146" t="s">
        <v>338</v>
      </c>
      <c r="D38" s="146" t="s">
        <v>1149</v>
      </c>
      <c r="E38" s="151">
        <v>2</v>
      </c>
      <c r="F38" s="151">
        <v>1</v>
      </c>
      <c r="G38" s="151">
        <v>1</v>
      </c>
      <c r="H38" s="151">
        <v>1</v>
      </c>
      <c r="I38" s="146">
        <v>1</v>
      </c>
      <c r="J38" s="149">
        <v>200</v>
      </c>
      <c r="K38" s="146" t="s">
        <v>1930</v>
      </c>
      <c r="L38" s="156" t="s">
        <v>950</v>
      </c>
    </row>
    <row r="39" spans="1:12" x14ac:dyDescent="0.15">
      <c r="A39" s="146">
        <v>38</v>
      </c>
      <c r="B39" s="146" t="s">
        <v>952</v>
      </c>
      <c r="C39" s="146" t="s">
        <v>333</v>
      </c>
      <c r="D39" s="146" t="s">
        <v>1149</v>
      </c>
      <c r="E39" s="151">
        <v>1</v>
      </c>
      <c r="F39" s="151">
        <v>0</v>
      </c>
      <c r="G39" s="151">
        <v>0</v>
      </c>
      <c r="H39" s="151">
        <v>-1</v>
      </c>
      <c r="I39" s="146">
        <v>0</v>
      </c>
      <c r="J39" s="149">
        <v>400</v>
      </c>
      <c r="K39" s="146" t="s">
        <v>2152</v>
      </c>
      <c r="L39" s="156" t="s">
        <v>953</v>
      </c>
    </row>
    <row r="40" spans="1:12" x14ac:dyDescent="0.15">
      <c r="A40" s="146">
        <v>39</v>
      </c>
      <c r="B40" s="146" t="s">
        <v>1153</v>
      </c>
      <c r="C40" s="146" t="s">
        <v>943</v>
      </c>
      <c r="D40" s="146" t="s">
        <v>1149</v>
      </c>
      <c r="E40" s="151">
        <v>1</v>
      </c>
      <c r="F40" s="151">
        <v>1</v>
      </c>
      <c r="G40" s="151">
        <v>0</v>
      </c>
      <c r="H40" s="151">
        <v>2</v>
      </c>
      <c r="I40" s="146">
        <v>1</v>
      </c>
      <c r="J40" s="149">
        <v>300</v>
      </c>
      <c r="K40" s="146" t="s">
        <v>1152</v>
      </c>
      <c r="L40" s="156" t="s">
        <v>954</v>
      </c>
    </row>
    <row r="41" spans="1:12" x14ac:dyDescent="0.15">
      <c r="A41" s="146">
        <v>40</v>
      </c>
      <c r="B41" s="146" t="s">
        <v>365</v>
      </c>
      <c r="C41" s="146" t="s">
        <v>336</v>
      </c>
      <c r="D41" s="146" t="s">
        <v>1157</v>
      </c>
      <c r="E41" s="151">
        <v>1</v>
      </c>
      <c r="F41" s="151">
        <v>1</v>
      </c>
      <c r="G41" s="151">
        <v>0</v>
      </c>
      <c r="H41" s="151">
        <v>0</v>
      </c>
      <c r="I41" s="146">
        <v>0</v>
      </c>
      <c r="J41" s="149">
        <v>20</v>
      </c>
      <c r="L41" s="156" t="s">
        <v>956</v>
      </c>
    </row>
    <row r="42" spans="1:12" x14ac:dyDescent="0.15">
      <c r="A42" s="146">
        <v>41</v>
      </c>
      <c r="B42" s="146" t="s">
        <v>3454</v>
      </c>
      <c r="C42" s="146" t="s">
        <v>344</v>
      </c>
      <c r="D42" s="146" t="s">
        <v>1157</v>
      </c>
      <c r="E42" s="151">
        <v>1</v>
      </c>
      <c r="F42" s="151">
        <v>0</v>
      </c>
      <c r="G42" s="151">
        <v>1</v>
      </c>
      <c r="H42" s="151">
        <v>0</v>
      </c>
      <c r="I42" s="146">
        <v>1</v>
      </c>
      <c r="J42" s="149">
        <v>80</v>
      </c>
      <c r="L42" s="156" t="s">
        <v>3461</v>
      </c>
    </row>
    <row r="43" spans="1:12" x14ac:dyDescent="0.15">
      <c r="A43" s="146">
        <v>42</v>
      </c>
      <c r="B43" s="146" t="s">
        <v>366</v>
      </c>
      <c r="C43" s="146" t="s">
        <v>338</v>
      </c>
      <c r="D43" s="146" t="s">
        <v>1157</v>
      </c>
      <c r="E43" s="151">
        <v>2</v>
      </c>
      <c r="F43" s="151">
        <v>1</v>
      </c>
      <c r="G43" s="151">
        <v>1</v>
      </c>
      <c r="H43" s="151">
        <v>2</v>
      </c>
      <c r="I43" s="146">
        <v>1</v>
      </c>
      <c r="J43" s="149">
        <v>100</v>
      </c>
      <c r="L43" s="156" t="s">
        <v>957</v>
      </c>
    </row>
    <row r="44" spans="1:12" x14ac:dyDescent="0.15">
      <c r="A44" s="146">
        <v>43</v>
      </c>
      <c r="B44" s="146" t="s">
        <v>367</v>
      </c>
      <c r="C44" s="146" t="s">
        <v>338</v>
      </c>
      <c r="D44" s="146" t="s">
        <v>1157</v>
      </c>
      <c r="E44" s="151">
        <v>1</v>
      </c>
      <c r="F44" s="151">
        <v>0</v>
      </c>
      <c r="G44" s="151">
        <v>1</v>
      </c>
      <c r="H44" s="151">
        <v>-1</v>
      </c>
      <c r="I44" s="146">
        <v>2</v>
      </c>
      <c r="J44" s="149">
        <v>250</v>
      </c>
      <c r="K44" s="146" t="s">
        <v>3456</v>
      </c>
      <c r="L44" s="156" t="s">
        <v>958</v>
      </c>
    </row>
    <row r="45" spans="1:12" x14ac:dyDescent="0.15">
      <c r="A45" s="146">
        <v>44</v>
      </c>
      <c r="B45" s="146" t="s">
        <v>368</v>
      </c>
      <c r="C45" s="146" t="s">
        <v>369</v>
      </c>
      <c r="D45" s="146" t="s">
        <v>1157</v>
      </c>
      <c r="E45" s="151">
        <v>2</v>
      </c>
      <c r="F45" s="151">
        <v>1</v>
      </c>
      <c r="G45" s="151">
        <v>0</v>
      </c>
      <c r="H45" s="151">
        <v>-2</v>
      </c>
      <c r="I45" s="146">
        <v>0</v>
      </c>
      <c r="J45" s="149">
        <v>200</v>
      </c>
      <c r="K45" s="146" t="s">
        <v>3453</v>
      </c>
      <c r="L45" s="156" t="s">
        <v>959</v>
      </c>
    </row>
    <row r="46" spans="1:12" x14ac:dyDescent="0.15">
      <c r="A46" s="146">
        <v>45</v>
      </c>
      <c r="B46" s="146" t="s">
        <v>1790</v>
      </c>
      <c r="C46" s="146" t="s">
        <v>1791</v>
      </c>
      <c r="D46" s="146" t="s">
        <v>1158</v>
      </c>
      <c r="E46" s="151" t="s">
        <v>652</v>
      </c>
      <c r="F46" s="151" t="s">
        <v>652</v>
      </c>
      <c r="G46" s="151" t="s">
        <v>652</v>
      </c>
      <c r="H46" s="151" t="s">
        <v>652</v>
      </c>
      <c r="I46" s="146">
        <v>0</v>
      </c>
      <c r="J46" s="149">
        <v>500</v>
      </c>
      <c r="K46" s="146" t="s">
        <v>1792</v>
      </c>
      <c r="L46" s="156" t="s">
        <v>1956</v>
      </c>
    </row>
    <row r="47" spans="1:12" x14ac:dyDescent="0.15">
      <c r="A47" s="146">
        <v>46</v>
      </c>
      <c r="B47" s="146" t="s">
        <v>364</v>
      </c>
      <c r="C47" s="146" t="s">
        <v>97</v>
      </c>
      <c r="D47" s="146" t="s">
        <v>1158</v>
      </c>
      <c r="E47" s="151" t="s">
        <v>652</v>
      </c>
      <c r="F47" s="151" t="s">
        <v>652</v>
      </c>
      <c r="G47" s="151" t="s">
        <v>652</v>
      </c>
      <c r="H47" s="151" t="s">
        <v>652</v>
      </c>
      <c r="I47" s="146">
        <v>0</v>
      </c>
      <c r="J47" s="149">
        <v>350</v>
      </c>
      <c r="K47" s="146" t="s">
        <v>1740</v>
      </c>
      <c r="L47" s="156" t="s">
        <v>951</v>
      </c>
    </row>
    <row r="48" spans="1:12" x14ac:dyDescent="0.15">
      <c r="A48" s="146">
        <v>47</v>
      </c>
      <c r="B48" s="146" t="s">
        <v>961</v>
      </c>
      <c r="C48" s="146" t="s">
        <v>370</v>
      </c>
      <c r="D48" s="146" t="s">
        <v>1158</v>
      </c>
      <c r="E48" s="151" t="s">
        <v>1106</v>
      </c>
      <c r="F48" s="151" t="s">
        <v>1106</v>
      </c>
      <c r="G48" s="151" t="s">
        <v>1106</v>
      </c>
      <c r="H48" s="151" t="s">
        <v>1106</v>
      </c>
      <c r="I48" s="146">
        <v>0</v>
      </c>
      <c r="J48" s="149">
        <v>400</v>
      </c>
      <c r="K48" s="146" t="s">
        <v>3498</v>
      </c>
      <c r="L48" s="156" t="s">
        <v>960</v>
      </c>
    </row>
    <row r="49" spans="1:12" x14ac:dyDescent="0.15">
      <c r="A49" s="146">
        <v>48</v>
      </c>
      <c r="B49" s="146" t="s">
        <v>962</v>
      </c>
      <c r="C49" s="146" t="s">
        <v>370</v>
      </c>
      <c r="D49" s="146" t="s">
        <v>1158</v>
      </c>
      <c r="E49" s="151" t="s">
        <v>1106</v>
      </c>
      <c r="F49" s="151" t="s">
        <v>1106</v>
      </c>
      <c r="G49" s="151" t="s">
        <v>1106</v>
      </c>
      <c r="H49" s="151" t="s">
        <v>1106</v>
      </c>
      <c r="I49" s="146">
        <v>0</v>
      </c>
      <c r="J49" s="149">
        <v>500</v>
      </c>
      <c r="K49" s="146" t="s">
        <v>1154</v>
      </c>
      <c r="L49" s="156" t="s">
        <v>963</v>
      </c>
    </row>
    <row r="50" spans="1:12" x14ac:dyDescent="0.15">
      <c r="A50" s="146">
        <v>49</v>
      </c>
      <c r="B50" s="146" t="s">
        <v>371</v>
      </c>
      <c r="C50" s="146" t="s">
        <v>370</v>
      </c>
      <c r="D50" s="146" t="s">
        <v>1158</v>
      </c>
      <c r="E50" s="151" t="s">
        <v>1106</v>
      </c>
      <c r="F50" s="151" t="s">
        <v>1106</v>
      </c>
      <c r="G50" s="151" t="s">
        <v>1106</v>
      </c>
      <c r="H50" s="151" t="s">
        <v>1106</v>
      </c>
      <c r="I50" s="146">
        <v>0</v>
      </c>
      <c r="J50" s="149">
        <v>800</v>
      </c>
      <c r="K50" s="146" t="s">
        <v>3430</v>
      </c>
      <c r="L50" s="156" t="s">
        <v>964</v>
      </c>
    </row>
    <row r="51" spans="1:12" x14ac:dyDescent="0.15">
      <c r="A51" s="146">
        <v>50</v>
      </c>
      <c r="B51" s="146" t="s">
        <v>372</v>
      </c>
      <c r="C51" s="146" t="s">
        <v>370</v>
      </c>
      <c r="D51" s="146" t="s">
        <v>1158</v>
      </c>
      <c r="E51" s="151" t="s">
        <v>1106</v>
      </c>
      <c r="F51" s="151" t="s">
        <v>1106</v>
      </c>
      <c r="G51" s="151" t="s">
        <v>1106</v>
      </c>
      <c r="H51" s="151" t="s">
        <v>1106</v>
      </c>
      <c r="I51" s="146">
        <v>0</v>
      </c>
      <c r="J51" s="149">
        <v>400</v>
      </c>
      <c r="K51" s="146" t="s">
        <v>3436</v>
      </c>
      <c r="L51" s="156" t="s">
        <v>965</v>
      </c>
    </row>
    <row r="52" spans="1:12" x14ac:dyDescent="0.15">
      <c r="A52" s="146">
        <v>51</v>
      </c>
      <c r="B52" s="146" t="s">
        <v>374</v>
      </c>
      <c r="C52" s="146" t="s">
        <v>373</v>
      </c>
      <c r="D52" s="146" t="s">
        <v>1158</v>
      </c>
      <c r="E52" s="151" t="s">
        <v>1106</v>
      </c>
      <c r="F52" s="151" t="s">
        <v>1106</v>
      </c>
      <c r="G52" s="151" t="s">
        <v>1106</v>
      </c>
      <c r="H52" s="151" t="s">
        <v>1106</v>
      </c>
      <c r="I52" s="146">
        <v>0</v>
      </c>
      <c r="J52" s="149">
        <v>300</v>
      </c>
      <c r="K52" s="146" t="s">
        <v>3435</v>
      </c>
      <c r="L52" s="156" t="s">
        <v>966</v>
      </c>
    </row>
    <row r="53" spans="1:12" x14ac:dyDescent="0.15">
      <c r="A53" s="146">
        <v>52</v>
      </c>
      <c r="B53" s="146" t="s">
        <v>375</v>
      </c>
      <c r="C53" s="146" t="s">
        <v>373</v>
      </c>
      <c r="D53" s="146" t="s">
        <v>1158</v>
      </c>
      <c r="E53" s="151" t="s">
        <v>1106</v>
      </c>
      <c r="F53" s="151" t="s">
        <v>1106</v>
      </c>
      <c r="G53" s="151" t="s">
        <v>1106</v>
      </c>
      <c r="H53" s="151" t="s">
        <v>1106</v>
      </c>
      <c r="I53" s="146">
        <v>0</v>
      </c>
      <c r="J53" s="149">
        <v>200</v>
      </c>
      <c r="K53" s="146" t="s">
        <v>3437</v>
      </c>
      <c r="L53" s="156" t="s">
        <v>967</v>
      </c>
    </row>
    <row r="54" spans="1:12" x14ac:dyDescent="0.15">
      <c r="A54" s="146">
        <v>53</v>
      </c>
      <c r="B54" s="146" t="s">
        <v>376</v>
      </c>
      <c r="C54" s="146" t="s">
        <v>373</v>
      </c>
      <c r="D54" s="146" t="s">
        <v>1158</v>
      </c>
      <c r="E54" s="151" t="s">
        <v>1106</v>
      </c>
      <c r="F54" s="151" t="s">
        <v>1106</v>
      </c>
      <c r="G54" s="151" t="s">
        <v>1106</v>
      </c>
      <c r="H54" s="151" t="s">
        <v>1106</v>
      </c>
      <c r="I54" s="146">
        <v>0</v>
      </c>
      <c r="J54" s="149">
        <v>300</v>
      </c>
      <c r="K54" s="146" t="s">
        <v>3428</v>
      </c>
      <c r="L54" s="156" t="s">
        <v>968</v>
      </c>
    </row>
    <row r="55" spans="1:12" x14ac:dyDescent="0.15">
      <c r="A55" s="146">
        <v>54</v>
      </c>
      <c r="B55" s="146" t="s">
        <v>377</v>
      </c>
      <c r="C55" s="146" t="s">
        <v>370</v>
      </c>
      <c r="D55" s="146" t="s">
        <v>1158</v>
      </c>
      <c r="E55" s="151" t="s">
        <v>1106</v>
      </c>
      <c r="F55" s="151" t="s">
        <v>1106</v>
      </c>
      <c r="G55" s="151" t="s">
        <v>1106</v>
      </c>
      <c r="H55" s="151" t="s">
        <v>1106</v>
      </c>
      <c r="I55" s="146">
        <v>0</v>
      </c>
      <c r="J55" s="149">
        <v>500</v>
      </c>
      <c r="K55" s="146" t="s">
        <v>1155</v>
      </c>
      <c r="L55" s="156" t="s">
        <v>969</v>
      </c>
    </row>
    <row r="56" spans="1:12" x14ac:dyDescent="0.15">
      <c r="A56" s="146">
        <v>55</v>
      </c>
      <c r="B56" s="146" t="s">
        <v>855</v>
      </c>
      <c r="C56" s="146" t="s">
        <v>370</v>
      </c>
      <c r="D56" s="146" t="s">
        <v>1158</v>
      </c>
      <c r="E56" s="151" t="s">
        <v>1106</v>
      </c>
      <c r="F56" s="151" t="s">
        <v>1106</v>
      </c>
      <c r="G56" s="151" t="s">
        <v>1106</v>
      </c>
      <c r="H56" s="151" t="s">
        <v>1106</v>
      </c>
      <c r="I56" s="146">
        <v>0</v>
      </c>
      <c r="J56" s="149">
        <v>40</v>
      </c>
      <c r="K56" s="146" t="s">
        <v>2153</v>
      </c>
      <c r="L56" s="156" t="s">
        <v>970</v>
      </c>
    </row>
    <row r="57" spans="1:12" x14ac:dyDescent="0.15">
      <c r="A57" s="146">
        <v>56</v>
      </c>
      <c r="B57" s="146" t="s">
        <v>378</v>
      </c>
      <c r="C57" s="146" t="s">
        <v>373</v>
      </c>
      <c r="D57" s="146" t="s">
        <v>1158</v>
      </c>
      <c r="E57" s="151" t="s">
        <v>1106</v>
      </c>
      <c r="F57" s="151" t="s">
        <v>1106</v>
      </c>
      <c r="G57" s="151" t="s">
        <v>1106</v>
      </c>
      <c r="H57" s="151" t="s">
        <v>1106</v>
      </c>
      <c r="I57" s="146">
        <v>2</v>
      </c>
      <c r="J57" s="149">
        <v>600</v>
      </c>
      <c r="K57" s="146" t="s">
        <v>1156</v>
      </c>
      <c r="L57" s="156" t="s">
        <v>971</v>
      </c>
    </row>
    <row r="58" spans="1:12" x14ac:dyDescent="0.15">
      <c r="A58" s="146">
        <v>57</v>
      </c>
      <c r="B58" s="146" t="s">
        <v>379</v>
      </c>
      <c r="C58" s="146" t="s">
        <v>370</v>
      </c>
      <c r="D58" s="146" t="s">
        <v>1158</v>
      </c>
      <c r="E58" s="151" t="s">
        <v>1106</v>
      </c>
      <c r="F58" s="151" t="s">
        <v>1106</v>
      </c>
      <c r="G58" s="151" t="s">
        <v>1106</v>
      </c>
      <c r="H58" s="151" t="s">
        <v>1106</v>
      </c>
      <c r="I58" s="146">
        <v>0</v>
      </c>
      <c r="J58" s="149">
        <v>500</v>
      </c>
      <c r="K58" s="146" t="s">
        <v>3490</v>
      </c>
      <c r="L58" s="156" t="s">
        <v>3489</v>
      </c>
    </row>
    <row r="59" spans="1:12" x14ac:dyDescent="0.15">
      <c r="A59" s="146">
        <v>58</v>
      </c>
      <c r="B59" s="146" t="s">
        <v>380</v>
      </c>
      <c r="C59" s="146" t="s">
        <v>370</v>
      </c>
      <c r="D59" s="146" t="s">
        <v>1158</v>
      </c>
      <c r="E59" s="151" t="s">
        <v>1106</v>
      </c>
      <c r="F59" s="151" t="s">
        <v>1106</v>
      </c>
      <c r="G59" s="151" t="s">
        <v>1106</v>
      </c>
      <c r="H59" s="151" t="s">
        <v>1106</v>
      </c>
      <c r="I59" s="146">
        <v>0</v>
      </c>
      <c r="J59" s="149">
        <v>100</v>
      </c>
      <c r="K59" s="146" t="s">
        <v>2453</v>
      </c>
      <c r="L59" s="156" t="s">
        <v>972</v>
      </c>
    </row>
    <row r="60" spans="1:12" x14ac:dyDescent="0.15">
      <c r="A60" s="146">
        <v>59</v>
      </c>
      <c r="B60" s="146" t="s">
        <v>3444</v>
      </c>
      <c r="C60" s="146" t="s">
        <v>336</v>
      </c>
      <c r="D60" s="146" t="s">
        <v>2563</v>
      </c>
      <c r="E60" s="151">
        <v>1</v>
      </c>
      <c r="F60" s="151">
        <v>1</v>
      </c>
      <c r="G60" s="151">
        <v>0</v>
      </c>
      <c r="H60" s="151">
        <v>-1</v>
      </c>
      <c r="I60" s="146">
        <v>0</v>
      </c>
      <c r="J60" s="149">
        <v>100</v>
      </c>
      <c r="L60" s="156" t="s">
        <v>3445</v>
      </c>
    </row>
    <row r="61" spans="1:12" x14ac:dyDescent="0.15">
      <c r="A61" s="146">
        <v>60</v>
      </c>
      <c r="B61" s="146" t="s">
        <v>3446</v>
      </c>
      <c r="C61" s="146" t="s">
        <v>3447</v>
      </c>
      <c r="D61" s="146" t="s">
        <v>2563</v>
      </c>
      <c r="E61" s="151">
        <v>1</v>
      </c>
      <c r="F61" s="151">
        <v>0</v>
      </c>
      <c r="G61" s="151">
        <v>1</v>
      </c>
      <c r="H61" s="151">
        <v>0</v>
      </c>
      <c r="I61" s="146">
        <v>0</v>
      </c>
      <c r="J61" s="149">
        <v>400</v>
      </c>
      <c r="K61" s="146" t="s">
        <v>3448</v>
      </c>
      <c r="L61" s="156" t="s">
        <v>3452</v>
      </c>
    </row>
    <row r="62" spans="1:12" x14ac:dyDescent="0.15">
      <c r="A62" s="146">
        <v>61</v>
      </c>
      <c r="B62" s="146" t="s">
        <v>3475</v>
      </c>
      <c r="C62" s="146" t="s">
        <v>3468</v>
      </c>
      <c r="D62" s="146" t="s">
        <v>2564</v>
      </c>
      <c r="E62" s="151">
        <v>1</v>
      </c>
      <c r="F62" s="151">
        <v>1</v>
      </c>
      <c r="G62" s="151">
        <v>0</v>
      </c>
      <c r="H62" s="151">
        <v>0</v>
      </c>
      <c r="I62" s="146">
        <v>0</v>
      </c>
      <c r="J62" s="149">
        <v>80</v>
      </c>
      <c r="L62" s="156" t="s">
        <v>3481</v>
      </c>
    </row>
    <row r="63" spans="1:12" x14ac:dyDescent="0.15">
      <c r="A63" s="146">
        <v>62</v>
      </c>
      <c r="B63" s="146" t="s">
        <v>3484</v>
      </c>
      <c r="C63" s="146" t="s">
        <v>3483</v>
      </c>
      <c r="D63" s="146" t="s">
        <v>2564</v>
      </c>
      <c r="E63" s="151">
        <v>3</v>
      </c>
      <c r="F63" s="151">
        <v>1</v>
      </c>
      <c r="G63" s="151">
        <v>3</v>
      </c>
      <c r="H63" s="151">
        <v>1</v>
      </c>
      <c r="I63" s="146">
        <v>1</v>
      </c>
      <c r="J63" s="149">
        <v>300</v>
      </c>
      <c r="L63" s="156" t="s">
        <v>3485</v>
      </c>
    </row>
    <row r="64" spans="1:12" x14ac:dyDescent="0.15">
      <c r="A64" s="146">
        <v>63</v>
      </c>
      <c r="B64" s="146" t="s">
        <v>3488</v>
      </c>
      <c r="C64" s="146" t="s">
        <v>3466</v>
      </c>
      <c r="D64" s="146" t="s">
        <v>1149</v>
      </c>
      <c r="E64" s="151">
        <v>1</v>
      </c>
      <c r="F64" s="151">
        <v>1</v>
      </c>
      <c r="G64" s="151">
        <v>0</v>
      </c>
      <c r="H64" s="151">
        <v>0</v>
      </c>
      <c r="I64" s="146">
        <v>0</v>
      </c>
      <c r="J64" s="149">
        <v>50</v>
      </c>
      <c r="L64" s="156" t="s">
        <v>3501</v>
      </c>
    </row>
    <row r="65" spans="1:12" x14ac:dyDescent="0.15">
      <c r="A65" s="146">
        <v>64</v>
      </c>
      <c r="B65" s="146" t="s">
        <v>3467</v>
      </c>
      <c r="C65" s="146" t="s">
        <v>3468</v>
      </c>
      <c r="D65" s="146" t="s">
        <v>1149</v>
      </c>
      <c r="E65" s="151">
        <v>1</v>
      </c>
      <c r="F65" s="151">
        <v>1</v>
      </c>
      <c r="G65" s="151">
        <v>0</v>
      </c>
      <c r="H65" s="151">
        <v>0</v>
      </c>
      <c r="I65" s="146">
        <v>0</v>
      </c>
      <c r="J65" s="149">
        <v>500</v>
      </c>
      <c r="K65" s="146" t="s">
        <v>3470</v>
      </c>
      <c r="L65" s="156" t="s">
        <v>3502</v>
      </c>
    </row>
    <row r="66" spans="1:12" x14ac:dyDescent="0.15">
      <c r="A66" s="146">
        <v>65</v>
      </c>
      <c r="B66" s="146" t="s">
        <v>3469</v>
      </c>
      <c r="C66" s="146" t="s">
        <v>3468</v>
      </c>
      <c r="D66" s="146" t="s">
        <v>1149</v>
      </c>
      <c r="E66" s="151">
        <v>1</v>
      </c>
      <c r="F66" s="151">
        <v>0</v>
      </c>
      <c r="G66" s="151">
        <v>1</v>
      </c>
      <c r="H66" s="151">
        <v>-1</v>
      </c>
      <c r="I66" s="146">
        <v>1</v>
      </c>
      <c r="J66" s="149">
        <v>450</v>
      </c>
      <c r="K66" s="146" t="s">
        <v>3471</v>
      </c>
      <c r="L66" s="156" t="s">
        <v>3503</v>
      </c>
    </row>
    <row r="67" spans="1:12" x14ac:dyDescent="0.15">
      <c r="A67" s="146">
        <v>66</v>
      </c>
      <c r="B67" s="146" t="s">
        <v>3472</v>
      </c>
      <c r="C67" s="146" t="s">
        <v>3466</v>
      </c>
      <c r="D67" s="146" t="s">
        <v>1149</v>
      </c>
      <c r="E67" s="151">
        <v>1</v>
      </c>
      <c r="F67" s="151">
        <v>1</v>
      </c>
      <c r="G67" s="151">
        <v>0</v>
      </c>
      <c r="H67" s="151">
        <v>1</v>
      </c>
      <c r="I67" s="146">
        <v>-1</v>
      </c>
      <c r="J67" s="149">
        <v>400</v>
      </c>
      <c r="K67" s="146" t="s">
        <v>3474</v>
      </c>
      <c r="L67" s="156" t="s">
        <v>3504</v>
      </c>
    </row>
    <row r="68" spans="1:12" x14ac:dyDescent="0.15">
      <c r="A68" s="146">
        <v>67</v>
      </c>
      <c r="B68" s="146" t="s">
        <v>3497</v>
      </c>
      <c r="C68" s="146" t="s">
        <v>3473</v>
      </c>
      <c r="D68" s="146" t="s">
        <v>1149</v>
      </c>
      <c r="E68" s="151">
        <v>2</v>
      </c>
      <c r="F68" s="151">
        <v>2</v>
      </c>
      <c r="G68" s="151">
        <v>2</v>
      </c>
      <c r="H68" s="151">
        <v>-2</v>
      </c>
      <c r="I68" s="146">
        <v>0</v>
      </c>
      <c r="J68" s="149">
        <v>500</v>
      </c>
      <c r="L68" s="156" t="s">
        <v>3505</v>
      </c>
    </row>
    <row r="69" spans="1:12" x14ac:dyDescent="0.15">
      <c r="A69" s="146">
        <v>68</v>
      </c>
      <c r="B69" s="146" t="s">
        <v>3460</v>
      </c>
      <c r="C69" s="146" t="s">
        <v>3459</v>
      </c>
      <c r="D69" s="146" t="s">
        <v>2562</v>
      </c>
      <c r="E69" s="151">
        <v>1</v>
      </c>
      <c r="F69" s="151">
        <v>1</v>
      </c>
      <c r="G69" s="151">
        <v>0</v>
      </c>
      <c r="H69" s="151">
        <v>-1</v>
      </c>
      <c r="I69" s="146">
        <v>0</v>
      </c>
      <c r="J69" s="149">
        <v>50</v>
      </c>
      <c r="L69" s="156" t="s">
        <v>3524</v>
      </c>
    </row>
    <row r="70" spans="1:12" x14ac:dyDescent="0.15">
      <c r="A70" s="146">
        <v>69</v>
      </c>
      <c r="B70" s="146" t="s">
        <v>3455</v>
      </c>
      <c r="C70" s="146" t="s">
        <v>3458</v>
      </c>
      <c r="D70" s="146" t="s">
        <v>2562</v>
      </c>
      <c r="E70" s="151">
        <v>3</v>
      </c>
      <c r="F70" s="151">
        <v>2</v>
      </c>
      <c r="G70" s="151">
        <v>2</v>
      </c>
      <c r="H70" s="151">
        <v>3</v>
      </c>
      <c r="I70" s="146">
        <v>2</v>
      </c>
      <c r="J70" s="149">
        <v>300</v>
      </c>
      <c r="L70" s="156" t="s">
        <v>3457</v>
      </c>
    </row>
    <row r="71" spans="1:12" x14ac:dyDescent="0.15">
      <c r="A71" s="146">
        <v>70</v>
      </c>
      <c r="B71" s="146" t="s">
        <v>3465</v>
      </c>
      <c r="C71" s="146" t="s">
        <v>3459</v>
      </c>
      <c r="D71" s="146" t="s">
        <v>2562</v>
      </c>
      <c r="E71" s="151">
        <v>1</v>
      </c>
      <c r="F71" s="151">
        <v>0</v>
      </c>
      <c r="G71" s="151">
        <v>0</v>
      </c>
      <c r="H71" s="151">
        <v>-1</v>
      </c>
      <c r="I71" s="146">
        <v>0</v>
      </c>
      <c r="J71" s="149">
        <v>300</v>
      </c>
      <c r="K71" s="146" t="s">
        <v>3462</v>
      </c>
      <c r="L71" s="156" t="s">
        <v>3506</v>
      </c>
    </row>
    <row r="72" spans="1:12" x14ac:dyDescent="0.15">
      <c r="A72" s="146">
        <v>71</v>
      </c>
      <c r="B72" s="146" t="s">
        <v>3463</v>
      </c>
      <c r="C72" s="146" t="s">
        <v>3459</v>
      </c>
      <c r="D72" s="146" t="s">
        <v>2562</v>
      </c>
      <c r="E72" s="151">
        <v>1</v>
      </c>
      <c r="F72" s="151">
        <v>0</v>
      </c>
      <c r="G72" s="151">
        <v>1</v>
      </c>
      <c r="H72" s="151">
        <v>-1</v>
      </c>
      <c r="I72" s="146">
        <v>-3</v>
      </c>
      <c r="J72" s="149">
        <v>600</v>
      </c>
      <c r="K72" s="146" t="s">
        <v>3464</v>
      </c>
      <c r="L72" s="156" t="s">
        <v>3507</v>
      </c>
    </row>
    <row r="73" spans="1:12" x14ac:dyDescent="0.15">
      <c r="A73" s="146">
        <v>72</v>
      </c>
      <c r="B73" s="146" t="s">
        <v>3486</v>
      </c>
      <c r="C73" s="146" t="s">
        <v>3466</v>
      </c>
      <c r="D73" s="146" t="s">
        <v>2562</v>
      </c>
      <c r="E73" s="151">
        <v>1</v>
      </c>
      <c r="F73" s="151">
        <v>1</v>
      </c>
      <c r="G73" s="151">
        <v>1</v>
      </c>
      <c r="H73" s="151">
        <v>0</v>
      </c>
      <c r="I73" s="146">
        <v>1</v>
      </c>
      <c r="J73" s="149">
        <v>500</v>
      </c>
      <c r="K73" s="146" t="s">
        <v>3487</v>
      </c>
      <c r="L73" s="156" t="s">
        <v>3508</v>
      </c>
    </row>
    <row r="74" spans="1:12" x14ac:dyDescent="0.15">
      <c r="A74" s="146">
        <v>73</v>
      </c>
      <c r="B74" s="146" t="s">
        <v>3432</v>
      </c>
      <c r="C74" s="146" t="s">
        <v>3429</v>
      </c>
      <c r="D74" s="146" t="s">
        <v>1158</v>
      </c>
      <c r="E74" s="151" t="s">
        <v>652</v>
      </c>
      <c r="F74" s="151" t="s">
        <v>652</v>
      </c>
      <c r="G74" s="151" t="s">
        <v>652</v>
      </c>
      <c r="H74" s="151" t="s">
        <v>652</v>
      </c>
      <c r="I74" s="146">
        <v>0</v>
      </c>
      <c r="J74" s="149">
        <v>400</v>
      </c>
      <c r="K74" s="146" t="s">
        <v>3431</v>
      </c>
      <c r="L74" s="156" t="s">
        <v>3433</v>
      </c>
    </row>
    <row r="75" spans="1:12" x14ac:dyDescent="0.15">
      <c r="A75" s="146">
        <v>74</v>
      </c>
      <c r="B75" s="146" t="s">
        <v>3441</v>
      </c>
      <c r="C75" s="146" t="s">
        <v>3434</v>
      </c>
      <c r="D75" s="146" t="s">
        <v>1158</v>
      </c>
      <c r="E75" s="151" t="s">
        <v>652</v>
      </c>
      <c r="F75" s="151" t="s">
        <v>652</v>
      </c>
      <c r="G75" s="151" t="s">
        <v>652</v>
      </c>
      <c r="H75" s="151" t="s">
        <v>652</v>
      </c>
      <c r="I75" s="146">
        <v>0</v>
      </c>
      <c r="J75" s="149">
        <v>500</v>
      </c>
      <c r="K75" s="146" t="s">
        <v>3624</v>
      </c>
      <c r="L75" s="156" t="s">
        <v>3442</v>
      </c>
    </row>
    <row r="76" spans="1:12" x14ac:dyDescent="0.15">
      <c r="A76" s="146">
        <v>75</v>
      </c>
      <c r="B76" s="146" t="s">
        <v>3439</v>
      </c>
      <c r="C76" s="146" t="s">
        <v>3438</v>
      </c>
      <c r="D76" s="146" t="s">
        <v>1158</v>
      </c>
      <c r="E76" s="151" t="s">
        <v>652</v>
      </c>
      <c r="F76" s="151" t="s">
        <v>652</v>
      </c>
      <c r="G76" s="151" t="s">
        <v>652</v>
      </c>
      <c r="H76" s="151" t="s">
        <v>652</v>
      </c>
      <c r="I76" s="146">
        <v>0</v>
      </c>
      <c r="J76" s="149">
        <v>50</v>
      </c>
      <c r="K76" s="146" t="s">
        <v>3495</v>
      </c>
      <c r="L76" s="156" t="s">
        <v>3440</v>
      </c>
    </row>
    <row r="77" spans="1:12" x14ac:dyDescent="0.15">
      <c r="A77" s="146">
        <v>76</v>
      </c>
      <c r="B77" s="146" t="s">
        <v>3493</v>
      </c>
      <c r="C77" s="146" t="s">
        <v>3494</v>
      </c>
      <c r="D77" s="146" t="s">
        <v>1158</v>
      </c>
      <c r="E77" s="151" t="s">
        <v>652</v>
      </c>
      <c r="F77" s="151" t="s">
        <v>652</v>
      </c>
      <c r="G77" s="151" t="s">
        <v>652</v>
      </c>
      <c r="H77" s="151" t="s">
        <v>652</v>
      </c>
      <c r="I77" s="146">
        <v>0</v>
      </c>
      <c r="J77" s="149">
        <v>400</v>
      </c>
      <c r="K77" s="146" t="s">
        <v>3496</v>
      </c>
      <c r="L77" s="156" t="s">
        <v>3509</v>
      </c>
    </row>
    <row r="78" spans="1:12" x14ac:dyDescent="0.15">
      <c r="A78" s="146">
        <v>77</v>
      </c>
      <c r="B78" s="146" t="s">
        <v>3499</v>
      </c>
      <c r="C78" s="146" t="s">
        <v>3494</v>
      </c>
      <c r="D78" s="146" t="s">
        <v>1158</v>
      </c>
      <c r="E78" s="151" t="s">
        <v>652</v>
      </c>
      <c r="F78" s="151" t="s">
        <v>652</v>
      </c>
      <c r="G78" s="151" t="s">
        <v>652</v>
      </c>
      <c r="H78" s="151" t="s">
        <v>652</v>
      </c>
      <c r="I78" s="146">
        <v>0</v>
      </c>
      <c r="J78" s="149">
        <v>500</v>
      </c>
      <c r="K78" s="146" t="s">
        <v>3500</v>
      </c>
      <c r="L78" s="156" t="s">
        <v>3510</v>
      </c>
    </row>
  </sheetData>
  <phoneticPr fontId="6"/>
  <pageMargins left="0.25" right="0.25"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C99EF-F302-4C63-ABB3-66061C28155C}">
  <sheetPr>
    <tabColor theme="9"/>
  </sheetPr>
  <dimension ref="A1:BR282"/>
  <sheetViews>
    <sheetView view="pageBreakPreview" zoomScaleNormal="100" zoomScaleSheetLayoutView="100" zoomScalePageLayoutView="55" workbookViewId="0">
      <selection sqref="A1:R3"/>
    </sheetView>
  </sheetViews>
  <sheetFormatPr defaultColWidth="2.25" defaultRowHeight="13.5" x14ac:dyDescent="0.15"/>
  <cols>
    <col min="1" max="37" width="2.25" style="219"/>
    <col min="38" max="38" width="2.5" style="218" bestFit="1" customWidth="1"/>
    <col min="39" max="40" width="2.25" style="218"/>
    <col min="41" max="43" width="2.5" style="218" bestFit="1" customWidth="1"/>
    <col min="44" max="44" width="4.75" style="218" customWidth="1"/>
    <col min="45" max="45" width="4.5" style="218" customWidth="1"/>
    <col min="46" max="46" width="4.75" style="218" customWidth="1"/>
    <col min="47" max="48" width="4.625" style="218" customWidth="1"/>
    <col min="49" max="68" width="2.25" style="218"/>
    <col min="69" max="16384" width="2.25" style="219"/>
  </cols>
  <sheetData>
    <row r="1" spans="1:48" ht="13.5" customHeight="1" x14ac:dyDescent="0.15">
      <c r="A1" s="315" t="s">
        <v>585</v>
      </c>
      <c r="B1" s="316"/>
      <c r="C1" s="316"/>
      <c r="D1" s="316"/>
      <c r="E1" s="316"/>
      <c r="F1" s="316"/>
      <c r="G1" s="316"/>
      <c r="H1" s="316"/>
      <c r="I1" s="316"/>
      <c r="J1" s="316"/>
      <c r="K1" s="316"/>
      <c r="L1" s="316"/>
      <c r="M1" s="316"/>
      <c r="N1" s="316"/>
      <c r="O1" s="316"/>
      <c r="P1" s="316"/>
      <c r="Q1" s="316"/>
      <c r="R1" s="316"/>
      <c r="S1" s="278" t="s">
        <v>870</v>
      </c>
      <c r="T1" s="279"/>
      <c r="U1" s="279"/>
      <c r="V1" s="279"/>
      <c r="W1" s="311"/>
      <c r="X1" s="319"/>
      <c r="Y1" s="320"/>
      <c r="Z1" s="321"/>
      <c r="AA1" s="321"/>
      <c r="AB1" s="321"/>
      <c r="AC1" s="321"/>
      <c r="AD1" s="321"/>
      <c r="AE1" s="321"/>
      <c r="AF1" s="321"/>
      <c r="AG1" s="321"/>
      <c r="AH1" s="321"/>
      <c r="AI1" s="321"/>
      <c r="AJ1" s="321"/>
      <c r="AK1" s="322"/>
    </row>
    <row r="2" spans="1:48" ht="14.25" customHeight="1" x14ac:dyDescent="0.15">
      <c r="A2" s="317"/>
      <c r="B2" s="318"/>
      <c r="C2" s="318"/>
      <c r="D2" s="318"/>
      <c r="E2" s="318"/>
      <c r="F2" s="318"/>
      <c r="G2" s="318"/>
      <c r="H2" s="318"/>
      <c r="I2" s="318"/>
      <c r="J2" s="318"/>
      <c r="K2" s="318"/>
      <c r="L2" s="318"/>
      <c r="M2" s="318"/>
      <c r="N2" s="318"/>
      <c r="O2" s="318"/>
      <c r="P2" s="318"/>
      <c r="Q2" s="318"/>
      <c r="R2" s="318"/>
      <c r="S2" s="278" t="s">
        <v>597</v>
      </c>
      <c r="T2" s="279"/>
      <c r="U2" s="279"/>
      <c r="V2" s="279"/>
      <c r="W2" s="311"/>
      <c r="X2" s="319"/>
      <c r="Y2" s="323"/>
      <c r="Z2" s="324"/>
      <c r="AA2" s="324"/>
      <c r="AB2" s="324"/>
      <c r="AC2" s="324"/>
      <c r="AD2" s="324"/>
      <c r="AE2" s="324"/>
      <c r="AF2" s="324"/>
      <c r="AG2" s="324"/>
      <c r="AH2" s="324"/>
      <c r="AI2" s="324"/>
      <c r="AJ2" s="324"/>
      <c r="AK2" s="325"/>
    </row>
    <row r="3" spans="1:48" ht="14.25" customHeight="1" thickBot="1" x14ac:dyDescent="0.2">
      <c r="A3" s="317"/>
      <c r="B3" s="318"/>
      <c r="C3" s="318"/>
      <c r="D3" s="318"/>
      <c r="E3" s="318"/>
      <c r="F3" s="318"/>
      <c r="G3" s="318"/>
      <c r="H3" s="318"/>
      <c r="I3" s="318"/>
      <c r="J3" s="318"/>
      <c r="K3" s="318"/>
      <c r="L3" s="318"/>
      <c r="M3" s="318"/>
      <c r="N3" s="318"/>
      <c r="O3" s="318"/>
      <c r="P3" s="318"/>
      <c r="Q3" s="318"/>
      <c r="R3" s="318"/>
      <c r="S3" s="326" t="s">
        <v>598</v>
      </c>
      <c r="T3" s="327"/>
      <c r="U3" s="327"/>
      <c r="V3" s="327"/>
      <c r="W3" s="328">
        <f>AR24</f>
        <v>0</v>
      </c>
      <c r="X3" s="329"/>
      <c r="Y3" s="323"/>
      <c r="Z3" s="324"/>
      <c r="AA3" s="324"/>
      <c r="AB3" s="324"/>
      <c r="AC3" s="324"/>
      <c r="AD3" s="324"/>
      <c r="AE3" s="324"/>
      <c r="AF3" s="324"/>
      <c r="AG3" s="324"/>
      <c r="AH3" s="324"/>
      <c r="AI3" s="324"/>
      <c r="AJ3" s="324"/>
      <c r="AK3" s="325"/>
    </row>
    <row r="4" spans="1:48" ht="14.25" customHeight="1" x14ac:dyDescent="0.15">
      <c r="A4" s="289" t="s">
        <v>587</v>
      </c>
      <c r="B4" s="290"/>
      <c r="C4" s="290"/>
      <c r="D4" s="290"/>
      <c r="E4" s="290"/>
      <c r="F4" s="290"/>
      <c r="G4" s="290"/>
      <c r="H4" s="293" t="s">
        <v>1776</v>
      </c>
      <c r="I4" s="293"/>
      <c r="J4" s="293"/>
      <c r="K4" s="293"/>
      <c r="L4" s="293"/>
      <c r="M4" s="293"/>
      <c r="N4" s="293"/>
      <c r="O4" s="293"/>
      <c r="P4" s="293"/>
      <c r="Q4" s="293"/>
      <c r="R4" s="293"/>
      <c r="S4" s="293"/>
      <c r="T4" s="293"/>
      <c r="U4" s="293"/>
      <c r="V4" s="293"/>
      <c r="W4" s="293"/>
      <c r="X4" s="294"/>
      <c r="Y4" s="297" t="s">
        <v>555</v>
      </c>
      <c r="Z4" s="281"/>
      <c r="AA4" s="298" t="s">
        <v>3644</v>
      </c>
      <c r="AB4" s="298"/>
      <c r="AC4" s="298"/>
      <c r="AD4" s="298"/>
      <c r="AE4" s="298"/>
      <c r="AF4" s="298"/>
      <c r="AG4" s="298"/>
      <c r="AH4" s="298"/>
      <c r="AI4" s="298"/>
      <c r="AJ4" s="298"/>
      <c r="AK4" s="708"/>
    </row>
    <row r="5" spans="1:48" ht="14.25" customHeight="1" x14ac:dyDescent="0.15">
      <c r="A5" s="291"/>
      <c r="B5" s="292"/>
      <c r="C5" s="292"/>
      <c r="D5" s="292"/>
      <c r="E5" s="292"/>
      <c r="F5" s="292"/>
      <c r="G5" s="292"/>
      <c r="H5" s="295"/>
      <c r="I5" s="295"/>
      <c r="J5" s="295"/>
      <c r="K5" s="295"/>
      <c r="L5" s="295"/>
      <c r="M5" s="295"/>
      <c r="N5" s="295"/>
      <c r="O5" s="295"/>
      <c r="P5" s="295"/>
      <c r="Q5" s="295"/>
      <c r="R5" s="295"/>
      <c r="S5" s="295"/>
      <c r="T5" s="295"/>
      <c r="U5" s="295"/>
      <c r="V5" s="295"/>
      <c r="W5" s="295"/>
      <c r="X5" s="296"/>
      <c r="Y5" s="287"/>
      <c r="Z5" s="288"/>
      <c r="AA5" s="709"/>
      <c r="AB5" s="709"/>
      <c r="AC5" s="709"/>
      <c r="AD5" s="709"/>
      <c r="AE5" s="709"/>
      <c r="AF5" s="709"/>
      <c r="AG5" s="709"/>
      <c r="AH5" s="709"/>
      <c r="AI5" s="709"/>
      <c r="AJ5" s="709"/>
      <c r="AK5" s="710"/>
      <c r="AM5" s="218" t="s">
        <v>605</v>
      </c>
    </row>
    <row r="6" spans="1:48" ht="13.5" customHeight="1" x14ac:dyDescent="0.15">
      <c r="A6" s="291"/>
      <c r="B6" s="292"/>
      <c r="C6" s="292"/>
      <c r="D6" s="292"/>
      <c r="E6" s="292"/>
      <c r="F6" s="292"/>
      <c r="G6" s="292"/>
      <c r="H6" s="295"/>
      <c r="I6" s="295"/>
      <c r="J6" s="295"/>
      <c r="K6" s="295"/>
      <c r="L6" s="295"/>
      <c r="M6" s="295"/>
      <c r="N6" s="295"/>
      <c r="O6" s="295"/>
      <c r="P6" s="295"/>
      <c r="Q6" s="295"/>
      <c r="R6" s="295"/>
      <c r="S6" s="295"/>
      <c r="T6" s="295"/>
      <c r="U6" s="295"/>
      <c r="V6" s="295"/>
      <c r="W6" s="295"/>
      <c r="X6" s="296"/>
      <c r="Y6" s="305" t="s">
        <v>601</v>
      </c>
      <c r="Z6" s="279"/>
      <c r="AA6" s="709"/>
      <c r="AB6" s="709"/>
      <c r="AC6" s="709"/>
      <c r="AD6" s="709"/>
      <c r="AE6" s="709"/>
      <c r="AF6" s="709"/>
      <c r="AG6" s="709"/>
      <c r="AH6" s="709"/>
      <c r="AI6" s="709"/>
      <c r="AJ6" s="709"/>
      <c r="AK6" s="710"/>
      <c r="AR6" s="218" t="s">
        <v>608</v>
      </c>
      <c r="AS6" s="218" t="s">
        <v>609</v>
      </c>
      <c r="AT6" s="218" t="s">
        <v>610</v>
      </c>
      <c r="AU6" s="218" t="s">
        <v>611</v>
      </c>
      <c r="AV6" s="218" t="s">
        <v>612</v>
      </c>
    </row>
    <row r="7" spans="1:48" ht="13.5" customHeight="1" thickBot="1" x14ac:dyDescent="0.2">
      <c r="A7" s="306" t="s">
        <v>586</v>
      </c>
      <c r="B7" s="307"/>
      <c r="C7" s="307"/>
      <c r="D7" s="307"/>
      <c r="E7" s="307"/>
      <c r="F7" s="307"/>
      <c r="G7" s="307"/>
      <c r="H7" s="308" t="s">
        <v>3626</v>
      </c>
      <c r="I7" s="308"/>
      <c r="J7" s="308"/>
      <c r="K7" s="308"/>
      <c r="L7" s="308"/>
      <c r="M7" s="308"/>
      <c r="N7" s="308"/>
      <c r="O7" s="308"/>
      <c r="P7" s="308"/>
      <c r="Q7" s="308"/>
      <c r="R7" s="308"/>
      <c r="S7" s="308"/>
      <c r="T7" s="308"/>
      <c r="U7" s="308"/>
      <c r="V7" s="308"/>
      <c r="W7" s="308"/>
      <c r="X7" s="309"/>
      <c r="Y7" s="310"/>
      <c r="Z7" s="311"/>
      <c r="AA7" s="709"/>
      <c r="AB7" s="709"/>
      <c r="AC7" s="709"/>
      <c r="AD7" s="709"/>
      <c r="AE7" s="709"/>
      <c r="AF7" s="709"/>
      <c r="AG7" s="709"/>
      <c r="AH7" s="709"/>
      <c r="AI7" s="709"/>
      <c r="AJ7" s="709"/>
      <c r="AK7" s="710"/>
      <c r="AM7" s="218" t="s">
        <v>590</v>
      </c>
      <c r="AR7" s="218">
        <f>IF($D$10="","",INDEX(クラス!D$4:D$27,MATCH(落涙の導師!$D$10,クラス!$C$4:$C$27,0)))</f>
        <v>15</v>
      </c>
      <c r="AS7" s="218">
        <f>IF($D$10="","",INDEX(クラス!E$4:E$27,MATCH(落涙の導師!$D$10,クラス!$C$4:$C$27,0)))</f>
        <v>5</v>
      </c>
      <c r="AT7" s="218">
        <f>IF($D$10="","",INDEX(クラス!F$4:F$27,MATCH(落涙の導師!$D$10,クラス!$C$4:$C$27,0)))</f>
        <v>15</v>
      </c>
      <c r="AU7" s="218">
        <f>IF($D$10="","",INDEX(クラス!G$4:G$27,MATCH(落涙の導師!$D$10,クラス!$C$4:$C$27,0)))</f>
        <v>20</v>
      </c>
      <c r="AV7" s="218">
        <f>IF($D$10="","",INDEX(クラス!H$4:H$27,MATCH(落涙の導師!$D$10,クラス!$C$4:$C$27,0)))</f>
        <v>25</v>
      </c>
    </row>
    <row r="8" spans="1:48" ht="13.5" customHeight="1" thickBot="1" x14ac:dyDescent="0.2">
      <c r="A8" s="312">
        <f ca="1">NOW()</f>
        <v>44095.763159490743</v>
      </c>
      <c r="B8" s="313"/>
      <c r="C8" s="313"/>
      <c r="D8" s="313"/>
      <c r="E8" s="313"/>
      <c r="F8" s="313"/>
      <c r="G8" s="314"/>
      <c r="Y8" s="278" t="s">
        <v>595</v>
      </c>
      <c r="Z8" s="279"/>
      <c r="AA8" s="709"/>
      <c r="AB8" s="709"/>
      <c r="AC8" s="709"/>
      <c r="AD8" s="709"/>
      <c r="AE8" s="709"/>
      <c r="AF8" s="709"/>
      <c r="AG8" s="709"/>
      <c r="AH8" s="709"/>
      <c r="AI8" s="709"/>
      <c r="AJ8" s="709"/>
      <c r="AK8" s="710"/>
      <c r="AM8" s="218" t="s">
        <v>591</v>
      </c>
      <c r="AR8" s="218">
        <f>IF($K$10="","",INDEX(クラス!D$4:D$27,MATCH(落涙の導師!$K$10,クラス!$C$4:$C$27,0)))</f>
        <v>10</v>
      </c>
      <c r="AS8" s="218">
        <f>IF($K$10="","",INDEX(クラス!E$4:E$27,MATCH(落涙の導師!$K$10,クラス!$C$4:$C$27,0)))</f>
        <v>10</v>
      </c>
      <c r="AT8" s="218">
        <f>IF($K$10="","",INDEX(クラス!F$4:F$27,MATCH(落涙の導師!$K$10,クラス!$C$4:$C$27,0)))</f>
        <v>15</v>
      </c>
      <c r="AU8" s="218">
        <f>IF($K$10="","",INDEX(クラス!G$4:G$27,MATCH(落涙の導師!$K$10,クラス!$C$4:$C$27,0)))</f>
        <v>25</v>
      </c>
      <c r="AV8" s="218">
        <f>IF($K$10="","",INDEX(クラス!H$4:H$27,MATCH(落涙の導師!$K$10,クラス!$C$4:$C$27,0)))</f>
        <v>20</v>
      </c>
    </row>
    <row r="9" spans="1:48" ht="13.5" customHeight="1" x14ac:dyDescent="0.15">
      <c r="A9" s="280"/>
      <c r="B9" s="281"/>
      <c r="C9" s="282"/>
      <c r="D9" s="283" t="s">
        <v>590</v>
      </c>
      <c r="E9" s="284"/>
      <c r="F9" s="284"/>
      <c r="G9" s="284"/>
      <c r="H9" s="284"/>
      <c r="I9" s="284"/>
      <c r="J9" s="285"/>
      <c r="K9" s="286" t="s">
        <v>591</v>
      </c>
      <c r="L9" s="284"/>
      <c r="M9" s="284"/>
      <c r="N9" s="284"/>
      <c r="O9" s="284"/>
      <c r="P9" s="284"/>
      <c r="Q9" s="285"/>
      <c r="R9" s="286" t="s">
        <v>592</v>
      </c>
      <c r="S9" s="284"/>
      <c r="T9" s="284"/>
      <c r="U9" s="284"/>
      <c r="V9" s="284"/>
      <c r="W9" s="284"/>
      <c r="X9" s="285"/>
      <c r="Y9" s="287"/>
      <c r="Z9" s="288"/>
      <c r="AA9" s="709"/>
      <c r="AB9" s="709"/>
      <c r="AC9" s="709"/>
      <c r="AD9" s="709"/>
      <c r="AE9" s="709"/>
      <c r="AF9" s="709"/>
      <c r="AG9" s="709"/>
      <c r="AH9" s="709"/>
      <c r="AI9" s="709"/>
      <c r="AJ9" s="709"/>
      <c r="AK9" s="710"/>
      <c r="AM9" s="218" t="s">
        <v>592</v>
      </c>
      <c r="AR9" s="218">
        <f>IF($R$10="","",INDEX(クラス!D$4:D$27,MATCH(落涙の導師!$R$10,クラス!$C$4:$C$27,0)))</f>
        <v>20</v>
      </c>
      <c r="AS9" s="218">
        <f>IF($R$10="","",INDEX(クラス!E$4:E$27,MATCH(落涙の導師!$R$10,クラス!$C$4:$C$27,0)))</f>
        <v>15</v>
      </c>
      <c r="AT9" s="218">
        <f>IF($R$10="","",INDEX(クラス!F$4:F$27,MATCH(落涙の導師!$R$10,クラス!$C$4:$C$27,0)))</f>
        <v>15</v>
      </c>
      <c r="AU9" s="218">
        <f>IF($R$10="","",INDEX(クラス!G$4:G$27,MATCH(落涙の導師!$R$10,クラス!$C$4:$C$27,0)))</f>
        <v>10</v>
      </c>
      <c r="AV9" s="218">
        <f>IF($R$10="","",INDEX(クラス!H$4:H$27,MATCH(落涙の導師!$R$10,クラス!$C$4:$C$27,0)))</f>
        <v>20</v>
      </c>
    </row>
    <row r="10" spans="1:48" ht="13.5" customHeight="1" x14ac:dyDescent="0.15">
      <c r="A10" s="359" t="s">
        <v>588</v>
      </c>
      <c r="B10" s="360"/>
      <c r="C10" s="361"/>
      <c r="D10" s="287" t="s">
        <v>510</v>
      </c>
      <c r="E10" s="288"/>
      <c r="F10" s="288"/>
      <c r="G10" s="288"/>
      <c r="H10" s="288"/>
      <c r="I10" s="288"/>
      <c r="J10" s="365"/>
      <c r="K10" s="366" t="s">
        <v>38</v>
      </c>
      <c r="L10" s="288"/>
      <c r="M10" s="288"/>
      <c r="N10" s="288"/>
      <c r="O10" s="288"/>
      <c r="P10" s="288"/>
      <c r="Q10" s="365"/>
      <c r="R10" s="366" t="s">
        <v>39</v>
      </c>
      <c r="S10" s="288"/>
      <c r="T10" s="288"/>
      <c r="U10" s="288"/>
      <c r="V10" s="288"/>
      <c r="W10" s="288"/>
      <c r="X10" s="365"/>
      <c r="Y10" s="305" t="s">
        <v>557</v>
      </c>
      <c r="Z10" s="279"/>
      <c r="AA10" s="709"/>
      <c r="AB10" s="709"/>
      <c r="AC10" s="709"/>
      <c r="AD10" s="709"/>
      <c r="AE10" s="709"/>
      <c r="AF10" s="709"/>
      <c r="AG10" s="709"/>
      <c r="AH10" s="709"/>
      <c r="AI10" s="709"/>
      <c r="AJ10" s="709"/>
      <c r="AK10" s="710"/>
      <c r="AM10" s="218" t="s">
        <v>730</v>
      </c>
      <c r="AR10" s="218">
        <f>SUM(AR7:AR9)</f>
        <v>45</v>
      </c>
      <c r="AS10" s="218">
        <f t="shared" ref="AS10:AV10" si="0">SUM(AS7:AS9)</f>
        <v>30</v>
      </c>
      <c r="AT10" s="218">
        <f t="shared" si="0"/>
        <v>45</v>
      </c>
      <c r="AU10" s="218">
        <f t="shared" si="0"/>
        <v>55</v>
      </c>
      <c r="AV10" s="218">
        <f t="shared" si="0"/>
        <v>65</v>
      </c>
    </row>
    <row r="11" spans="1:48" ht="13.5" customHeight="1" x14ac:dyDescent="0.15">
      <c r="A11" s="359"/>
      <c r="B11" s="360"/>
      <c r="C11" s="361"/>
      <c r="D11" s="287"/>
      <c r="E11" s="288"/>
      <c r="F11" s="288"/>
      <c r="G11" s="288"/>
      <c r="H11" s="288"/>
      <c r="I11" s="288"/>
      <c r="J11" s="365"/>
      <c r="K11" s="366"/>
      <c r="L11" s="288"/>
      <c r="M11" s="288"/>
      <c r="N11" s="288"/>
      <c r="O11" s="288"/>
      <c r="P11" s="288"/>
      <c r="Q11" s="365"/>
      <c r="R11" s="366"/>
      <c r="S11" s="288"/>
      <c r="T11" s="288"/>
      <c r="U11" s="288"/>
      <c r="V11" s="288"/>
      <c r="W11" s="288"/>
      <c r="X11" s="365"/>
      <c r="Y11" s="287"/>
      <c r="Z11" s="288"/>
      <c r="AA11" s="709"/>
      <c r="AB11" s="709"/>
      <c r="AC11" s="709"/>
      <c r="AD11" s="709"/>
      <c r="AE11" s="709"/>
      <c r="AF11" s="709"/>
      <c r="AG11" s="709"/>
      <c r="AH11" s="709"/>
      <c r="AI11" s="709"/>
      <c r="AJ11" s="709"/>
      <c r="AK11" s="710"/>
      <c r="AM11" s="218" t="s">
        <v>596</v>
      </c>
      <c r="AR11" s="218">
        <f>H18</f>
        <v>0</v>
      </c>
      <c r="AS11" s="218">
        <f>H25</f>
        <v>0</v>
      </c>
      <c r="AT11" s="218">
        <f>H32</f>
        <v>0</v>
      </c>
      <c r="AU11" s="218">
        <f>H39</f>
        <v>0</v>
      </c>
      <c r="AV11" s="218">
        <f>H46</f>
        <v>0</v>
      </c>
    </row>
    <row r="12" spans="1:48" ht="13.5" customHeight="1" x14ac:dyDescent="0.15">
      <c r="A12" s="359" t="s">
        <v>589</v>
      </c>
      <c r="B12" s="360"/>
      <c r="C12" s="361"/>
      <c r="D12" s="362" t="str">
        <f>IF($D$10="","",INDEX(クラス!J$4:J$27,MATCH(落涙の導師!$D$10,クラス!$C$4:$C$26,0)))</f>
        <v>∴ジャッジメント∴</v>
      </c>
      <c r="E12" s="363"/>
      <c r="F12" s="363"/>
      <c r="G12" s="363"/>
      <c r="H12" s="363"/>
      <c r="I12" s="363"/>
      <c r="J12" s="364"/>
      <c r="K12" s="362" t="str">
        <f>IF($K$10="","",INDEX(クラス!J$4:J$27,MATCH(落涙の導師!$K$10,クラス!$C$4:$C$26,0)))</f>
        <v>∴リンカネーション∴</v>
      </c>
      <c r="L12" s="363"/>
      <c r="M12" s="363"/>
      <c r="N12" s="363"/>
      <c r="O12" s="363"/>
      <c r="P12" s="363"/>
      <c r="Q12" s="364"/>
      <c r="R12" s="362" t="str">
        <f>IF($R$10="","",INDEX(クラス!J$4:J$27,MATCH(落涙の導師!$R$10,クラス!$C$4:$C$26,0)))</f>
        <v>∴レリックス・ソウル∴</v>
      </c>
      <c r="S12" s="363"/>
      <c r="T12" s="363"/>
      <c r="U12" s="363"/>
      <c r="V12" s="363"/>
      <c r="W12" s="363"/>
      <c r="X12" s="364"/>
      <c r="Y12" s="305" t="s">
        <v>556</v>
      </c>
      <c r="Z12" s="279"/>
      <c r="AA12" s="709"/>
      <c r="AB12" s="709"/>
      <c r="AC12" s="709"/>
      <c r="AD12" s="709"/>
      <c r="AE12" s="709"/>
      <c r="AF12" s="709"/>
      <c r="AG12" s="709"/>
      <c r="AH12" s="709"/>
      <c r="AI12" s="709"/>
      <c r="AJ12" s="709"/>
      <c r="AK12" s="710"/>
      <c r="AM12" s="218" t="s">
        <v>606</v>
      </c>
      <c r="AR12" s="218">
        <f>H19</f>
        <v>0</v>
      </c>
      <c r="AS12" s="218">
        <f>H26</f>
        <v>0</v>
      </c>
      <c r="AT12" s="218">
        <f>H33</f>
        <v>0</v>
      </c>
      <c r="AU12" s="218">
        <f>H40</f>
        <v>0</v>
      </c>
      <c r="AV12" s="218">
        <f>H47</f>
        <v>0</v>
      </c>
    </row>
    <row r="13" spans="1:48" ht="13.5" customHeight="1" x14ac:dyDescent="0.15">
      <c r="A13" s="359"/>
      <c r="B13" s="360"/>
      <c r="C13" s="361"/>
      <c r="D13" s="362"/>
      <c r="E13" s="363"/>
      <c r="F13" s="363"/>
      <c r="G13" s="363"/>
      <c r="H13" s="363"/>
      <c r="I13" s="363"/>
      <c r="J13" s="364"/>
      <c r="K13" s="362"/>
      <c r="L13" s="363"/>
      <c r="M13" s="363"/>
      <c r="N13" s="363"/>
      <c r="O13" s="363"/>
      <c r="P13" s="363"/>
      <c r="Q13" s="364"/>
      <c r="R13" s="362"/>
      <c r="S13" s="363"/>
      <c r="T13" s="363"/>
      <c r="U13" s="363"/>
      <c r="V13" s="363"/>
      <c r="W13" s="363"/>
      <c r="X13" s="364"/>
      <c r="Y13" s="287"/>
      <c r="Z13" s="288"/>
      <c r="AA13" s="709"/>
      <c r="AB13" s="709"/>
      <c r="AC13" s="709"/>
      <c r="AD13" s="709"/>
      <c r="AE13" s="709"/>
      <c r="AF13" s="709"/>
      <c r="AG13" s="709"/>
      <c r="AH13" s="709"/>
      <c r="AI13" s="709"/>
      <c r="AJ13" s="709"/>
      <c r="AK13" s="710"/>
      <c r="AM13" s="218" t="s">
        <v>604</v>
      </c>
      <c r="AR13" s="218">
        <f>SUM(AR10:AR12)</f>
        <v>45</v>
      </c>
      <c r="AS13" s="218">
        <f t="shared" ref="AS13:AV13" si="1">SUM(AS10:AS12)</f>
        <v>30</v>
      </c>
      <c r="AT13" s="218">
        <f t="shared" si="1"/>
        <v>45</v>
      </c>
      <c r="AU13" s="218">
        <f t="shared" si="1"/>
        <v>55</v>
      </c>
      <c r="AV13" s="218">
        <f t="shared" si="1"/>
        <v>65</v>
      </c>
    </row>
    <row r="14" spans="1:48" ht="13.5" customHeight="1" x14ac:dyDescent="0.15">
      <c r="A14" s="330" t="s">
        <v>593</v>
      </c>
      <c r="B14" s="331"/>
      <c r="C14" s="332"/>
      <c r="D14" s="336"/>
      <c r="E14" s="337"/>
      <c r="F14" s="337"/>
      <c r="G14" s="337"/>
      <c r="H14" s="337"/>
      <c r="I14" s="337"/>
      <c r="J14" s="337"/>
      <c r="K14" s="337"/>
      <c r="L14" s="337"/>
      <c r="M14" s="337"/>
      <c r="N14" s="337"/>
      <c r="O14" s="337"/>
      <c r="P14" s="337"/>
      <c r="Q14" s="338"/>
      <c r="R14" s="342"/>
      <c r="S14" s="343"/>
      <c r="T14" s="343"/>
      <c r="U14" s="343"/>
      <c r="V14" s="343"/>
      <c r="W14" s="343"/>
      <c r="X14" s="344"/>
      <c r="Y14" s="305" t="s">
        <v>594</v>
      </c>
      <c r="Z14" s="279"/>
      <c r="AA14" s="709"/>
      <c r="AB14" s="709"/>
      <c r="AC14" s="709"/>
      <c r="AD14" s="709"/>
      <c r="AE14" s="709"/>
      <c r="AF14" s="709"/>
      <c r="AG14" s="709"/>
      <c r="AH14" s="709"/>
      <c r="AI14" s="709"/>
      <c r="AJ14" s="709"/>
      <c r="AK14" s="710"/>
    </row>
    <row r="15" spans="1:48" ht="13.5" customHeight="1" thickBot="1" x14ac:dyDescent="0.2">
      <c r="A15" s="333"/>
      <c r="B15" s="334"/>
      <c r="C15" s="335"/>
      <c r="D15" s="339"/>
      <c r="E15" s="340"/>
      <c r="F15" s="340"/>
      <c r="G15" s="340"/>
      <c r="H15" s="340"/>
      <c r="I15" s="340"/>
      <c r="J15" s="340"/>
      <c r="K15" s="340"/>
      <c r="L15" s="340"/>
      <c r="M15" s="340"/>
      <c r="N15" s="340"/>
      <c r="O15" s="340"/>
      <c r="P15" s="340"/>
      <c r="Q15" s="341"/>
      <c r="R15" s="345"/>
      <c r="S15" s="346"/>
      <c r="T15" s="346"/>
      <c r="U15" s="346"/>
      <c r="V15" s="346"/>
      <c r="W15" s="346"/>
      <c r="X15" s="347"/>
      <c r="Y15" s="348"/>
      <c r="Z15" s="349"/>
      <c r="AA15" s="711"/>
      <c r="AB15" s="711"/>
      <c r="AC15" s="711"/>
      <c r="AD15" s="711"/>
      <c r="AE15" s="711"/>
      <c r="AF15" s="711"/>
      <c r="AG15" s="711"/>
      <c r="AH15" s="711"/>
      <c r="AI15" s="711"/>
      <c r="AJ15" s="711"/>
      <c r="AK15" s="712"/>
      <c r="AM15" s="218" t="s">
        <v>607</v>
      </c>
      <c r="AR15" s="218">
        <f>IF(AR10&lt;50, IF(AR13&lt;50, AR12*2, (50-AR10)*2+(AR12-(50-AR10))*3), AR12*3)</f>
        <v>0</v>
      </c>
      <c r="AS15" s="218">
        <f t="shared" ref="AS15:AV15" si="2">IF(AS10&lt;50, IF(AS13&lt;50, AS12*2, (50-AS10)*2+(AS12-(50-AS10))*3), AS12*3)</f>
        <v>0</v>
      </c>
      <c r="AT15" s="218">
        <f t="shared" si="2"/>
        <v>0</v>
      </c>
      <c r="AU15" s="218">
        <f t="shared" si="2"/>
        <v>0</v>
      </c>
      <c r="AV15" s="218">
        <f t="shared" si="2"/>
        <v>0</v>
      </c>
    </row>
    <row r="16" spans="1:48" ht="13.5" customHeight="1" thickBot="1" x14ac:dyDescent="0.2"/>
    <row r="17" spans="1:44" ht="13.5" customHeight="1" x14ac:dyDescent="0.15">
      <c r="A17" s="286" t="s">
        <v>558</v>
      </c>
      <c r="B17" s="284"/>
      <c r="C17" s="284"/>
      <c r="D17" s="284"/>
      <c r="E17" s="284"/>
      <c r="F17" s="284"/>
      <c r="G17" s="284"/>
      <c r="H17" s="350" t="s">
        <v>596</v>
      </c>
      <c r="I17" s="351"/>
      <c r="K17" s="352" t="s">
        <v>613</v>
      </c>
      <c r="L17" s="353"/>
      <c r="M17" s="286" t="s">
        <v>559</v>
      </c>
      <c r="N17" s="284"/>
      <c r="O17" s="284"/>
      <c r="P17" s="284"/>
      <c r="Q17" s="284"/>
      <c r="R17" s="284"/>
      <c r="S17" s="284"/>
      <c r="T17" s="358"/>
      <c r="U17" s="286" t="s">
        <v>560</v>
      </c>
      <c r="V17" s="284"/>
      <c r="W17" s="284"/>
      <c r="X17" s="284"/>
      <c r="Y17" s="284"/>
      <c r="Z17" s="284"/>
      <c r="AA17" s="284"/>
      <c r="AB17" s="358"/>
      <c r="AC17" s="286" t="s">
        <v>561</v>
      </c>
      <c r="AD17" s="284"/>
      <c r="AE17" s="284"/>
      <c r="AF17" s="284"/>
      <c r="AG17" s="284"/>
      <c r="AH17" s="284"/>
      <c r="AI17" s="284"/>
      <c r="AJ17" s="285"/>
    </row>
    <row r="18" spans="1:44" ht="13.5" customHeight="1" x14ac:dyDescent="0.15">
      <c r="A18" s="381" t="s">
        <v>562</v>
      </c>
      <c r="B18" s="382"/>
      <c r="C18" s="382"/>
      <c r="D18" s="382"/>
      <c r="E18" s="383">
        <f>AR13</f>
        <v>45</v>
      </c>
      <c r="F18" s="383"/>
      <c r="G18" s="383"/>
      <c r="H18" s="376"/>
      <c r="I18" s="379"/>
      <c r="K18" s="354"/>
      <c r="L18" s="355"/>
      <c r="M18" s="384" t="s">
        <v>563</v>
      </c>
      <c r="N18" s="385"/>
      <c r="O18" s="385"/>
      <c r="P18" s="385"/>
      <c r="Q18" s="386">
        <f>IF(AND(D10="",K10="",R10=""),"",ROUNDUP((E18+E32)/5+15,0)+Q20)</f>
        <v>33</v>
      </c>
      <c r="R18" s="386"/>
      <c r="S18" s="386"/>
      <c r="T18" s="387"/>
      <c r="U18" s="384" t="s">
        <v>614</v>
      </c>
      <c r="V18" s="385"/>
      <c r="W18" s="385"/>
      <c r="X18" s="385"/>
      <c r="Y18" s="388">
        <f>E46/5+Y20</f>
        <v>13</v>
      </c>
      <c r="Z18" s="388"/>
      <c r="AA18" s="388"/>
      <c r="AB18" s="389"/>
      <c r="AC18" s="384" t="s">
        <v>615</v>
      </c>
      <c r="AD18" s="385"/>
      <c r="AE18" s="385"/>
      <c r="AF18" s="385"/>
      <c r="AG18" s="363">
        <f>IF(AND(D10="",K10="",R10=""),"",ROUNDUP((E25+E39)/10+5,0)-AG20+AG21)</f>
        <v>14</v>
      </c>
      <c r="AH18" s="363"/>
      <c r="AI18" s="363"/>
      <c r="AJ18" s="364"/>
      <c r="AM18" s="218" t="s">
        <v>635</v>
      </c>
    </row>
    <row r="19" spans="1:44" ht="13.5" customHeight="1" x14ac:dyDescent="0.15">
      <c r="A19" s="381"/>
      <c r="B19" s="382"/>
      <c r="C19" s="382"/>
      <c r="D19" s="382"/>
      <c r="E19" s="383"/>
      <c r="F19" s="383"/>
      <c r="G19" s="383"/>
      <c r="H19" s="376"/>
      <c r="I19" s="379"/>
      <c r="K19" s="354"/>
      <c r="L19" s="355"/>
      <c r="M19" s="384"/>
      <c r="N19" s="385"/>
      <c r="O19" s="385"/>
      <c r="P19" s="385"/>
      <c r="Q19" s="386"/>
      <c r="R19" s="386"/>
      <c r="S19" s="386"/>
      <c r="T19" s="387"/>
      <c r="U19" s="384"/>
      <c r="V19" s="385"/>
      <c r="W19" s="385"/>
      <c r="X19" s="385"/>
      <c r="Y19" s="388"/>
      <c r="Z19" s="388"/>
      <c r="AA19" s="388"/>
      <c r="AB19" s="389"/>
      <c r="AC19" s="384"/>
      <c r="AD19" s="385"/>
      <c r="AE19" s="385"/>
      <c r="AF19" s="385"/>
      <c r="AG19" s="363"/>
      <c r="AH19" s="363"/>
      <c r="AI19" s="363"/>
      <c r="AJ19" s="364"/>
      <c r="AM19" s="218" t="s">
        <v>636</v>
      </c>
      <c r="AR19" s="218">
        <f>SUM(AR15:AV15)</f>
        <v>0</v>
      </c>
    </row>
    <row r="20" spans="1:44" ht="13.5" customHeight="1" thickBot="1" x14ac:dyDescent="0.2">
      <c r="A20" s="370" t="s">
        <v>602</v>
      </c>
      <c r="B20" s="371"/>
      <c r="C20" s="371"/>
      <c r="D20" s="371"/>
      <c r="E20" s="279" t="s">
        <v>603</v>
      </c>
      <c r="F20" s="279"/>
      <c r="G20" s="279" t="s">
        <v>604</v>
      </c>
      <c r="H20" s="279"/>
      <c r="I20" s="380"/>
      <c r="K20" s="356"/>
      <c r="L20" s="357"/>
      <c r="M20" s="367" t="s">
        <v>564</v>
      </c>
      <c r="N20" s="368"/>
      <c r="O20" s="368"/>
      <c r="P20" s="368"/>
      <c r="Q20" s="308"/>
      <c r="R20" s="308"/>
      <c r="S20" s="308"/>
      <c r="T20" s="369"/>
      <c r="U20" s="367" t="s">
        <v>564</v>
      </c>
      <c r="V20" s="368"/>
      <c r="W20" s="368"/>
      <c r="X20" s="368"/>
      <c r="Y20" s="308"/>
      <c r="Z20" s="308"/>
      <c r="AA20" s="308"/>
      <c r="AB20" s="369"/>
      <c r="AC20" s="370" t="s">
        <v>616</v>
      </c>
      <c r="AD20" s="371"/>
      <c r="AE20" s="371"/>
      <c r="AF20" s="371"/>
      <c r="AG20" s="372">
        <f>AH71+AF85+AJ61</f>
        <v>0</v>
      </c>
      <c r="AH20" s="372"/>
      <c r="AI20" s="372"/>
      <c r="AJ20" s="373"/>
      <c r="AM20" s="218" t="s">
        <v>729</v>
      </c>
      <c r="AR20" s="218">
        <f>(SUM(E21:F24,E28:F31,E35:F38,E42:F45)-6)*10</f>
        <v>0</v>
      </c>
    </row>
    <row r="21" spans="1:44" ht="13.5" customHeight="1" thickBot="1" x14ac:dyDescent="0.2">
      <c r="A21" s="374" t="s">
        <v>565</v>
      </c>
      <c r="B21" s="375"/>
      <c r="C21" s="375"/>
      <c r="D21" s="375"/>
      <c r="E21" s="376">
        <v>0</v>
      </c>
      <c r="F21" s="376"/>
      <c r="G21" s="377">
        <f>$E$18+E21*20</f>
        <v>45</v>
      </c>
      <c r="H21" s="377"/>
      <c r="I21" s="378"/>
      <c r="AC21" s="367" t="s">
        <v>564</v>
      </c>
      <c r="AD21" s="368"/>
      <c r="AE21" s="368"/>
      <c r="AF21" s="368"/>
      <c r="AG21" s="308"/>
      <c r="AH21" s="308"/>
      <c r="AI21" s="308"/>
      <c r="AJ21" s="309"/>
      <c r="AM21" s="218" t="s">
        <v>637</v>
      </c>
      <c r="AR21" s="220">
        <f>AJ148*5-25</f>
        <v>0</v>
      </c>
    </row>
    <row r="22" spans="1:44" ht="13.5" customHeight="1" thickBot="1" x14ac:dyDescent="0.2">
      <c r="A22" s="374" t="s">
        <v>599</v>
      </c>
      <c r="B22" s="375"/>
      <c r="C22" s="375"/>
      <c r="D22" s="375"/>
      <c r="E22" s="376">
        <v>0</v>
      </c>
      <c r="F22" s="376"/>
      <c r="G22" s="377">
        <f t="shared" ref="G22:G24" si="3">$E$18+E22*20</f>
        <v>45</v>
      </c>
      <c r="H22" s="377"/>
      <c r="I22" s="378"/>
      <c r="K22" s="410" t="s">
        <v>617</v>
      </c>
      <c r="L22" s="411"/>
      <c r="M22" s="411"/>
      <c r="N22" s="411"/>
      <c r="O22" s="411"/>
      <c r="P22" s="411"/>
      <c r="Q22" s="412"/>
      <c r="AM22" s="218" t="s">
        <v>731</v>
      </c>
      <c r="AR22" s="218">
        <f>AI54+AI58</f>
        <v>0</v>
      </c>
    </row>
    <row r="23" spans="1:44" ht="13.5" customHeight="1" thickBot="1" x14ac:dyDescent="0.2">
      <c r="A23" s="374" t="s">
        <v>569</v>
      </c>
      <c r="B23" s="375"/>
      <c r="C23" s="375"/>
      <c r="D23" s="375"/>
      <c r="E23" s="376">
        <v>0</v>
      </c>
      <c r="F23" s="376"/>
      <c r="G23" s="377">
        <f t="shared" si="3"/>
        <v>45</v>
      </c>
      <c r="H23" s="377"/>
      <c r="I23" s="378"/>
      <c r="K23" s="413"/>
      <c r="L23" s="414"/>
      <c r="M23" s="414"/>
      <c r="N23" s="414"/>
      <c r="O23" s="414"/>
      <c r="P23" s="414"/>
      <c r="Q23" s="415"/>
      <c r="R23" s="390" t="s">
        <v>568</v>
      </c>
      <c r="S23" s="391"/>
      <c r="T23" s="391"/>
      <c r="U23" s="391"/>
      <c r="V23" s="391"/>
      <c r="W23" s="391"/>
      <c r="X23" s="391"/>
      <c r="Y23" s="391"/>
      <c r="Z23" s="391"/>
      <c r="AA23" s="391"/>
      <c r="AB23" s="391"/>
      <c r="AC23" s="391"/>
      <c r="AD23" s="391"/>
      <c r="AE23" s="391"/>
      <c r="AF23" s="391"/>
      <c r="AG23" s="391"/>
      <c r="AH23" s="391"/>
      <c r="AI23" s="391"/>
      <c r="AJ23" s="392"/>
      <c r="AM23" s="218" t="s">
        <v>732</v>
      </c>
      <c r="AR23" s="218">
        <f>ROUNDUP(SUM(AJ71,AI85,AH99)/100,0)-15</f>
        <v>0</v>
      </c>
    </row>
    <row r="24" spans="1:44" ht="14.25" customHeight="1" thickBot="1" x14ac:dyDescent="0.2">
      <c r="A24" s="393" t="s">
        <v>567</v>
      </c>
      <c r="B24" s="394"/>
      <c r="C24" s="394"/>
      <c r="D24" s="394"/>
      <c r="E24" s="395">
        <v>0</v>
      </c>
      <c r="F24" s="395"/>
      <c r="G24" s="377">
        <f t="shared" si="3"/>
        <v>45</v>
      </c>
      <c r="H24" s="377"/>
      <c r="I24" s="378"/>
      <c r="K24" s="396" t="s">
        <v>620</v>
      </c>
      <c r="L24" s="397"/>
      <c r="M24" s="221" t="s">
        <v>621</v>
      </c>
      <c r="N24" s="402"/>
      <c r="O24" s="402"/>
      <c r="P24" s="402"/>
      <c r="Q24" s="402"/>
      <c r="R24" s="403"/>
      <c r="S24" s="403"/>
      <c r="T24" s="403"/>
      <c r="U24" s="403"/>
      <c r="V24" s="403"/>
      <c r="W24" s="403"/>
      <c r="X24" s="403"/>
      <c r="Y24" s="403"/>
      <c r="Z24" s="403"/>
      <c r="AA24" s="403"/>
      <c r="AB24" s="403"/>
      <c r="AC24" s="403"/>
      <c r="AD24" s="403"/>
      <c r="AE24" s="403"/>
      <c r="AF24" s="403"/>
      <c r="AG24" s="403"/>
      <c r="AH24" s="403"/>
      <c r="AI24" s="403"/>
      <c r="AJ24" s="404"/>
      <c r="AM24" s="218" t="s">
        <v>604</v>
      </c>
      <c r="AR24" s="218">
        <f>SUM(AR19:AR23)</f>
        <v>0</v>
      </c>
    </row>
    <row r="25" spans="1:44" ht="14.25" customHeight="1" x14ac:dyDescent="0.15">
      <c r="A25" s="405" t="s">
        <v>600</v>
      </c>
      <c r="B25" s="406"/>
      <c r="C25" s="406"/>
      <c r="D25" s="406"/>
      <c r="E25" s="407">
        <f>AS13</f>
        <v>30</v>
      </c>
      <c r="F25" s="407"/>
      <c r="G25" s="407"/>
      <c r="H25" s="408"/>
      <c r="I25" s="409"/>
      <c r="J25" s="222"/>
      <c r="K25" s="398"/>
      <c r="L25" s="399"/>
      <c r="M25" s="223" t="s">
        <v>622</v>
      </c>
      <c r="N25" s="343"/>
      <c r="O25" s="343"/>
      <c r="P25" s="343"/>
      <c r="Q25" s="343"/>
      <c r="R25" s="426"/>
      <c r="S25" s="426"/>
      <c r="T25" s="426"/>
      <c r="U25" s="426"/>
      <c r="V25" s="426"/>
      <c r="W25" s="426"/>
      <c r="X25" s="426"/>
      <c r="Y25" s="426"/>
      <c r="Z25" s="426"/>
      <c r="AA25" s="426"/>
      <c r="AB25" s="426"/>
      <c r="AC25" s="426"/>
      <c r="AD25" s="426"/>
      <c r="AE25" s="426"/>
      <c r="AF25" s="426"/>
      <c r="AG25" s="426"/>
      <c r="AH25" s="426"/>
      <c r="AI25" s="426"/>
      <c r="AJ25" s="427"/>
    </row>
    <row r="26" spans="1:44" ht="14.25" customHeight="1" x14ac:dyDescent="0.15">
      <c r="A26" s="381"/>
      <c r="B26" s="382"/>
      <c r="C26" s="382"/>
      <c r="D26" s="382"/>
      <c r="E26" s="383"/>
      <c r="F26" s="383"/>
      <c r="G26" s="383"/>
      <c r="H26" s="376"/>
      <c r="I26" s="379"/>
      <c r="J26" s="222"/>
      <c r="K26" s="398"/>
      <c r="L26" s="399"/>
      <c r="M26" s="224" t="s">
        <v>623</v>
      </c>
      <c r="N26" s="343"/>
      <c r="O26" s="343"/>
      <c r="P26" s="343"/>
      <c r="Q26" s="343"/>
      <c r="R26" s="429"/>
      <c r="S26" s="429"/>
      <c r="T26" s="429"/>
      <c r="U26" s="429"/>
      <c r="V26" s="429"/>
      <c r="W26" s="429"/>
      <c r="X26" s="429"/>
      <c r="Y26" s="429"/>
      <c r="Z26" s="429"/>
      <c r="AA26" s="429"/>
      <c r="AB26" s="429"/>
      <c r="AC26" s="429"/>
      <c r="AD26" s="429"/>
      <c r="AE26" s="429"/>
      <c r="AF26" s="429"/>
      <c r="AG26" s="429"/>
      <c r="AH26" s="429"/>
      <c r="AI26" s="429"/>
      <c r="AJ26" s="430"/>
    </row>
    <row r="27" spans="1:44" ht="13.5" customHeight="1" thickBot="1" x14ac:dyDescent="0.2">
      <c r="A27" s="370" t="s">
        <v>602</v>
      </c>
      <c r="B27" s="371"/>
      <c r="C27" s="371"/>
      <c r="D27" s="371"/>
      <c r="E27" s="279" t="s">
        <v>603</v>
      </c>
      <c r="F27" s="279"/>
      <c r="G27" s="279" t="s">
        <v>604</v>
      </c>
      <c r="H27" s="279"/>
      <c r="I27" s="380"/>
      <c r="K27" s="400"/>
      <c r="L27" s="401"/>
      <c r="M27" s="225" t="s">
        <v>622</v>
      </c>
      <c r="N27" s="428"/>
      <c r="O27" s="428"/>
      <c r="P27" s="428"/>
      <c r="Q27" s="428"/>
      <c r="R27" s="431" t="s">
        <v>839</v>
      </c>
      <c r="S27" s="431"/>
      <c r="T27" s="431"/>
      <c r="U27" s="431"/>
      <c r="V27" s="431"/>
      <c r="W27" s="431"/>
      <c r="X27" s="431"/>
      <c r="Y27" s="431"/>
      <c r="Z27" s="431"/>
      <c r="AA27" s="431"/>
      <c r="AB27" s="431"/>
      <c r="AC27" s="431"/>
      <c r="AD27" s="431"/>
      <c r="AE27" s="431"/>
      <c r="AF27" s="431"/>
      <c r="AG27" s="431"/>
      <c r="AH27" s="431"/>
      <c r="AI27" s="431"/>
      <c r="AJ27" s="432"/>
    </row>
    <row r="28" spans="1:44" ht="14.25" customHeight="1" x14ac:dyDescent="0.15">
      <c r="A28" s="374" t="s">
        <v>570</v>
      </c>
      <c r="B28" s="375"/>
      <c r="C28" s="375"/>
      <c r="D28" s="375"/>
      <c r="E28" s="376">
        <v>0</v>
      </c>
      <c r="F28" s="376"/>
      <c r="G28" s="377">
        <f>$E$25+E28*20</f>
        <v>30</v>
      </c>
      <c r="H28" s="377"/>
      <c r="I28" s="378"/>
      <c r="K28" s="396" t="s">
        <v>619</v>
      </c>
      <c r="L28" s="416"/>
      <c r="M28" s="221" t="s">
        <v>621</v>
      </c>
      <c r="N28" s="420"/>
      <c r="O28" s="402"/>
      <c r="P28" s="402"/>
      <c r="Q28" s="402"/>
      <c r="R28" s="422"/>
      <c r="S28" s="422"/>
      <c r="T28" s="422"/>
      <c r="U28" s="422"/>
      <c r="V28" s="422"/>
      <c r="W28" s="422"/>
      <c r="X28" s="422"/>
      <c r="Y28" s="422"/>
      <c r="Z28" s="422"/>
      <c r="AA28" s="422"/>
      <c r="AB28" s="422"/>
      <c r="AC28" s="422"/>
      <c r="AD28" s="422"/>
      <c r="AE28" s="422"/>
      <c r="AF28" s="422"/>
      <c r="AG28" s="422"/>
      <c r="AH28" s="422"/>
      <c r="AI28" s="422"/>
      <c r="AJ28" s="423"/>
    </row>
    <row r="29" spans="1:44" ht="13.5" customHeight="1" x14ac:dyDescent="0.15">
      <c r="A29" s="374" t="s">
        <v>571</v>
      </c>
      <c r="B29" s="375"/>
      <c r="C29" s="375"/>
      <c r="D29" s="375"/>
      <c r="E29" s="376">
        <v>0</v>
      </c>
      <c r="F29" s="376"/>
      <c r="G29" s="377">
        <f t="shared" ref="G29:G31" si="4">$E$25+E29*20</f>
        <v>30</v>
      </c>
      <c r="H29" s="377"/>
      <c r="I29" s="378"/>
      <c r="K29" s="398"/>
      <c r="L29" s="417"/>
      <c r="M29" s="223" t="s">
        <v>622</v>
      </c>
      <c r="N29" s="421"/>
      <c r="O29" s="343"/>
      <c r="P29" s="343"/>
      <c r="Q29" s="343"/>
      <c r="R29" s="424"/>
      <c r="S29" s="424"/>
      <c r="T29" s="424"/>
      <c r="U29" s="424"/>
      <c r="V29" s="424"/>
      <c r="W29" s="424"/>
      <c r="X29" s="424"/>
      <c r="Y29" s="424"/>
      <c r="Z29" s="424"/>
      <c r="AA29" s="424"/>
      <c r="AB29" s="424"/>
      <c r="AC29" s="424"/>
      <c r="AD29" s="424"/>
      <c r="AE29" s="424"/>
      <c r="AF29" s="424"/>
      <c r="AG29" s="424"/>
      <c r="AH29" s="424"/>
      <c r="AI29" s="424"/>
      <c r="AJ29" s="425"/>
    </row>
    <row r="30" spans="1:44" ht="13.5" customHeight="1" x14ac:dyDescent="0.15">
      <c r="A30" s="374" t="s">
        <v>566</v>
      </c>
      <c r="B30" s="375"/>
      <c r="C30" s="375"/>
      <c r="D30" s="375"/>
      <c r="E30" s="376">
        <v>0</v>
      </c>
      <c r="F30" s="376"/>
      <c r="G30" s="377">
        <f t="shared" si="4"/>
        <v>30</v>
      </c>
      <c r="H30" s="377"/>
      <c r="I30" s="378"/>
      <c r="K30" s="398"/>
      <c r="L30" s="417"/>
      <c r="M30" s="224" t="s">
        <v>623</v>
      </c>
      <c r="N30" s="343"/>
      <c r="O30" s="343"/>
      <c r="P30" s="343"/>
      <c r="Q30" s="343"/>
      <c r="R30" s="429"/>
      <c r="S30" s="429"/>
      <c r="T30" s="429"/>
      <c r="U30" s="429"/>
      <c r="V30" s="429"/>
      <c r="W30" s="429"/>
      <c r="X30" s="429"/>
      <c r="Y30" s="429"/>
      <c r="Z30" s="429"/>
      <c r="AA30" s="429"/>
      <c r="AB30" s="429"/>
      <c r="AC30" s="429"/>
      <c r="AD30" s="429"/>
      <c r="AE30" s="429"/>
      <c r="AF30" s="429"/>
      <c r="AG30" s="429"/>
      <c r="AH30" s="429"/>
      <c r="AI30" s="429"/>
      <c r="AJ30" s="430"/>
    </row>
    <row r="31" spans="1:44" ht="13.5" customHeight="1" thickBot="1" x14ac:dyDescent="0.2">
      <c r="A31" s="393" t="s">
        <v>572</v>
      </c>
      <c r="B31" s="394"/>
      <c r="C31" s="394"/>
      <c r="D31" s="394"/>
      <c r="E31" s="395">
        <v>2</v>
      </c>
      <c r="F31" s="395"/>
      <c r="G31" s="377">
        <f t="shared" si="4"/>
        <v>70</v>
      </c>
      <c r="H31" s="377"/>
      <c r="I31" s="378"/>
      <c r="J31" s="226"/>
      <c r="K31" s="418"/>
      <c r="L31" s="419"/>
      <c r="M31" s="227" t="s">
        <v>622</v>
      </c>
      <c r="N31" s="346"/>
      <c r="O31" s="346"/>
      <c r="P31" s="346"/>
      <c r="Q31" s="346"/>
      <c r="R31" s="431" t="s">
        <v>839</v>
      </c>
      <c r="S31" s="431"/>
      <c r="T31" s="431"/>
      <c r="U31" s="431"/>
      <c r="V31" s="431"/>
      <c r="W31" s="431"/>
      <c r="X31" s="431"/>
      <c r="Y31" s="431"/>
      <c r="Z31" s="431"/>
      <c r="AA31" s="431"/>
      <c r="AB31" s="431"/>
      <c r="AC31" s="431"/>
      <c r="AD31" s="431"/>
      <c r="AE31" s="431"/>
      <c r="AF31" s="431"/>
      <c r="AG31" s="431"/>
      <c r="AH31" s="431"/>
      <c r="AI31" s="431"/>
      <c r="AJ31" s="432"/>
      <c r="AM31" s="228"/>
    </row>
    <row r="32" spans="1:44" ht="13.5" customHeight="1" x14ac:dyDescent="0.15">
      <c r="A32" s="405" t="s">
        <v>574</v>
      </c>
      <c r="B32" s="406"/>
      <c r="C32" s="406"/>
      <c r="D32" s="406"/>
      <c r="E32" s="407">
        <f>AT13</f>
        <v>45</v>
      </c>
      <c r="F32" s="407"/>
      <c r="G32" s="407"/>
      <c r="H32" s="408"/>
      <c r="I32" s="409"/>
      <c r="J32" s="222"/>
      <c r="K32" s="433" t="s">
        <v>618</v>
      </c>
      <c r="L32" s="434"/>
      <c r="M32" s="225" t="s">
        <v>621</v>
      </c>
      <c r="N32" s="435"/>
      <c r="O32" s="436"/>
      <c r="P32" s="436"/>
      <c r="Q32" s="436"/>
      <c r="R32" s="437"/>
      <c r="S32" s="437"/>
      <c r="T32" s="437"/>
      <c r="U32" s="437"/>
      <c r="V32" s="437"/>
      <c r="W32" s="437"/>
      <c r="X32" s="437"/>
      <c r="Y32" s="437"/>
      <c r="Z32" s="437"/>
      <c r="AA32" s="437"/>
      <c r="AB32" s="437"/>
      <c r="AC32" s="437"/>
      <c r="AD32" s="437"/>
      <c r="AE32" s="437"/>
      <c r="AF32" s="437"/>
      <c r="AG32" s="437"/>
      <c r="AH32" s="437"/>
      <c r="AI32" s="437"/>
      <c r="AJ32" s="438"/>
      <c r="AM32" s="228"/>
    </row>
    <row r="33" spans="1:36" ht="13.5" customHeight="1" x14ac:dyDescent="0.15">
      <c r="A33" s="381"/>
      <c r="B33" s="382"/>
      <c r="C33" s="382"/>
      <c r="D33" s="382"/>
      <c r="E33" s="383"/>
      <c r="F33" s="383"/>
      <c r="G33" s="383"/>
      <c r="H33" s="376"/>
      <c r="I33" s="379"/>
      <c r="J33" s="222"/>
      <c r="K33" s="398"/>
      <c r="L33" s="417"/>
      <c r="M33" s="223" t="s">
        <v>622</v>
      </c>
      <c r="N33" s="421"/>
      <c r="O33" s="343"/>
      <c r="P33" s="343"/>
      <c r="Q33" s="343"/>
      <c r="R33" s="426"/>
      <c r="S33" s="426"/>
      <c r="T33" s="426"/>
      <c r="U33" s="426"/>
      <c r="V33" s="426"/>
      <c r="W33" s="426"/>
      <c r="X33" s="426"/>
      <c r="Y33" s="426"/>
      <c r="Z33" s="426"/>
      <c r="AA33" s="426"/>
      <c r="AB33" s="426"/>
      <c r="AC33" s="426"/>
      <c r="AD33" s="426"/>
      <c r="AE33" s="426"/>
      <c r="AF33" s="426"/>
      <c r="AG33" s="426"/>
      <c r="AH33" s="426"/>
      <c r="AI33" s="426"/>
      <c r="AJ33" s="427"/>
    </row>
    <row r="34" spans="1:36" ht="13.5" customHeight="1" x14ac:dyDescent="0.15">
      <c r="A34" s="370" t="s">
        <v>602</v>
      </c>
      <c r="B34" s="371"/>
      <c r="C34" s="371"/>
      <c r="D34" s="371"/>
      <c r="E34" s="279" t="s">
        <v>603</v>
      </c>
      <c r="F34" s="279"/>
      <c r="G34" s="279" t="s">
        <v>604</v>
      </c>
      <c r="H34" s="279"/>
      <c r="I34" s="380"/>
      <c r="K34" s="398"/>
      <c r="L34" s="417"/>
      <c r="M34" s="224" t="s">
        <v>623</v>
      </c>
      <c r="N34" s="343"/>
      <c r="O34" s="343"/>
      <c r="P34" s="343"/>
      <c r="Q34" s="343"/>
      <c r="R34" s="460"/>
      <c r="S34" s="460"/>
      <c r="T34" s="460"/>
      <c r="U34" s="460"/>
      <c r="V34" s="460"/>
      <c r="W34" s="460"/>
      <c r="X34" s="460"/>
      <c r="Y34" s="460"/>
      <c r="Z34" s="460"/>
      <c r="AA34" s="460"/>
      <c r="AB34" s="460"/>
      <c r="AC34" s="460"/>
      <c r="AD34" s="460"/>
      <c r="AE34" s="460"/>
      <c r="AF34" s="460"/>
      <c r="AG34" s="460"/>
      <c r="AH34" s="460"/>
      <c r="AI34" s="460"/>
      <c r="AJ34" s="461"/>
    </row>
    <row r="35" spans="1:36" ht="13.5" customHeight="1" thickBot="1" x14ac:dyDescent="0.2">
      <c r="A35" s="374" t="s">
        <v>575</v>
      </c>
      <c r="B35" s="375"/>
      <c r="C35" s="375"/>
      <c r="D35" s="375"/>
      <c r="E35" s="376">
        <v>0</v>
      </c>
      <c r="F35" s="376"/>
      <c r="G35" s="377">
        <f>$E$32+E35*20</f>
        <v>45</v>
      </c>
      <c r="H35" s="377"/>
      <c r="I35" s="378"/>
      <c r="J35" s="226"/>
      <c r="K35" s="418"/>
      <c r="L35" s="419"/>
      <c r="M35" s="227" t="s">
        <v>622</v>
      </c>
      <c r="N35" s="346"/>
      <c r="O35" s="346"/>
      <c r="P35" s="346"/>
      <c r="Q35" s="346"/>
      <c r="R35" s="431" t="s">
        <v>839</v>
      </c>
      <c r="S35" s="431"/>
      <c r="T35" s="431"/>
      <c r="U35" s="431"/>
      <c r="V35" s="431"/>
      <c r="W35" s="431"/>
      <c r="X35" s="431"/>
      <c r="Y35" s="431"/>
      <c r="Z35" s="431"/>
      <c r="AA35" s="431"/>
      <c r="AB35" s="431"/>
      <c r="AC35" s="431"/>
      <c r="AD35" s="431"/>
      <c r="AE35" s="431"/>
      <c r="AF35" s="431"/>
      <c r="AG35" s="431"/>
      <c r="AH35" s="431"/>
      <c r="AI35" s="431"/>
      <c r="AJ35" s="432"/>
    </row>
    <row r="36" spans="1:36" ht="13.5" customHeight="1" thickBot="1" x14ac:dyDescent="0.2">
      <c r="A36" s="374" t="s">
        <v>577</v>
      </c>
      <c r="B36" s="375"/>
      <c r="C36" s="375"/>
      <c r="D36" s="375"/>
      <c r="E36" s="376">
        <v>0</v>
      </c>
      <c r="F36" s="376"/>
      <c r="G36" s="377">
        <f t="shared" ref="G36:G38" si="5">$E$32+E36*20</f>
        <v>45</v>
      </c>
      <c r="H36" s="377"/>
      <c r="I36" s="378"/>
      <c r="J36" s="226"/>
      <c r="K36" s="229"/>
      <c r="N36" s="230"/>
      <c r="Q36" s="231"/>
      <c r="R36" s="231"/>
      <c r="U36" s="231"/>
      <c r="V36" s="231"/>
      <c r="Y36" s="231"/>
      <c r="Z36" s="231"/>
      <c r="AC36" s="231"/>
      <c r="AD36" s="231"/>
      <c r="AG36" s="231"/>
      <c r="AH36" s="231"/>
      <c r="AJ36" s="230"/>
    </row>
    <row r="37" spans="1:36" ht="13.5" customHeight="1" x14ac:dyDescent="0.15">
      <c r="A37" s="374" t="s">
        <v>576</v>
      </c>
      <c r="B37" s="375"/>
      <c r="C37" s="375"/>
      <c r="D37" s="375"/>
      <c r="E37" s="376">
        <v>1</v>
      </c>
      <c r="F37" s="376"/>
      <c r="G37" s="377">
        <f t="shared" si="5"/>
        <v>65</v>
      </c>
      <c r="H37" s="377"/>
      <c r="I37" s="378"/>
      <c r="J37" s="226"/>
      <c r="K37" s="439" t="s">
        <v>624</v>
      </c>
      <c r="L37" s="440"/>
      <c r="M37" s="440"/>
      <c r="N37" s="440"/>
      <c r="O37" s="440"/>
      <c r="P37" s="440"/>
      <c r="Q37" s="441"/>
      <c r="R37" s="445" t="s">
        <v>630</v>
      </c>
      <c r="S37" s="446"/>
      <c r="T37" s="446"/>
      <c r="U37" s="446"/>
      <c r="V37" s="446"/>
      <c r="W37" s="446"/>
      <c r="X37" s="446"/>
      <c r="Y37" s="446"/>
      <c r="Z37" s="446"/>
      <c r="AA37" s="447"/>
      <c r="AB37" s="448" t="s">
        <v>632</v>
      </c>
      <c r="AC37" s="449"/>
      <c r="AD37" s="449"/>
      <c r="AE37" s="449"/>
      <c r="AF37" s="449"/>
      <c r="AG37" s="449"/>
      <c r="AH37" s="450">
        <f>ROUNDUP((E32+E39)/20,0)+AF38</f>
        <v>5</v>
      </c>
      <c r="AI37" s="450"/>
      <c r="AJ37" s="451"/>
    </row>
    <row r="38" spans="1:36" ht="13.5" customHeight="1" thickBot="1" x14ac:dyDescent="0.2">
      <c r="A38" s="393" t="s">
        <v>578</v>
      </c>
      <c r="B38" s="394"/>
      <c r="C38" s="394"/>
      <c r="D38" s="394"/>
      <c r="E38" s="395">
        <v>0</v>
      </c>
      <c r="F38" s="395"/>
      <c r="G38" s="377">
        <f t="shared" si="5"/>
        <v>45</v>
      </c>
      <c r="H38" s="377"/>
      <c r="I38" s="378"/>
      <c r="J38" s="226"/>
      <c r="K38" s="442"/>
      <c r="L38" s="443"/>
      <c r="M38" s="443"/>
      <c r="N38" s="443"/>
      <c r="O38" s="443"/>
      <c r="P38" s="443"/>
      <c r="Q38" s="444"/>
      <c r="R38" s="454" t="s">
        <v>629</v>
      </c>
      <c r="S38" s="455"/>
      <c r="T38" s="455"/>
      <c r="U38" s="455"/>
      <c r="V38" s="455"/>
      <c r="W38" s="455"/>
      <c r="X38" s="455"/>
      <c r="Y38" s="455"/>
      <c r="Z38" s="455"/>
      <c r="AA38" s="456"/>
      <c r="AB38" s="457" t="s">
        <v>631</v>
      </c>
      <c r="AC38" s="458"/>
      <c r="AD38" s="458"/>
      <c r="AE38" s="458"/>
      <c r="AF38" s="459"/>
      <c r="AG38" s="459"/>
      <c r="AH38" s="452"/>
      <c r="AI38" s="452"/>
      <c r="AJ38" s="453"/>
    </row>
    <row r="39" spans="1:36" ht="13.5" customHeight="1" x14ac:dyDescent="0.15">
      <c r="A39" s="405" t="s">
        <v>579</v>
      </c>
      <c r="B39" s="406"/>
      <c r="C39" s="406"/>
      <c r="D39" s="406"/>
      <c r="E39" s="407">
        <f>AU13</f>
        <v>55</v>
      </c>
      <c r="F39" s="407"/>
      <c r="G39" s="407"/>
      <c r="H39" s="408"/>
      <c r="I39" s="409"/>
      <c r="J39" s="222"/>
      <c r="K39" s="286" t="s">
        <v>625</v>
      </c>
      <c r="L39" s="284"/>
      <c r="M39" s="284"/>
      <c r="N39" s="284" t="s">
        <v>626</v>
      </c>
      <c r="O39" s="284"/>
      <c r="P39" s="284"/>
      <c r="Q39" s="284"/>
      <c r="R39" s="284" t="s">
        <v>627</v>
      </c>
      <c r="S39" s="284"/>
      <c r="T39" s="284"/>
      <c r="U39" s="284"/>
      <c r="V39" s="284"/>
      <c r="W39" s="284"/>
      <c r="X39" s="284"/>
      <c r="Y39" s="284" t="s">
        <v>628</v>
      </c>
      <c r="Z39" s="284"/>
      <c r="AA39" s="284"/>
      <c r="AB39" s="284"/>
      <c r="AC39" s="284"/>
      <c r="AD39" s="284"/>
      <c r="AE39" s="284"/>
      <c r="AF39" s="284"/>
      <c r="AG39" s="284"/>
      <c r="AH39" s="284"/>
      <c r="AI39" s="284"/>
      <c r="AJ39" s="285"/>
    </row>
    <row r="40" spans="1:36" ht="13.5" customHeight="1" x14ac:dyDescent="0.15">
      <c r="A40" s="381"/>
      <c r="B40" s="382"/>
      <c r="C40" s="382"/>
      <c r="D40" s="382"/>
      <c r="E40" s="383"/>
      <c r="F40" s="383"/>
      <c r="G40" s="383"/>
      <c r="H40" s="376"/>
      <c r="I40" s="379"/>
      <c r="J40" s="222"/>
      <c r="K40" s="464" t="s">
        <v>689</v>
      </c>
      <c r="L40" s="465"/>
      <c r="M40" s="465"/>
      <c r="N40" s="465"/>
      <c r="O40" s="465"/>
      <c r="P40" s="465"/>
      <c r="Q40" s="465"/>
      <c r="R40" s="465"/>
      <c r="S40" s="465"/>
      <c r="T40" s="465"/>
      <c r="U40" s="465"/>
      <c r="V40" s="465"/>
      <c r="W40" s="465"/>
      <c r="X40" s="465"/>
      <c r="Y40" s="462"/>
      <c r="Z40" s="462"/>
      <c r="AA40" s="462"/>
      <c r="AB40" s="462"/>
      <c r="AC40" s="462"/>
      <c r="AD40" s="462"/>
      <c r="AE40" s="462"/>
      <c r="AF40" s="462"/>
      <c r="AG40" s="462"/>
      <c r="AH40" s="462"/>
      <c r="AI40" s="462"/>
      <c r="AJ40" s="463"/>
    </row>
    <row r="41" spans="1:36" ht="13.5" customHeight="1" x14ac:dyDescent="0.15">
      <c r="A41" s="370" t="s">
        <v>602</v>
      </c>
      <c r="B41" s="371"/>
      <c r="C41" s="371"/>
      <c r="D41" s="371"/>
      <c r="E41" s="279" t="s">
        <v>603</v>
      </c>
      <c r="F41" s="279"/>
      <c r="G41" s="279" t="s">
        <v>604</v>
      </c>
      <c r="H41" s="279"/>
      <c r="I41" s="380"/>
      <c r="K41" s="464" t="s">
        <v>733</v>
      </c>
      <c r="L41" s="465"/>
      <c r="M41" s="465"/>
      <c r="N41" s="465"/>
      <c r="O41" s="465"/>
      <c r="P41" s="465"/>
      <c r="Q41" s="465"/>
      <c r="R41" s="465"/>
      <c r="S41" s="465"/>
      <c r="T41" s="465"/>
      <c r="U41" s="465"/>
      <c r="V41" s="465"/>
      <c r="W41" s="465"/>
      <c r="X41" s="465"/>
      <c r="Y41" s="462"/>
      <c r="Z41" s="462"/>
      <c r="AA41" s="462"/>
      <c r="AB41" s="462"/>
      <c r="AC41" s="462"/>
      <c r="AD41" s="462"/>
      <c r="AE41" s="462"/>
      <c r="AF41" s="462"/>
      <c r="AG41" s="462"/>
      <c r="AH41" s="462"/>
      <c r="AI41" s="462"/>
      <c r="AJ41" s="463"/>
    </row>
    <row r="42" spans="1:36" ht="13.5" customHeight="1" x14ac:dyDescent="0.15">
      <c r="A42" s="374" t="s">
        <v>580</v>
      </c>
      <c r="B42" s="375"/>
      <c r="C42" s="375"/>
      <c r="D42" s="375"/>
      <c r="E42" s="376">
        <v>3</v>
      </c>
      <c r="F42" s="376"/>
      <c r="G42" s="377">
        <f>$E$39+E42*20</f>
        <v>115</v>
      </c>
      <c r="H42" s="377"/>
      <c r="I42" s="378"/>
      <c r="J42" s="226"/>
      <c r="K42" s="464"/>
      <c r="L42" s="465"/>
      <c r="M42" s="465"/>
      <c r="N42" s="465"/>
      <c r="O42" s="465"/>
      <c r="P42" s="465"/>
      <c r="Q42" s="465"/>
      <c r="R42" s="465"/>
      <c r="S42" s="465"/>
      <c r="T42" s="465"/>
      <c r="U42" s="465"/>
      <c r="V42" s="465"/>
      <c r="W42" s="465"/>
      <c r="X42" s="465"/>
      <c r="Y42" s="462"/>
      <c r="Z42" s="462"/>
      <c r="AA42" s="462"/>
      <c r="AB42" s="462"/>
      <c r="AC42" s="462"/>
      <c r="AD42" s="462"/>
      <c r="AE42" s="462"/>
      <c r="AF42" s="462"/>
      <c r="AG42" s="462"/>
      <c r="AH42" s="462"/>
      <c r="AI42" s="462"/>
      <c r="AJ42" s="463"/>
    </row>
    <row r="43" spans="1:36" ht="13.5" customHeight="1" x14ac:dyDescent="0.15">
      <c r="A43" s="374" t="s">
        <v>581</v>
      </c>
      <c r="B43" s="375"/>
      <c r="C43" s="375"/>
      <c r="D43" s="375"/>
      <c r="E43" s="376">
        <v>0</v>
      </c>
      <c r="F43" s="376"/>
      <c r="G43" s="377">
        <f t="shared" ref="G43:G45" si="6">$E$39+E43*20</f>
        <v>55</v>
      </c>
      <c r="H43" s="377"/>
      <c r="I43" s="378"/>
      <c r="J43" s="226"/>
      <c r="K43" s="464"/>
      <c r="L43" s="465"/>
      <c r="M43" s="465"/>
      <c r="N43" s="465"/>
      <c r="O43" s="465"/>
      <c r="P43" s="465"/>
      <c r="Q43" s="465"/>
      <c r="R43" s="465"/>
      <c r="S43" s="465"/>
      <c r="T43" s="465"/>
      <c r="U43" s="465"/>
      <c r="V43" s="465"/>
      <c r="W43" s="465"/>
      <c r="X43" s="465"/>
      <c r="Y43" s="462"/>
      <c r="Z43" s="462"/>
      <c r="AA43" s="462"/>
      <c r="AB43" s="462"/>
      <c r="AC43" s="462"/>
      <c r="AD43" s="462"/>
      <c r="AE43" s="462"/>
      <c r="AF43" s="462"/>
      <c r="AG43" s="462"/>
      <c r="AH43" s="462"/>
      <c r="AI43" s="462"/>
      <c r="AJ43" s="463"/>
    </row>
    <row r="44" spans="1:36" ht="13.5" customHeight="1" x14ac:dyDescent="0.15">
      <c r="A44" s="374" t="s">
        <v>573</v>
      </c>
      <c r="B44" s="375"/>
      <c r="C44" s="375"/>
      <c r="D44" s="375"/>
      <c r="E44" s="376">
        <v>0</v>
      </c>
      <c r="F44" s="376"/>
      <c r="G44" s="377">
        <f t="shared" si="6"/>
        <v>55</v>
      </c>
      <c r="H44" s="377"/>
      <c r="I44" s="378"/>
      <c r="J44" s="226"/>
      <c r="K44" s="464"/>
      <c r="L44" s="465"/>
      <c r="M44" s="465"/>
      <c r="N44" s="465"/>
      <c r="O44" s="465"/>
      <c r="P44" s="465"/>
      <c r="Q44" s="465"/>
      <c r="R44" s="465"/>
      <c r="S44" s="465"/>
      <c r="T44" s="465"/>
      <c r="U44" s="465"/>
      <c r="V44" s="465"/>
      <c r="W44" s="465"/>
      <c r="X44" s="465"/>
      <c r="Y44" s="462"/>
      <c r="Z44" s="462"/>
      <c r="AA44" s="462"/>
      <c r="AB44" s="462"/>
      <c r="AC44" s="462"/>
      <c r="AD44" s="462"/>
      <c r="AE44" s="462"/>
      <c r="AF44" s="462"/>
      <c r="AG44" s="462"/>
      <c r="AH44" s="462"/>
      <c r="AI44" s="462"/>
      <c r="AJ44" s="463"/>
    </row>
    <row r="45" spans="1:36" ht="13.5" customHeight="1" thickBot="1" x14ac:dyDescent="0.2">
      <c r="A45" s="393" t="s">
        <v>582</v>
      </c>
      <c r="B45" s="394"/>
      <c r="C45" s="394"/>
      <c r="D45" s="394"/>
      <c r="E45" s="395">
        <v>0</v>
      </c>
      <c r="F45" s="395"/>
      <c r="G45" s="377">
        <f t="shared" si="6"/>
        <v>55</v>
      </c>
      <c r="H45" s="377"/>
      <c r="I45" s="378"/>
      <c r="J45" s="226"/>
      <c r="K45" s="479"/>
      <c r="L45" s="480"/>
      <c r="M45" s="480"/>
      <c r="N45" s="480"/>
      <c r="O45" s="480"/>
      <c r="P45" s="480"/>
      <c r="Q45" s="480"/>
      <c r="R45" s="480"/>
      <c r="S45" s="480"/>
      <c r="T45" s="480"/>
      <c r="U45" s="480"/>
      <c r="V45" s="480"/>
      <c r="W45" s="480"/>
      <c r="X45" s="480"/>
      <c r="Y45" s="466"/>
      <c r="Z45" s="466"/>
      <c r="AA45" s="466"/>
      <c r="AB45" s="466"/>
      <c r="AC45" s="466"/>
      <c r="AD45" s="466"/>
      <c r="AE45" s="466"/>
      <c r="AF45" s="466"/>
      <c r="AG45" s="466"/>
      <c r="AH45" s="466"/>
      <c r="AI45" s="466"/>
      <c r="AJ45" s="467"/>
    </row>
    <row r="46" spans="1:36" ht="14.25" customHeight="1" thickBot="1" x14ac:dyDescent="0.2">
      <c r="A46" s="405" t="s">
        <v>583</v>
      </c>
      <c r="B46" s="406"/>
      <c r="C46" s="406"/>
      <c r="D46" s="406"/>
      <c r="E46" s="407">
        <f>AV13</f>
        <v>65</v>
      </c>
      <c r="F46" s="407"/>
      <c r="G46" s="407"/>
      <c r="H46" s="408"/>
      <c r="I46" s="409"/>
      <c r="J46" s="222"/>
    </row>
    <row r="47" spans="1:36" ht="14.25" customHeight="1" thickBot="1" x14ac:dyDescent="0.2">
      <c r="A47" s="468"/>
      <c r="B47" s="469"/>
      <c r="C47" s="469"/>
      <c r="D47" s="469"/>
      <c r="E47" s="470"/>
      <c r="F47" s="470"/>
      <c r="G47" s="470"/>
      <c r="H47" s="471"/>
      <c r="I47" s="472"/>
      <c r="J47" s="222"/>
      <c r="K47" s="473" t="s">
        <v>584</v>
      </c>
      <c r="L47" s="474"/>
      <c r="M47" s="474"/>
      <c r="N47" s="474"/>
      <c r="O47" s="474"/>
      <c r="P47" s="474"/>
      <c r="Q47" s="475"/>
    </row>
    <row r="48" spans="1:36" ht="14.25" customHeight="1" thickBot="1" x14ac:dyDescent="0.2">
      <c r="A48" s="232"/>
      <c r="B48" s="232"/>
      <c r="C48" s="232"/>
      <c r="D48" s="232"/>
      <c r="E48" s="233"/>
      <c r="F48" s="233"/>
      <c r="G48" s="234"/>
      <c r="H48" s="234"/>
      <c r="I48" s="234"/>
      <c r="J48" s="226"/>
      <c r="K48" s="476"/>
      <c r="L48" s="477"/>
      <c r="M48" s="477"/>
      <c r="N48" s="477"/>
      <c r="O48" s="477"/>
      <c r="P48" s="477"/>
      <c r="Q48" s="478"/>
    </row>
    <row r="49" spans="1:70" x14ac:dyDescent="0.15">
      <c r="J49" s="226"/>
      <c r="K49" s="484"/>
      <c r="L49" s="485"/>
      <c r="M49" s="485"/>
      <c r="N49" s="485"/>
      <c r="O49" s="485"/>
      <c r="P49" s="485"/>
      <c r="Q49" s="485"/>
      <c r="R49" s="485"/>
      <c r="S49" s="485"/>
      <c r="T49" s="485"/>
      <c r="U49" s="485"/>
      <c r="V49" s="485"/>
      <c r="W49" s="485"/>
      <c r="X49" s="485"/>
      <c r="Y49" s="485"/>
      <c r="Z49" s="485"/>
      <c r="AA49" s="485"/>
      <c r="AB49" s="485"/>
      <c r="AC49" s="485"/>
      <c r="AD49" s="485"/>
      <c r="AE49" s="485"/>
      <c r="AF49" s="485"/>
      <c r="AG49" s="485"/>
      <c r="AH49" s="485"/>
      <c r="AI49" s="485"/>
      <c r="AJ49" s="486"/>
    </row>
    <row r="50" spans="1:70" ht="14.25" thickBot="1" x14ac:dyDescent="0.2">
      <c r="K50" s="487"/>
      <c r="L50" s="488"/>
      <c r="M50" s="488"/>
      <c r="N50" s="488"/>
      <c r="O50" s="488"/>
      <c r="P50" s="488"/>
      <c r="Q50" s="488"/>
      <c r="R50" s="488"/>
      <c r="S50" s="488"/>
      <c r="T50" s="488"/>
      <c r="U50" s="488"/>
      <c r="V50" s="488"/>
      <c r="W50" s="488"/>
      <c r="X50" s="488"/>
      <c r="Y50" s="488"/>
      <c r="Z50" s="488"/>
      <c r="AA50" s="488"/>
      <c r="AB50" s="488"/>
      <c r="AC50" s="488"/>
      <c r="AD50" s="488"/>
      <c r="AE50" s="488"/>
      <c r="AF50" s="488"/>
      <c r="AG50" s="488"/>
      <c r="AH50" s="488"/>
      <c r="AI50" s="488"/>
      <c r="AJ50" s="489"/>
    </row>
    <row r="51" spans="1:70" ht="13.5" customHeight="1" thickBot="1" x14ac:dyDescent="0.2">
      <c r="A51" s="490" t="s">
        <v>731</v>
      </c>
      <c r="B51" s="491"/>
      <c r="C51" s="491"/>
      <c r="D51" s="491"/>
      <c r="E51" s="491"/>
      <c r="F51" s="491"/>
      <c r="G51" s="492"/>
      <c r="J51" s="233"/>
      <c r="K51" s="233"/>
      <c r="L51" s="233"/>
      <c r="M51" s="233"/>
      <c r="N51" s="233"/>
      <c r="O51" s="233"/>
      <c r="P51" s="233"/>
      <c r="Q51" s="233"/>
      <c r="R51" s="233"/>
      <c r="S51" s="233"/>
      <c r="AL51" s="496"/>
      <c r="AM51" s="496"/>
      <c r="AN51" s="324"/>
      <c r="AO51" s="324"/>
      <c r="AP51" s="324"/>
      <c r="AQ51" s="219"/>
      <c r="AR51" s="219"/>
      <c r="AS51" s="219"/>
      <c r="AT51" s="219"/>
      <c r="AU51" s="497"/>
      <c r="AV51" s="497"/>
      <c r="AW51" s="497"/>
      <c r="AX51" s="497"/>
      <c r="AY51" s="497"/>
      <c r="AZ51" s="497"/>
      <c r="BA51" s="497"/>
      <c r="BB51" s="497"/>
      <c r="BC51" s="497"/>
      <c r="BD51" s="497"/>
      <c r="BE51" s="219"/>
      <c r="BF51" s="219"/>
      <c r="BG51" s="219"/>
      <c r="BH51" s="219"/>
      <c r="BI51" s="219"/>
      <c r="BJ51" s="219"/>
      <c r="BK51" s="219"/>
      <c r="BL51" s="219"/>
      <c r="BM51" s="219"/>
      <c r="BN51" s="219"/>
      <c r="BO51" s="219"/>
      <c r="BP51" s="219"/>
    </row>
    <row r="52" spans="1:70" ht="13.5" customHeight="1" thickBot="1" x14ac:dyDescent="0.2">
      <c r="A52" s="493"/>
      <c r="B52" s="494"/>
      <c r="C52" s="494"/>
      <c r="D52" s="494"/>
      <c r="E52" s="494"/>
      <c r="F52" s="494"/>
      <c r="G52" s="495"/>
      <c r="K52" s="286" t="s">
        <v>704</v>
      </c>
      <c r="L52" s="284"/>
      <c r="M52" s="284"/>
      <c r="N52" s="284"/>
      <c r="O52" s="284"/>
      <c r="P52" s="284"/>
      <c r="Q52" s="284"/>
      <c r="R52" s="284"/>
      <c r="S52" s="284"/>
      <c r="T52" s="285"/>
      <c r="AL52" s="496"/>
      <c r="AM52" s="496"/>
      <c r="AN52" s="497"/>
      <c r="AO52" s="497"/>
      <c r="AP52" s="497"/>
      <c r="AQ52" s="497"/>
      <c r="AR52" s="497"/>
      <c r="AS52" s="324"/>
      <c r="AT52" s="324"/>
      <c r="AU52" s="324"/>
      <c r="AV52" s="324"/>
      <c r="AW52" s="324"/>
      <c r="AX52" s="324"/>
      <c r="AY52" s="324"/>
      <c r="AZ52" s="324"/>
      <c r="BA52" s="324"/>
      <c r="BB52" s="324"/>
      <c r="BC52" s="324"/>
      <c r="BD52" s="324"/>
      <c r="BE52" s="324"/>
      <c r="BF52" s="324"/>
      <c r="BG52" s="324"/>
      <c r="BH52" s="324"/>
      <c r="BI52" s="324"/>
      <c r="BJ52" s="324"/>
      <c r="BK52" s="324"/>
      <c r="BL52" s="324"/>
      <c r="BM52" s="324"/>
      <c r="BN52" s="324"/>
      <c r="BO52" s="324"/>
      <c r="BP52" s="324"/>
      <c r="BQ52" s="324"/>
      <c r="BR52" s="324"/>
    </row>
    <row r="53" spans="1:70" ht="13.5" customHeight="1" x14ac:dyDescent="0.15">
      <c r="A53" s="481" t="s">
        <v>748</v>
      </c>
      <c r="B53" s="482"/>
      <c r="C53" s="482"/>
      <c r="D53" s="482"/>
      <c r="E53" s="482"/>
      <c r="F53" s="482"/>
      <c r="G53" s="482" t="s">
        <v>752</v>
      </c>
      <c r="H53" s="482"/>
      <c r="I53" s="482" t="s">
        <v>703</v>
      </c>
      <c r="J53" s="482"/>
      <c r="K53" s="483" t="s">
        <v>705</v>
      </c>
      <c r="L53" s="483"/>
      <c r="M53" s="483" t="s">
        <v>706</v>
      </c>
      <c r="N53" s="483"/>
      <c r="O53" s="483" t="s">
        <v>707</v>
      </c>
      <c r="P53" s="483"/>
      <c r="Q53" s="483" t="s">
        <v>745</v>
      </c>
      <c r="R53" s="483"/>
      <c r="S53" s="506" t="s">
        <v>708</v>
      </c>
      <c r="T53" s="506"/>
      <c r="U53" s="482" t="s">
        <v>709</v>
      </c>
      <c r="V53" s="482"/>
      <c r="W53" s="482" t="s">
        <v>746</v>
      </c>
      <c r="X53" s="482"/>
      <c r="Y53" s="482" t="s">
        <v>747</v>
      </c>
      <c r="Z53" s="482"/>
      <c r="AA53" s="482" t="s">
        <v>740</v>
      </c>
      <c r="AB53" s="482"/>
      <c r="AC53" s="482" t="s">
        <v>742</v>
      </c>
      <c r="AD53" s="482"/>
      <c r="AE53" s="482" t="s">
        <v>743</v>
      </c>
      <c r="AF53" s="482"/>
      <c r="AG53" s="482" t="s">
        <v>744</v>
      </c>
      <c r="AH53" s="482"/>
      <c r="AI53" s="482" t="s">
        <v>751</v>
      </c>
      <c r="AJ53" s="482"/>
      <c r="AK53" s="504"/>
      <c r="AO53" s="218" t="s">
        <v>744</v>
      </c>
      <c r="AP53" s="235"/>
      <c r="AQ53" s="235"/>
      <c r="AR53" s="235"/>
      <c r="AS53" s="235"/>
      <c r="AT53" s="235"/>
      <c r="AU53" s="235"/>
      <c r="AV53" s="235"/>
      <c r="AW53" s="235"/>
      <c r="AX53" s="235"/>
      <c r="AY53" s="235"/>
      <c r="AZ53" s="235"/>
      <c r="BA53" s="235"/>
      <c r="BB53" s="235"/>
      <c r="BC53" s="235"/>
      <c r="BD53" s="235"/>
      <c r="BE53" s="235"/>
      <c r="BF53" s="235"/>
      <c r="BG53" s="235"/>
      <c r="BH53" s="235"/>
      <c r="BI53" s="235"/>
      <c r="BJ53" s="235"/>
      <c r="BK53" s="235"/>
      <c r="BL53" s="235"/>
      <c r="BM53" s="235"/>
      <c r="BN53" s="235"/>
      <c r="BO53" s="235"/>
      <c r="BP53" s="235"/>
      <c r="BQ53" s="235"/>
      <c r="BR53" s="235"/>
    </row>
    <row r="54" spans="1:70" x14ac:dyDescent="0.15">
      <c r="A54" s="505" t="s">
        <v>3645</v>
      </c>
      <c r="B54" s="311"/>
      <c r="C54" s="311"/>
      <c r="D54" s="311"/>
      <c r="E54" s="311"/>
      <c r="F54" s="311"/>
      <c r="G54" s="311" t="s">
        <v>701</v>
      </c>
      <c r="H54" s="311"/>
      <c r="I54" s="311" t="s">
        <v>1181</v>
      </c>
      <c r="J54" s="311"/>
      <c r="K54" s="311" t="s">
        <v>652</v>
      </c>
      <c r="L54" s="311"/>
      <c r="M54" s="311" t="s">
        <v>652</v>
      </c>
      <c r="N54" s="311"/>
      <c r="O54" s="311" t="s">
        <v>652</v>
      </c>
      <c r="P54" s="311"/>
      <c r="Q54" s="311">
        <v>1</v>
      </c>
      <c r="R54" s="503"/>
      <c r="S54" s="311" t="s">
        <v>652</v>
      </c>
      <c r="T54" s="311"/>
      <c r="U54" s="310">
        <v>4</v>
      </c>
      <c r="V54" s="311"/>
      <c r="W54" s="311" t="s">
        <v>652</v>
      </c>
      <c r="X54" s="311"/>
      <c r="Y54" s="311">
        <v>4</v>
      </c>
      <c r="Z54" s="311"/>
      <c r="AA54" s="311" t="s">
        <v>755</v>
      </c>
      <c r="AB54" s="311"/>
      <c r="AC54" s="311" t="s">
        <v>519</v>
      </c>
      <c r="AD54" s="311"/>
      <c r="AE54" s="311" t="s">
        <v>1070</v>
      </c>
      <c r="AF54" s="311"/>
      <c r="AG54" s="311">
        <v>0</v>
      </c>
      <c r="AH54" s="311"/>
      <c r="AI54" s="311">
        <v>0</v>
      </c>
      <c r="AJ54" s="311"/>
      <c r="AK54" s="319"/>
      <c r="AL54" s="236"/>
      <c r="AM54" s="236"/>
      <c r="AN54" s="236"/>
      <c r="AO54" s="236"/>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233"/>
      <c r="BQ54" s="233"/>
      <c r="BR54" s="233"/>
    </row>
    <row r="55" spans="1:70" ht="13.5" customHeight="1" x14ac:dyDescent="0.15">
      <c r="A55" s="498" t="s">
        <v>749</v>
      </c>
      <c r="B55" s="499"/>
      <c r="C55" s="499"/>
      <c r="D55" s="500" t="s">
        <v>3646</v>
      </c>
      <c r="E55" s="500"/>
      <c r="F55" s="500"/>
      <c r="G55" s="500"/>
      <c r="H55" s="500"/>
      <c r="I55" s="500"/>
      <c r="J55" s="500"/>
      <c r="K55" s="500"/>
      <c r="L55" s="500"/>
      <c r="M55" s="500"/>
      <c r="N55" s="500"/>
      <c r="O55" s="500"/>
      <c r="P55" s="500"/>
      <c r="Q55" s="500"/>
      <c r="R55" s="500"/>
      <c r="S55" s="501"/>
      <c r="T55" s="501"/>
      <c r="U55" s="500"/>
      <c r="V55" s="500"/>
      <c r="W55" s="500"/>
      <c r="X55" s="500"/>
      <c r="Y55" s="500"/>
      <c r="Z55" s="500"/>
      <c r="AA55" s="500"/>
      <c r="AB55" s="500"/>
      <c r="AC55" s="500"/>
      <c r="AD55" s="500"/>
      <c r="AE55" s="500"/>
      <c r="AF55" s="500"/>
      <c r="AG55" s="500"/>
      <c r="AH55" s="500"/>
      <c r="AI55" s="500"/>
      <c r="AJ55" s="500"/>
      <c r="AK55" s="502"/>
      <c r="AL55" s="507" t="b">
        <v>0</v>
      </c>
      <c r="AM55" s="508"/>
      <c r="AN55" s="508"/>
      <c r="AO55" s="236">
        <f>IF(AL55=TRUE,AG54,0)</f>
        <v>0</v>
      </c>
      <c r="AP55" s="235"/>
      <c r="AQ55" s="235"/>
      <c r="AR55" s="235"/>
      <c r="AS55" s="235"/>
      <c r="AT55" s="235"/>
      <c r="AU55" s="235"/>
      <c r="AV55" s="235"/>
      <c r="AW55" s="235"/>
      <c r="AX55" s="235"/>
      <c r="AY55" s="235"/>
      <c r="AZ55" s="235"/>
      <c r="BA55" s="235"/>
      <c r="BB55" s="235"/>
      <c r="BC55" s="235"/>
      <c r="BD55" s="235"/>
      <c r="BE55" s="235"/>
      <c r="BF55" s="235"/>
      <c r="BG55" s="235"/>
      <c r="BH55" s="235"/>
      <c r="BI55" s="235"/>
      <c r="BJ55" s="235"/>
      <c r="BK55" s="235"/>
      <c r="BL55" s="235"/>
      <c r="BM55" s="235"/>
      <c r="BN55" s="235"/>
      <c r="BO55" s="235"/>
      <c r="BP55" s="235"/>
      <c r="BQ55" s="235"/>
      <c r="BR55" s="235"/>
    </row>
    <row r="56" spans="1:70" ht="14.25" thickBot="1" x14ac:dyDescent="0.2">
      <c r="A56" s="509" t="s">
        <v>750</v>
      </c>
      <c r="B56" s="510"/>
      <c r="C56" s="510"/>
      <c r="D56" s="511"/>
      <c r="E56" s="511"/>
      <c r="F56" s="511"/>
      <c r="G56" s="511"/>
      <c r="H56" s="511"/>
      <c r="I56" s="511"/>
      <c r="J56" s="511"/>
      <c r="K56" s="511"/>
      <c r="L56" s="511"/>
      <c r="M56" s="511"/>
      <c r="N56" s="511"/>
      <c r="O56" s="511"/>
      <c r="P56" s="511"/>
      <c r="Q56" s="511"/>
      <c r="R56" s="511"/>
      <c r="S56" s="511"/>
      <c r="T56" s="511"/>
      <c r="U56" s="511"/>
      <c r="V56" s="511"/>
      <c r="W56" s="511"/>
      <c r="X56" s="511"/>
      <c r="Y56" s="511"/>
      <c r="Z56" s="511"/>
      <c r="AA56" s="511"/>
      <c r="AB56" s="511"/>
      <c r="AC56" s="511"/>
      <c r="AD56" s="511"/>
      <c r="AE56" s="511"/>
      <c r="AF56" s="511"/>
      <c r="AG56" s="511"/>
      <c r="AH56" s="511"/>
      <c r="AI56" s="511"/>
      <c r="AJ56" s="511"/>
      <c r="AK56" s="512"/>
      <c r="AL56" s="230"/>
      <c r="AM56" s="233"/>
      <c r="AN56" s="233"/>
      <c r="AO56" s="233"/>
      <c r="AP56" s="233"/>
      <c r="AQ56" s="233"/>
      <c r="AR56" s="233"/>
      <c r="AS56" s="233"/>
      <c r="AT56" s="233"/>
      <c r="AU56" s="233"/>
      <c r="AV56" s="233"/>
      <c r="AW56" s="233"/>
      <c r="AX56" s="233"/>
      <c r="AY56" s="233"/>
      <c r="AZ56" s="233"/>
      <c r="BA56" s="233"/>
      <c r="BB56" s="233"/>
      <c r="BC56" s="233"/>
      <c r="BD56" s="233"/>
      <c r="BE56" s="233"/>
      <c r="BF56" s="233"/>
      <c r="BG56" s="233"/>
      <c r="BH56" s="233"/>
      <c r="BI56" s="233"/>
      <c r="BJ56" s="233"/>
      <c r="BK56" s="233"/>
      <c r="BL56" s="233"/>
      <c r="BM56" s="233"/>
      <c r="BN56" s="233"/>
      <c r="BO56" s="233"/>
      <c r="BP56" s="233"/>
      <c r="BQ56" s="233"/>
      <c r="BR56" s="233"/>
    </row>
    <row r="57" spans="1:70" x14ac:dyDescent="0.15">
      <c r="A57" s="481" t="s">
        <v>748</v>
      </c>
      <c r="B57" s="482"/>
      <c r="C57" s="482"/>
      <c r="D57" s="482"/>
      <c r="E57" s="482"/>
      <c r="F57" s="482"/>
      <c r="G57" s="482" t="s">
        <v>752</v>
      </c>
      <c r="H57" s="482"/>
      <c r="I57" s="482" t="s">
        <v>703</v>
      </c>
      <c r="J57" s="482"/>
      <c r="K57" s="482" t="s">
        <v>705</v>
      </c>
      <c r="L57" s="482"/>
      <c r="M57" s="482" t="s">
        <v>706</v>
      </c>
      <c r="N57" s="482"/>
      <c r="O57" s="482" t="s">
        <v>707</v>
      </c>
      <c r="P57" s="482"/>
      <c r="Q57" s="482" t="s">
        <v>745</v>
      </c>
      <c r="R57" s="482"/>
      <c r="S57" s="482" t="s">
        <v>708</v>
      </c>
      <c r="T57" s="482"/>
      <c r="U57" s="482" t="s">
        <v>709</v>
      </c>
      <c r="V57" s="482"/>
      <c r="W57" s="482" t="s">
        <v>746</v>
      </c>
      <c r="X57" s="482"/>
      <c r="Y57" s="482" t="s">
        <v>747</v>
      </c>
      <c r="Z57" s="482"/>
      <c r="AA57" s="482" t="s">
        <v>740</v>
      </c>
      <c r="AB57" s="482"/>
      <c r="AC57" s="482" t="s">
        <v>742</v>
      </c>
      <c r="AD57" s="482"/>
      <c r="AE57" s="482" t="s">
        <v>743</v>
      </c>
      <c r="AF57" s="482"/>
      <c r="AG57" s="482" t="s">
        <v>744</v>
      </c>
      <c r="AH57" s="482"/>
      <c r="AI57" s="482" t="s">
        <v>751</v>
      </c>
      <c r="AJ57" s="482"/>
      <c r="AK57" s="504"/>
    </row>
    <row r="58" spans="1:70" ht="13.5" customHeight="1" x14ac:dyDescent="0.15">
      <c r="A58" s="505"/>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311"/>
      <c r="AE58" s="311"/>
      <c r="AF58" s="311"/>
      <c r="AG58" s="311"/>
      <c r="AH58" s="311"/>
      <c r="AI58" s="311"/>
      <c r="AJ58" s="311"/>
      <c r="AK58" s="319"/>
      <c r="AL58" s="236"/>
      <c r="AM58" s="236"/>
      <c r="AN58" s="236"/>
      <c r="AO58" s="236"/>
    </row>
    <row r="59" spans="1:70" ht="13.5" customHeight="1" x14ac:dyDescent="0.15">
      <c r="A59" s="498" t="s">
        <v>749</v>
      </c>
      <c r="B59" s="499"/>
      <c r="C59" s="499"/>
      <c r="D59" s="500"/>
      <c r="E59" s="500"/>
      <c r="F59" s="500"/>
      <c r="G59" s="500"/>
      <c r="H59" s="500"/>
      <c r="I59" s="500"/>
      <c r="J59" s="500"/>
      <c r="K59" s="500"/>
      <c r="L59" s="500"/>
      <c r="M59" s="500"/>
      <c r="N59" s="500"/>
      <c r="O59" s="500"/>
      <c r="P59" s="500"/>
      <c r="Q59" s="500"/>
      <c r="R59" s="500"/>
      <c r="S59" s="500"/>
      <c r="T59" s="500"/>
      <c r="U59" s="500"/>
      <c r="V59" s="500"/>
      <c r="W59" s="500"/>
      <c r="X59" s="500"/>
      <c r="Y59" s="500"/>
      <c r="Z59" s="500"/>
      <c r="AA59" s="500"/>
      <c r="AB59" s="500"/>
      <c r="AC59" s="500"/>
      <c r="AD59" s="500"/>
      <c r="AE59" s="500"/>
      <c r="AF59" s="500"/>
      <c r="AG59" s="500"/>
      <c r="AH59" s="500"/>
      <c r="AI59" s="500"/>
      <c r="AJ59" s="500"/>
      <c r="AK59" s="502"/>
      <c r="AL59" s="507" t="b">
        <v>0</v>
      </c>
      <c r="AM59" s="508"/>
      <c r="AN59" s="508"/>
      <c r="AO59" s="236">
        <f>IF(AL59=TRUE,AG58,0)</f>
        <v>0</v>
      </c>
    </row>
    <row r="60" spans="1:70" ht="14.25" thickBot="1" x14ac:dyDescent="0.2">
      <c r="A60" s="509" t="s">
        <v>750</v>
      </c>
      <c r="B60" s="510"/>
      <c r="C60" s="510"/>
      <c r="D60" s="511"/>
      <c r="E60" s="511"/>
      <c r="F60" s="511"/>
      <c r="G60" s="511"/>
      <c r="H60" s="511"/>
      <c r="I60" s="511"/>
      <c r="J60" s="511"/>
      <c r="K60" s="511"/>
      <c r="L60" s="511"/>
      <c r="M60" s="511"/>
      <c r="N60" s="511"/>
      <c r="O60" s="511"/>
      <c r="P60" s="511"/>
      <c r="Q60" s="511"/>
      <c r="R60" s="511"/>
      <c r="S60" s="511"/>
      <c r="T60" s="511"/>
      <c r="U60" s="511"/>
      <c r="V60" s="511"/>
      <c r="W60" s="511"/>
      <c r="X60" s="511"/>
      <c r="Y60" s="511"/>
      <c r="Z60" s="511"/>
      <c r="AA60" s="511"/>
      <c r="AB60" s="511"/>
      <c r="AC60" s="511"/>
      <c r="AD60" s="511"/>
      <c r="AE60" s="511"/>
      <c r="AF60" s="511"/>
      <c r="AG60" s="511"/>
      <c r="AH60" s="511"/>
      <c r="AI60" s="511"/>
      <c r="AJ60" s="511"/>
      <c r="AK60" s="512"/>
    </row>
    <row r="61" spans="1:70" ht="14.25" thickBot="1" x14ac:dyDescent="0.2">
      <c r="N61" s="237"/>
      <c r="O61" s="237"/>
      <c r="AF61" s="513" t="s">
        <v>1741</v>
      </c>
      <c r="AG61" s="514"/>
      <c r="AH61" s="514"/>
      <c r="AI61" s="515"/>
      <c r="AJ61" s="516">
        <f>SUM(AO55,AO59)</f>
        <v>0</v>
      </c>
      <c r="AK61" s="517"/>
    </row>
    <row r="62" spans="1:70" x14ac:dyDescent="0.15">
      <c r="A62" s="439" t="s">
        <v>754</v>
      </c>
      <c r="B62" s="440"/>
      <c r="C62" s="440"/>
      <c r="D62" s="440"/>
      <c r="E62" s="440"/>
      <c r="F62" s="440"/>
      <c r="G62" s="518"/>
      <c r="N62" s="237"/>
      <c r="O62" s="237"/>
    </row>
    <row r="63" spans="1:70" ht="14.25" thickBot="1" x14ac:dyDescent="0.2">
      <c r="A63" s="442"/>
      <c r="B63" s="443"/>
      <c r="C63" s="443"/>
      <c r="D63" s="443"/>
      <c r="E63" s="443"/>
      <c r="F63" s="443"/>
      <c r="G63" s="519"/>
    </row>
    <row r="64" spans="1:70" ht="14.25" thickBot="1" x14ac:dyDescent="0.2">
      <c r="A64" s="520" t="s">
        <v>764</v>
      </c>
      <c r="B64" s="521"/>
      <c r="C64" s="521"/>
      <c r="D64" s="521"/>
      <c r="E64" s="521"/>
      <c r="F64" s="521"/>
      <c r="G64" s="521"/>
      <c r="H64" s="521"/>
      <c r="I64" s="521"/>
      <c r="J64" s="522" t="s">
        <v>752</v>
      </c>
      <c r="K64" s="522"/>
      <c r="L64" s="522"/>
      <c r="M64" s="522"/>
      <c r="N64" s="522"/>
      <c r="O64" s="522"/>
      <c r="P64" s="522" t="s">
        <v>703</v>
      </c>
      <c r="Q64" s="522"/>
      <c r="R64" s="522"/>
      <c r="S64" s="522"/>
      <c r="T64" s="521" t="s">
        <v>704</v>
      </c>
      <c r="U64" s="521"/>
      <c r="V64" s="522" t="s">
        <v>709</v>
      </c>
      <c r="W64" s="522"/>
      <c r="X64" s="522" t="s">
        <v>746</v>
      </c>
      <c r="Y64" s="522"/>
      <c r="Z64" s="522" t="s">
        <v>747</v>
      </c>
      <c r="AA64" s="522"/>
      <c r="AB64" s="522" t="s">
        <v>742</v>
      </c>
      <c r="AC64" s="522"/>
      <c r="AD64" s="522"/>
      <c r="AE64" s="522"/>
      <c r="AF64" s="522" t="s">
        <v>743</v>
      </c>
      <c r="AG64" s="522"/>
      <c r="AH64" s="522" t="s">
        <v>744</v>
      </c>
      <c r="AI64" s="522"/>
      <c r="AJ64" s="534" t="s">
        <v>911</v>
      </c>
      <c r="AK64" s="535"/>
      <c r="AO64" s="218" t="s">
        <v>744</v>
      </c>
    </row>
    <row r="65" spans="1:69" x14ac:dyDescent="0.15">
      <c r="A65" s="531"/>
      <c r="B65" s="532"/>
      <c r="C65" s="532"/>
      <c r="D65" s="532"/>
      <c r="E65" s="532"/>
      <c r="F65" s="532"/>
      <c r="G65" s="532"/>
      <c r="H65" s="532"/>
      <c r="I65" s="532"/>
      <c r="J65" s="523" t="str">
        <f>IF(A65="","",INDEX(通常武器!$C:$C,MATCH(落涙の導師!A65,通常武器!$B:$B,0)))</f>
        <v/>
      </c>
      <c r="K65" s="523"/>
      <c r="L65" s="523"/>
      <c r="M65" s="523"/>
      <c r="N65" s="523"/>
      <c r="O65" s="523"/>
      <c r="P65" s="523" t="str">
        <f>IF(A65="","",INDEX(通常武器!$D:$D,MATCH(落涙の導師!A65,通常武器!$B:$B,0)))</f>
        <v/>
      </c>
      <c r="Q65" s="523"/>
      <c r="R65" s="523"/>
      <c r="S65" s="523"/>
      <c r="T65" s="533" t="str">
        <f>IF(A65="","",INDEX(通常武器!$E:$E,MATCH(落涙の導師!A65,通常武器!$B:$B,0)))</f>
        <v/>
      </c>
      <c r="U65" s="533"/>
      <c r="V65" s="523" t="str">
        <f>IF(A65="","",INDEX(通常武器!$F:$F,MATCH(落涙の導師!A65,通常武器!$B:$B,0)))</f>
        <v/>
      </c>
      <c r="W65" s="523"/>
      <c r="X65" s="523" t="str">
        <f>IF(A65="","",INDEX(通常武器!$G:$G,MATCH(落涙の導師!A65,通常武器!$B:$B,0)))</f>
        <v/>
      </c>
      <c r="Y65" s="523"/>
      <c r="Z65" s="523" t="str">
        <f>IF(A65="","",INDEX(通常武器!$H:$H,MATCH(落涙の導師!A65,通常武器!$B:$B,0)))</f>
        <v/>
      </c>
      <c r="AA65" s="523"/>
      <c r="AB65" s="523" t="str">
        <f>IF(A65="","",INDEX(通常武器!$I:$I,MATCH(落涙の導師!A65,通常武器!$B:$B,0)))</f>
        <v/>
      </c>
      <c r="AC65" s="523"/>
      <c r="AD65" s="523"/>
      <c r="AE65" s="523"/>
      <c r="AF65" s="523" t="str">
        <f>IF(A65="","",INDEX(通常武器!$J:$J,MATCH(落涙の導師!A65,通常武器!$B:$B,0)))</f>
        <v/>
      </c>
      <c r="AG65" s="523"/>
      <c r="AH65" s="523" t="str">
        <f>IF(A65="","",INDEX(通常武器!$K:$K,MATCH(落涙の導師!A65,通常武器!$B:$B,0)))</f>
        <v/>
      </c>
      <c r="AI65" s="523"/>
      <c r="AJ65" s="524" t="str">
        <f>IF(A65="","",INDEX(通常武器!$L:$L,MATCH(落涙の導師!A65,通常武器!$B:$B,0)))</f>
        <v/>
      </c>
      <c r="AK65" s="525"/>
      <c r="AL65" s="236"/>
      <c r="AM65" s="236"/>
      <c r="AN65" s="236"/>
      <c r="AO65" s="236"/>
      <c r="AP65" s="236"/>
      <c r="AQ65" s="236"/>
    </row>
    <row r="66" spans="1:69" ht="14.25" thickBot="1" x14ac:dyDescent="0.2">
      <c r="A66" s="526" t="s">
        <v>717</v>
      </c>
      <c r="B66" s="527"/>
      <c r="C66" s="527"/>
      <c r="D66" s="528" t="str">
        <f>IF(A65="","",INDEX(通常武器!$M:$M,MATCH(落涙の導師!A65,通常武器!$B:$B,0)))</f>
        <v/>
      </c>
      <c r="E66" s="529"/>
      <c r="F66" s="529"/>
      <c r="G66" s="529"/>
      <c r="H66" s="529"/>
      <c r="I66" s="529"/>
      <c r="J66" s="529"/>
      <c r="K66" s="529"/>
      <c r="L66" s="529"/>
      <c r="M66" s="529"/>
      <c r="N66" s="529"/>
      <c r="O66" s="529"/>
      <c r="P66" s="529"/>
      <c r="Q66" s="529"/>
      <c r="R66" s="529"/>
      <c r="S66" s="529"/>
      <c r="T66" s="529"/>
      <c r="U66" s="529"/>
      <c r="V66" s="529"/>
      <c r="W66" s="529"/>
      <c r="X66" s="529"/>
      <c r="Y66" s="529"/>
      <c r="Z66" s="529"/>
      <c r="AA66" s="529"/>
      <c r="AB66" s="529"/>
      <c r="AC66" s="529"/>
      <c r="AD66" s="529"/>
      <c r="AE66" s="529"/>
      <c r="AF66" s="529"/>
      <c r="AG66" s="529"/>
      <c r="AH66" s="529"/>
      <c r="AI66" s="529"/>
      <c r="AJ66" s="529"/>
      <c r="AK66" s="530"/>
      <c r="AL66" s="507" t="b">
        <v>0</v>
      </c>
      <c r="AM66" s="508"/>
      <c r="AN66" s="508"/>
      <c r="AO66" s="236">
        <f>IF(AL66=TRUE,AH65,0)</f>
        <v>0</v>
      </c>
      <c r="AP66" s="236"/>
      <c r="AQ66" s="236"/>
    </row>
    <row r="67" spans="1:69" x14ac:dyDescent="0.15">
      <c r="A67" s="531"/>
      <c r="B67" s="532"/>
      <c r="C67" s="532"/>
      <c r="D67" s="532"/>
      <c r="E67" s="532"/>
      <c r="F67" s="532"/>
      <c r="G67" s="532"/>
      <c r="H67" s="532"/>
      <c r="I67" s="532"/>
      <c r="J67" s="523" t="str">
        <f>IF(A67="","",INDEX(通常武器!$C:$C,MATCH(落涙の導師!A67,通常武器!$B:$B,0)))</f>
        <v/>
      </c>
      <c r="K67" s="523"/>
      <c r="L67" s="523"/>
      <c r="M67" s="523"/>
      <c r="N67" s="523"/>
      <c r="O67" s="523"/>
      <c r="P67" s="523" t="str">
        <f>IF(A67="","",INDEX(通常武器!$D:$D,MATCH(落涙の導師!A67,通常武器!$B:$B,0)))</f>
        <v/>
      </c>
      <c r="Q67" s="523"/>
      <c r="R67" s="523"/>
      <c r="S67" s="523"/>
      <c r="T67" s="533" t="str">
        <f>IF(A67="","",INDEX(通常武器!$E:$E,MATCH(落涙の導師!A67,通常武器!$B:$B,0)))</f>
        <v/>
      </c>
      <c r="U67" s="533"/>
      <c r="V67" s="523" t="str">
        <f>IF(A67="","",INDEX(通常武器!$F:$F,MATCH(落涙の導師!A67,通常武器!$B:$B,0)))</f>
        <v/>
      </c>
      <c r="W67" s="523"/>
      <c r="X67" s="523" t="str">
        <f>IF(A67="","",INDEX(通常武器!$G:$G,MATCH(落涙の導師!A67,通常武器!$B:$B,0)))</f>
        <v/>
      </c>
      <c r="Y67" s="523"/>
      <c r="Z67" s="523" t="str">
        <f>IF(A67="","",INDEX(通常武器!$H:$H,MATCH(落涙の導師!A67,通常武器!$B:$B,0)))</f>
        <v/>
      </c>
      <c r="AA67" s="523"/>
      <c r="AB67" s="523" t="str">
        <f>IF(A67="","",INDEX(通常武器!$I:$I,MATCH(落涙の導師!A67,通常武器!$B:$B,0)))</f>
        <v/>
      </c>
      <c r="AC67" s="523"/>
      <c r="AD67" s="523"/>
      <c r="AE67" s="523"/>
      <c r="AF67" s="523" t="str">
        <f>IF(A67="","",INDEX(通常武器!$J:$J,MATCH(落涙の導師!A67,通常武器!$B:$B,0)))</f>
        <v/>
      </c>
      <c r="AG67" s="523"/>
      <c r="AH67" s="523" t="str">
        <f>IF(A67="","",INDEX(通常武器!$K:$K,MATCH(落涙の導師!A67,通常武器!$B:$B,0)))</f>
        <v/>
      </c>
      <c r="AI67" s="523"/>
      <c r="AJ67" s="524" t="str">
        <f>IF(A67="","",INDEX(通常武器!$L:$L,MATCH(落涙の導師!A67,通常武器!$B:$B,0)))</f>
        <v/>
      </c>
      <c r="AK67" s="525"/>
      <c r="AL67" s="236"/>
      <c r="AM67" s="236"/>
      <c r="AN67" s="236"/>
      <c r="AO67" s="236"/>
      <c r="AP67" s="236"/>
      <c r="AQ67" s="236"/>
    </row>
    <row r="68" spans="1:69" ht="14.25" customHeight="1" thickBot="1" x14ac:dyDescent="0.2">
      <c r="A68" s="526" t="s">
        <v>717</v>
      </c>
      <c r="B68" s="527"/>
      <c r="C68" s="527"/>
      <c r="D68" s="528" t="str">
        <f>IF(A67="","",INDEX(通常武器!$M:$M,MATCH(落涙の導師!A67,通常武器!$B:$B,0)))</f>
        <v/>
      </c>
      <c r="E68" s="529"/>
      <c r="F68" s="529"/>
      <c r="G68" s="529"/>
      <c r="H68" s="529"/>
      <c r="I68" s="529"/>
      <c r="J68" s="529"/>
      <c r="K68" s="529"/>
      <c r="L68" s="529"/>
      <c r="M68" s="529"/>
      <c r="N68" s="529"/>
      <c r="O68" s="529"/>
      <c r="P68" s="529"/>
      <c r="Q68" s="529"/>
      <c r="R68" s="529"/>
      <c r="S68" s="529"/>
      <c r="T68" s="529"/>
      <c r="U68" s="529"/>
      <c r="V68" s="529"/>
      <c r="W68" s="529"/>
      <c r="X68" s="529"/>
      <c r="Y68" s="529"/>
      <c r="Z68" s="529"/>
      <c r="AA68" s="529"/>
      <c r="AB68" s="529"/>
      <c r="AC68" s="529"/>
      <c r="AD68" s="529"/>
      <c r="AE68" s="529"/>
      <c r="AF68" s="529"/>
      <c r="AG68" s="529"/>
      <c r="AH68" s="529"/>
      <c r="AI68" s="529"/>
      <c r="AJ68" s="529"/>
      <c r="AK68" s="530"/>
      <c r="AL68" s="507" t="b">
        <v>0</v>
      </c>
      <c r="AM68" s="508"/>
      <c r="AN68" s="508"/>
      <c r="AO68" s="236">
        <f>IF(AL68=TRUE,AH67,0)</f>
        <v>0</v>
      </c>
      <c r="AP68" s="236"/>
      <c r="AQ68" s="236"/>
    </row>
    <row r="69" spans="1:69" x14ac:dyDescent="0.15">
      <c r="A69" s="531"/>
      <c r="B69" s="532"/>
      <c r="C69" s="532"/>
      <c r="D69" s="532"/>
      <c r="E69" s="532"/>
      <c r="F69" s="532"/>
      <c r="G69" s="532"/>
      <c r="H69" s="532"/>
      <c r="I69" s="532"/>
      <c r="J69" s="523" t="str">
        <f>IF(A69="","",INDEX(通常武器!$C:$C,MATCH(落涙の導師!A69,通常武器!$B:$B,0)))</f>
        <v/>
      </c>
      <c r="K69" s="523"/>
      <c r="L69" s="523"/>
      <c r="M69" s="523"/>
      <c r="N69" s="523"/>
      <c r="O69" s="523"/>
      <c r="P69" s="523" t="str">
        <f>IF(A69="","",INDEX(通常武器!$D:$D,MATCH(落涙の導師!A69,通常武器!$B:$B,0)))</f>
        <v/>
      </c>
      <c r="Q69" s="523"/>
      <c r="R69" s="523"/>
      <c r="S69" s="523"/>
      <c r="T69" s="533" t="str">
        <f>IF(A69="","",INDEX(通常武器!$E:$E,MATCH(落涙の導師!A69,通常武器!$B:$B,0)))</f>
        <v/>
      </c>
      <c r="U69" s="533"/>
      <c r="V69" s="523" t="str">
        <f>IF(A69="","",INDEX(通常武器!$F:$F,MATCH(落涙の導師!A69,通常武器!$B:$B,0)))</f>
        <v/>
      </c>
      <c r="W69" s="523"/>
      <c r="X69" s="523" t="str">
        <f>IF(A69="","",INDEX(通常武器!$G:$G,MATCH(落涙の導師!A69,通常武器!$B:$B,0)))</f>
        <v/>
      </c>
      <c r="Y69" s="523"/>
      <c r="Z69" s="523" t="str">
        <f>IF(A69="","",INDEX(通常武器!$H:$H,MATCH(落涙の導師!A69,通常武器!$B:$B,0)))</f>
        <v/>
      </c>
      <c r="AA69" s="523"/>
      <c r="AB69" s="523" t="str">
        <f>IF(A69="","",INDEX(通常武器!$I:$I,MATCH(落涙の導師!A69,通常武器!$B:$B,0)))</f>
        <v/>
      </c>
      <c r="AC69" s="523"/>
      <c r="AD69" s="523"/>
      <c r="AE69" s="523"/>
      <c r="AF69" s="523" t="str">
        <f>IF(A69="","",INDEX(通常武器!$J:$J,MATCH(落涙の導師!A69,通常武器!$B:$B,0)))</f>
        <v/>
      </c>
      <c r="AG69" s="523"/>
      <c r="AH69" s="523" t="str">
        <f>IF(A69="","",INDEX(通常武器!$K:$K,MATCH(落涙の導師!A69,通常武器!$B:$B,0)))</f>
        <v/>
      </c>
      <c r="AI69" s="523"/>
      <c r="AJ69" s="524" t="str">
        <f>IF(A69="","",INDEX(通常武器!$L:$L,MATCH(落涙の導師!A69,通常武器!$B:$B,0)))</f>
        <v/>
      </c>
      <c r="AK69" s="525"/>
      <c r="AL69" s="236"/>
      <c r="AM69" s="236"/>
      <c r="AN69" s="236"/>
      <c r="AO69" s="236"/>
      <c r="AP69" s="236"/>
      <c r="AQ69" s="236"/>
    </row>
    <row r="70" spans="1:69" ht="14.25" customHeight="1" thickBot="1" x14ac:dyDescent="0.2">
      <c r="A70" s="526" t="s">
        <v>717</v>
      </c>
      <c r="B70" s="527"/>
      <c r="C70" s="527"/>
      <c r="D70" s="528" t="str">
        <f>IF(A69="","",INDEX(通常武器!$M:$M,MATCH(落涙の導師!A69,通常武器!$B:$B,0)))</f>
        <v/>
      </c>
      <c r="E70" s="529"/>
      <c r="F70" s="529"/>
      <c r="G70" s="529"/>
      <c r="H70" s="529"/>
      <c r="I70" s="529"/>
      <c r="J70" s="529"/>
      <c r="K70" s="529"/>
      <c r="L70" s="529"/>
      <c r="M70" s="529"/>
      <c r="N70" s="529"/>
      <c r="O70" s="529"/>
      <c r="P70" s="529"/>
      <c r="Q70" s="529"/>
      <c r="R70" s="529"/>
      <c r="S70" s="529"/>
      <c r="T70" s="529"/>
      <c r="U70" s="529"/>
      <c r="V70" s="529"/>
      <c r="W70" s="529"/>
      <c r="X70" s="529"/>
      <c r="Y70" s="529"/>
      <c r="Z70" s="529"/>
      <c r="AA70" s="529"/>
      <c r="AB70" s="529"/>
      <c r="AC70" s="529"/>
      <c r="AD70" s="529"/>
      <c r="AE70" s="529"/>
      <c r="AF70" s="529"/>
      <c r="AG70" s="529"/>
      <c r="AH70" s="529"/>
      <c r="AI70" s="529"/>
      <c r="AJ70" s="529"/>
      <c r="AK70" s="530"/>
      <c r="AL70" s="507" t="b">
        <v>0</v>
      </c>
      <c r="AM70" s="508"/>
      <c r="AN70" s="508"/>
      <c r="AO70" s="236">
        <f>IF(AL70=TRUE,AH69,0)</f>
        <v>0</v>
      </c>
      <c r="AP70" s="236"/>
      <c r="AQ70" s="236"/>
    </row>
    <row r="71" spans="1:69" ht="14.25" thickBot="1" x14ac:dyDescent="0.2">
      <c r="A71" s="238"/>
      <c r="B71" s="238"/>
      <c r="C71" s="238"/>
      <c r="D71" s="238"/>
      <c r="E71" s="238"/>
      <c r="F71" s="238"/>
      <c r="G71" s="238"/>
      <c r="H71" s="238"/>
      <c r="I71" s="238"/>
      <c r="T71" s="238"/>
      <c r="U71" s="238"/>
      <c r="AF71" s="513" t="s">
        <v>604</v>
      </c>
      <c r="AG71" s="515"/>
      <c r="AH71" s="548">
        <f>SUM(AO66,AO68,AO70)</f>
        <v>0</v>
      </c>
      <c r="AI71" s="549"/>
      <c r="AJ71" s="550" t="str">
        <f>IF(A65="","",SUM(AJ65,AJ67,AJ69))</f>
        <v/>
      </c>
      <c r="AK71" s="551"/>
      <c r="AL71" s="236"/>
      <c r="AM71" s="236"/>
      <c r="AN71" s="236"/>
      <c r="AO71" s="236"/>
      <c r="AP71" s="236"/>
      <c r="AQ71" s="236"/>
    </row>
    <row r="72" spans="1:69" ht="14.25" thickBot="1" x14ac:dyDescent="0.2">
      <c r="A72" s="473" t="s">
        <v>1635</v>
      </c>
      <c r="B72" s="474"/>
      <c r="C72" s="474"/>
      <c r="D72" s="474"/>
      <c r="E72" s="474"/>
      <c r="F72" s="474"/>
      <c r="G72" s="475"/>
      <c r="H72" s="218"/>
      <c r="I72" s="218"/>
      <c r="J72" s="218"/>
      <c r="K72" s="218"/>
      <c r="L72" s="218"/>
      <c r="M72" s="218"/>
      <c r="N72" s="239"/>
      <c r="O72" s="239"/>
      <c r="P72" s="240"/>
      <c r="Q72" s="240"/>
      <c r="R72" s="240"/>
      <c r="S72" s="240"/>
      <c r="T72" s="240"/>
      <c r="U72" s="240"/>
      <c r="V72" s="240"/>
      <c r="W72" s="240"/>
      <c r="AB72" s="240"/>
      <c r="AC72" s="240"/>
      <c r="AD72" s="240"/>
      <c r="AE72" s="240"/>
      <c r="AH72" s="240"/>
      <c r="AI72" s="240"/>
      <c r="AJ72" s="240"/>
      <c r="AK72" s="240"/>
      <c r="AO72" s="236"/>
      <c r="AP72" s="236"/>
      <c r="AQ72" s="236"/>
    </row>
    <row r="73" spans="1:69" ht="14.25" thickBot="1" x14ac:dyDescent="0.2">
      <c r="A73" s="536"/>
      <c r="B73" s="537"/>
      <c r="C73" s="537"/>
      <c r="D73" s="537"/>
      <c r="E73" s="537"/>
      <c r="F73" s="537"/>
      <c r="G73" s="538"/>
      <c r="T73" s="539" t="s">
        <v>1636</v>
      </c>
      <c r="U73" s="540"/>
      <c r="V73" s="540"/>
      <c r="W73" s="540"/>
      <c r="X73" s="540"/>
      <c r="Y73" s="540"/>
      <c r="Z73" s="540"/>
      <c r="AA73" s="540"/>
      <c r="AB73" s="540"/>
      <c r="AC73" s="540"/>
      <c r="AD73" s="540"/>
      <c r="AE73" s="541"/>
      <c r="AJ73" s="241"/>
      <c r="AK73" s="241"/>
      <c r="AL73" s="236"/>
      <c r="AM73" s="236"/>
      <c r="AN73" s="236"/>
      <c r="AO73" s="236"/>
      <c r="AP73" s="236"/>
      <c r="AQ73" s="236"/>
    </row>
    <row r="74" spans="1:69" ht="14.25" thickBot="1" x14ac:dyDescent="0.2">
      <c r="A74" s="542" t="s">
        <v>327</v>
      </c>
      <c r="B74" s="543"/>
      <c r="C74" s="543"/>
      <c r="D74" s="543"/>
      <c r="E74" s="543"/>
      <c r="F74" s="543"/>
      <c r="G74" s="543"/>
      <c r="H74" s="543"/>
      <c r="I74" s="543"/>
      <c r="J74" s="543" t="s">
        <v>328</v>
      </c>
      <c r="K74" s="543"/>
      <c r="L74" s="543"/>
      <c r="M74" s="543"/>
      <c r="N74" s="543"/>
      <c r="O74" s="543"/>
      <c r="P74" s="544" t="s">
        <v>743</v>
      </c>
      <c r="Q74" s="544"/>
      <c r="R74" s="544"/>
      <c r="S74" s="545"/>
      <c r="T74" s="546" t="s">
        <v>705</v>
      </c>
      <c r="U74" s="546"/>
      <c r="V74" s="546"/>
      <c r="W74" s="546" t="s">
        <v>706</v>
      </c>
      <c r="X74" s="546"/>
      <c r="Y74" s="546"/>
      <c r="Z74" s="546" t="s">
        <v>707</v>
      </c>
      <c r="AA74" s="546"/>
      <c r="AB74" s="546"/>
      <c r="AC74" s="546" t="s">
        <v>708</v>
      </c>
      <c r="AD74" s="546"/>
      <c r="AE74" s="547"/>
      <c r="AF74" s="544" t="s">
        <v>744</v>
      </c>
      <c r="AG74" s="544"/>
      <c r="AH74" s="544"/>
      <c r="AI74" s="562" t="s">
        <v>911</v>
      </c>
      <c r="AJ74" s="562"/>
      <c r="AK74" s="563"/>
      <c r="AO74" s="236" t="s">
        <v>1636</v>
      </c>
      <c r="AP74" s="236"/>
      <c r="AQ74" s="236"/>
      <c r="AS74" s="218" t="s">
        <v>744</v>
      </c>
    </row>
    <row r="75" spans="1:69" x14ac:dyDescent="0.15">
      <c r="A75" s="558" t="s">
        <v>933</v>
      </c>
      <c r="B75" s="559"/>
      <c r="C75" s="559"/>
      <c r="D75" s="559"/>
      <c r="E75" s="559"/>
      <c r="F75" s="559"/>
      <c r="G75" s="559"/>
      <c r="H75" s="559"/>
      <c r="I75" s="559"/>
      <c r="J75" s="560" t="str">
        <f>IF(A75="","",INDEX(防具!$C:$C,MATCH(落涙の導師!A75,防具!$B:$B,0)))</f>
        <v>布</v>
      </c>
      <c r="K75" s="560"/>
      <c r="L75" s="560"/>
      <c r="M75" s="560"/>
      <c r="N75" s="560"/>
      <c r="O75" s="560"/>
      <c r="P75" s="561" t="str">
        <f>IF(A75="","",INDEX(防具!$D:$D,MATCH(落涙の導師!A75,防具!$B:$B,0)))</f>
        <v>頭</v>
      </c>
      <c r="Q75" s="561"/>
      <c r="R75" s="561"/>
      <c r="S75" s="561"/>
      <c r="T75" s="561">
        <f>IF(A75="","",INDEX(防具!$E:$E,MATCH(落涙の導師!A75,防具!$B:$B,0)))</f>
        <v>0</v>
      </c>
      <c r="U75" s="561"/>
      <c r="V75" s="561"/>
      <c r="W75" s="561">
        <f>IF(A75="","",INDEX(防具!$F:$F,MATCH(落涙の導師!A75,防具!$B:$B,0)))</f>
        <v>0</v>
      </c>
      <c r="X75" s="561"/>
      <c r="Y75" s="561"/>
      <c r="Z75" s="561">
        <f>IF(A75="","",INDEX(防具!$G:$G,MATCH(落涙の導師!A75,防具!$B:$B,0)))</f>
        <v>1</v>
      </c>
      <c r="AA75" s="561"/>
      <c r="AB75" s="561"/>
      <c r="AC75" s="561">
        <f>IF(A75="","",INDEX(防具!$H:$H,MATCH(落涙の導師!A75,防具!$B:$B,0)))</f>
        <v>-1</v>
      </c>
      <c r="AD75" s="561"/>
      <c r="AE75" s="561"/>
      <c r="AF75" s="561">
        <f>IF(A75="","",INDEX(防具!$I:$I,MATCH(落涙の導師!A75,防具!$B:$B,0)))</f>
        <v>0</v>
      </c>
      <c r="AG75" s="561"/>
      <c r="AH75" s="561"/>
      <c r="AI75" s="552">
        <f>IF(A75="","",INDEX(防具!$J:$J,MATCH(落涙の導師!A75,防具!$B:$B,0)))</f>
        <v>30</v>
      </c>
      <c r="AJ75" s="552"/>
      <c r="AK75" s="553"/>
      <c r="AO75" s="219" t="s">
        <v>705</v>
      </c>
      <c r="AP75" s="219" t="s">
        <v>706</v>
      </c>
      <c r="AQ75" s="219" t="s">
        <v>707</v>
      </c>
      <c r="AR75" s="219" t="s">
        <v>1638</v>
      </c>
      <c r="AS75" s="219"/>
    </row>
    <row r="76" spans="1:69" ht="14.25" thickBot="1" x14ac:dyDescent="0.2">
      <c r="A76" s="554" t="s">
        <v>717</v>
      </c>
      <c r="B76" s="555"/>
      <c r="C76" s="555"/>
      <c r="D76" s="556">
        <f>IF(A75="","",INDEX(防具!$K:$K,MATCH(落涙の導師!A75,防具!$B:$B,0)))</f>
        <v>0</v>
      </c>
      <c r="E76" s="556"/>
      <c r="F76" s="556"/>
      <c r="G76" s="556"/>
      <c r="H76" s="556"/>
      <c r="I76" s="556"/>
      <c r="J76" s="556"/>
      <c r="K76" s="556"/>
      <c r="L76" s="556"/>
      <c r="M76" s="556"/>
      <c r="N76" s="556"/>
      <c r="O76" s="556"/>
      <c r="P76" s="556"/>
      <c r="Q76" s="556"/>
      <c r="R76" s="556"/>
      <c r="S76" s="556"/>
      <c r="T76" s="556"/>
      <c r="U76" s="556"/>
      <c r="V76" s="556"/>
      <c r="W76" s="556"/>
      <c r="X76" s="556"/>
      <c r="Y76" s="556"/>
      <c r="Z76" s="556"/>
      <c r="AA76" s="556"/>
      <c r="AB76" s="556"/>
      <c r="AC76" s="556"/>
      <c r="AD76" s="556"/>
      <c r="AE76" s="556"/>
      <c r="AF76" s="556"/>
      <c r="AG76" s="556"/>
      <c r="AH76" s="556"/>
      <c r="AI76" s="556"/>
      <c r="AJ76" s="556"/>
      <c r="AK76" s="557"/>
      <c r="AL76" s="508" t="b">
        <v>1</v>
      </c>
      <c r="AM76" s="508"/>
      <c r="AN76" s="508"/>
      <c r="AO76" s="219">
        <f>IF(AL76=TRUE,T75,0)</f>
        <v>0</v>
      </c>
      <c r="AP76" s="219">
        <f>IF(AL76=TRUE,W75,0)</f>
        <v>0</v>
      </c>
      <c r="AQ76" s="219">
        <f>IF(AL76=TRUE,Z75,0)</f>
        <v>1</v>
      </c>
      <c r="AR76" s="242">
        <f>IF(AL76=TRUE,AC75,0)</f>
        <v>-1</v>
      </c>
      <c r="AS76" s="219">
        <f>IF(AL76=TRUE,AF75,0)</f>
        <v>0</v>
      </c>
    </row>
    <row r="77" spans="1:69" x14ac:dyDescent="0.15">
      <c r="A77" s="558" t="s">
        <v>3647</v>
      </c>
      <c r="B77" s="559"/>
      <c r="C77" s="559"/>
      <c r="D77" s="559"/>
      <c r="E77" s="559"/>
      <c r="F77" s="559"/>
      <c r="G77" s="559"/>
      <c r="H77" s="559"/>
      <c r="I77" s="559"/>
      <c r="J77" s="560" t="str">
        <f>IF(A77="","",INDEX(防具!$C:$C,MATCH(落涙の導師!A77,防具!$B:$B,0)))</f>
        <v>布</v>
      </c>
      <c r="K77" s="560"/>
      <c r="L77" s="560"/>
      <c r="M77" s="560"/>
      <c r="N77" s="560"/>
      <c r="O77" s="560"/>
      <c r="P77" s="561" t="str">
        <f>IF(A77="","",INDEX(防具!$D:$D,MATCH(落涙の導師!A77,防具!$B:$B,0)))</f>
        <v>胴</v>
      </c>
      <c r="Q77" s="561"/>
      <c r="R77" s="561"/>
      <c r="S77" s="561"/>
      <c r="T77" s="561">
        <f>IF(A77="","",INDEX(防具!$E:$E,MATCH(落涙の導師!A77,防具!$B:$B,0)))</f>
        <v>1</v>
      </c>
      <c r="U77" s="561"/>
      <c r="V77" s="561"/>
      <c r="W77" s="561">
        <f>IF(A77="","",INDEX(防具!$F:$F,MATCH(落涙の導師!A77,防具!$B:$B,0)))</f>
        <v>0</v>
      </c>
      <c r="X77" s="561"/>
      <c r="Y77" s="561"/>
      <c r="Z77" s="561">
        <f>IF(A77="","",INDEX(防具!$G:$G,MATCH(落涙の導師!A77,防具!$B:$B,0)))</f>
        <v>1</v>
      </c>
      <c r="AA77" s="561"/>
      <c r="AB77" s="561"/>
      <c r="AC77" s="561">
        <f>IF(A77="","",INDEX(防具!$H:$H,MATCH(落涙の導師!A77,防具!$B:$B,0)))</f>
        <v>-2</v>
      </c>
      <c r="AD77" s="561"/>
      <c r="AE77" s="561"/>
      <c r="AF77" s="561">
        <f>IF(A77="","",INDEX(防具!$I:$I,MATCH(落涙の導師!A77,防具!$B:$B,0)))</f>
        <v>0</v>
      </c>
      <c r="AG77" s="561"/>
      <c r="AH77" s="561"/>
      <c r="AI77" s="552">
        <f>IF(A77="","",INDEX(防具!$J:$J,MATCH(落涙の導師!A77,防具!$B:$B,0)))</f>
        <v>50</v>
      </c>
      <c r="AJ77" s="552"/>
      <c r="AK77" s="553"/>
      <c r="AO77" s="219" t="s">
        <v>705</v>
      </c>
      <c r="AP77" s="219" t="s">
        <v>706</v>
      </c>
      <c r="AQ77" s="219" t="s">
        <v>707</v>
      </c>
      <c r="AR77" s="219" t="s">
        <v>1638</v>
      </c>
      <c r="AS77" s="219"/>
    </row>
    <row r="78" spans="1:69" ht="13.5" customHeight="1" thickBot="1" x14ac:dyDescent="0.2">
      <c r="A78" s="526" t="s">
        <v>717</v>
      </c>
      <c r="B78" s="527"/>
      <c r="C78" s="527"/>
      <c r="D78" s="564">
        <f>IF(A77="","",INDEX(防具!$K:$K,MATCH(落涙の導師!A77,防具!$B:$B,0)))</f>
        <v>0</v>
      </c>
      <c r="E78" s="564"/>
      <c r="F78" s="564"/>
      <c r="G78" s="564"/>
      <c r="H78" s="564"/>
      <c r="I78" s="564"/>
      <c r="J78" s="564"/>
      <c r="K78" s="564"/>
      <c r="L78" s="564"/>
      <c r="M78" s="564"/>
      <c r="N78" s="564"/>
      <c r="O78" s="564"/>
      <c r="P78" s="564"/>
      <c r="Q78" s="564"/>
      <c r="R78" s="564"/>
      <c r="S78" s="564"/>
      <c r="T78" s="564"/>
      <c r="U78" s="564"/>
      <c r="V78" s="564"/>
      <c r="W78" s="564"/>
      <c r="X78" s="564"/>
      <c r="Y78" s="564"/>
      <c r="Z78" s="564"/>
      <c r="AA78" s="564"/>
      <c r="AB78" s="564"/>
      <c r="AC78" s="564"/>
      <c r="AD78" s="564"/>
      <c r="AE78" s="564"/>
      <c r="AF78" s="564"/>
      <c r="AG78" s="564"/>
      <c r="AH78" s="564"/>
      <c r="AI78" s="564"/>
      <c r="AJ78" s="564"/>
      <c r="AK78" s="565"/>
      <c r="AL78" s="508" t="b">
        <v>1</v>
      </c>
      <c r="AM78" s="508"/>
      <c r="AN78" s="508"/>
      <c r="AO78" s="219">
        <f>IF(AL78=TRUE,T77,0)</f>
        <v>1</v>
      </c>
      <c r="AP78" s="219">
        <f>IF(AL78=TRUE,W77,0)</f>
        <v>0</v>
      </c>
      <c r="AQ78" s="219">
        <f>IF(AL78=TRUE,Z77,0)</f>
        <v>1</v>
      </c>
      <c r="AR78" s="242">
        <f>IF(AL78=TRUE,AC77,0)</f>
        <v>-2</v>
      </c>
      <c r="AS78" s="219">
        <f>IF(AL78=TRUE,AF77,0)</f>
        <v>0</v>
      </c>
    </row>
    <row r="79" spans="1:69" ht="14.25" customHeight="1" x14ac:dyDescent="0.15">
      <c r="A79" s="531" t="s">
        <v>3630</v>
      </c>
      <c r="B79" s="532"/>
      <c r="C79" s="532"/>
      <c r="D79" s="532"/>
      <c r="E79" s="532"/>
      <c r="F79" s="532"/>
      <c r="G79" s="532"/>
      <c r="H79" s="532"/>
      <c r="I79" s="532"/>
      <c r="J79" s="533" t="str">
        <f>IF(A79="","",INDEX(防具!$C:$C,MATCH(落涙の導師!A79,防具!$B:$B,0)))</f>
        <v>鱗</v>
      </c>
      <c r="K79" s="533"/>
      <c r="L79" s="533"/>
      <c r="M79" s="533"/>
      <c r="N79" s="533"/>
      <c r="O79" s="533"/>
      <c r="P79" s="523" t="str">
        <f>IF(A79="","",INDEX(防具!$D:$D,MATCH(落涙の導師!A79,防具!$B:$B,0)))</f>
        <v>籠手</v>
      </c>
      <c r="Q79" s="523"/>
      <c r="R79" s="523"/>
      <c r="S79" s="523"/>
      <c r="T79" s="523">
        <f>IF(A79="","",INDEX(防具!$E:$E,MATCH(落涙の導師!A79,防具!$B:$B,0)))</f>
        <v>1</v>
      </c>
      <c r="U79" s="523"/>
      <c r="V79" s="523"/>
      <c r="W79" s="523">
        <f>IF(A79="","",INDEX(防具!$F:$F,MATCH(落涙の導師!A79,防具!$B:$B,0)))</f>
        <v>0</v>
      </c>
      <c r="X79" s="523"/>
      <c r="Y79" s="523"/>
      <c r="Z79" s="523">
        <f>IF(A79="","",INDEX(防具!$G:$G,MATCH(落涙の導師!A79,防具!$B:$B,0)))</f>
        <v>1</v>
      </c>
      <c r="AA79" s="523"/>
      <c r="AB79" s="523"/>
      <c r="AC79" s="523">
        <f>IF(A79="","",INDEX(防具!$H:$H,MATCH(落涙の導師!A79,防具!$B:$B,0)))</f>
        <v>0</v>
      </c>
      <c r="AD79" s="523"/>
      <c r="AE79" s="523"/>
      <c r="AF79" s="523">
        <f>IF(A79="","",INDEX(防具!$I:$I,MATCH(落涙の導師!A79,防具!$B:$B,0)))</f>
        <v>0</v>
      </c>
      <c r="AG79" s="523"/>
      <c r="AH79" s="523"/>
      <c r="AI79" s="524">
        <f>IF(A79="","",INDEX(防具!$J:$J,MATCH(落涙の導師!A79,防具!$B:$B,0)))</f>
        <v>100</v>
      </c>
      <c r="AJ79" s="524"/>
      <c r="AK79" s="525"/>
      <c r="AO79" s="219" t="s">
        <v>705</v>
      </c>
      <c r="AP79" s="219" t="s">
        <v>706</v>
      </c>
      <c r="AQ79" s="219" t="s">
        <v>707</v>
      </c>
      <c r="AR79" s="219" t="s">
        <v>1638</v>
      </c>
      <c r="AS79" s="219"/>
    </row>
    <row r="80" spans="1:69" ht="14.25" customHeight="1" thickBot="1" x14ac:dyDescent="0.2">
      <c r="A80" s="554" t="s">
        <v>717</v>
      </c>
      <c r="B80" s="555"/>
      <c r="C80" s="555"/>
      <c r="D80" s="556" t="str">
        <f>IF(A79="","",INDEX(防具!$K:$K,MATCH(落涙の導師!A79,防具!$B:$B,0)))</f>
        <v>[常時]「徒手空拳」の威力に+2、防御値に+1にする。</v>
      </c>
      <c r="E80" s="556"/>
      <c r="F80" s="556"/>
      <c r="G80" s="556"/>
      <c r="H80" s="556"/>
      <c r="I80" s="556"/>
      <c r="J80" s="556"/>
      <c r="K80" s="556"/>
      <c r="L80" s="556"/>
      <c r="M80" s="556"/>
      <c r="N80" s="556"/>
      <c r="O80" s="556"/>
      <c r="P80" s="556"/>
      <c r="Q80" s="556"/>
      <c r="R80" s="556"/>
      <c r="S80" s="556"/>
      <c r="T80" s="556"/>
      <c r="U80" s="556"/>
      <c r="V80" s="556"/>
      <c r="W80" s="556"/>
      <c r="X80" s="556"/>
      <c r="Y80" s="556"/>
      <c r="Z80" s="556"/>
      <c r="AA80" s="556"/>
      <c r="AB80" s="556"/>
      <c r="AC80" s="556"/>
      <c r="AD80" s="556"/>
      <c r="AE80" s="556"/>
      <c r="AF80" s="556"/>
      <c r="AG80" s="556"/>
      <c r="AH80" s="556"/>
      <c r="AI80" s="556"/>
      <c r="AJ80" s="556"/>
      <c r="AK80" s="557"/>
      <c r="AL80" s="508" t="b">
        <v>1</v>
      </c>
      <c r="AM80" s="508"/>
      <c r="AN80" s="508"/>
      <c r="AO80" s="219">
        <f>IF(AL80=TRUE,T79,0)</f>
        <v>1</v>
      </c>
      <c r="AP80" s="219">
        <f>IF(AL80=TRUE,W79,0)</f>
        <v>0</v>
      </c>
      <c r="AQ80" s="219">
        <f>IF(AL80=TRUE,Z79,0)</f>
        <v>1</v>
      </c>
      <c r="AR80" s="242">
        <f>IF(AL80=TRUE,AC79,0)</f>
        <v>0</v>
      </c>
      <c r="AS80" s="219">
        <f>IF(AL80=TRUE,AF79,0)</f>
        <v>0</v>
      </c>
      <c r="BQ80" s="233"/>
    </row>
    <row r="81" spans="1:45" x14ac:dyDescent="0.15">
      <c r="A81" s="558" t="s">
        <v>3648</v>
      </c>
      <c r="B81" s="559"/>
      <c r="C81" s="559"/>
      <c r="D81" s="559"/>
      <c r="E81" s="559"/>
      <c r="F81" s="559"/>
      <c r="G81" s="559"/>
      <c r="H81" s="559"/>
      <c r="I81" s="559"/>
      <c r="J81" s="560" t="str">
        <f>IF(A81="","",INDEX(防具!$C:$C,MATCH(落涙の導師!A81,防具!$B:$B,0)))</f>
        <v>革</v>
      </c>
      <c r="K81" s="560"/>
      <c r="L81" s="560"/>
      <c r="M81" s="560"/>
      <c r="N81" s="560"/>
      <c r="O81" s="560"/>
      <c r="P81" s="561" t="str">
        <f>IF(A81="","",INDEX(防具!$D:$D,MATCH(落涙の導師!A81,防具!$B:$B,0)))</f>
        <v>靴</v>
      </c>
      <c r="Q81" s="561"/>
      <c r="R81" s="561"/>
      <c r="S81" s="561"/>
      <c r="T81" s="561">
        <f>IF(A81="","",INDEX(防具!$E:$E,MATCH(落涙の導師!A81,防具!$B:$B,0)))</f>
        <v>1</v>
      </c>
      <c r="U81" s="561"/>
      <c r="V81" s="561"/>
      <c r="W81" s="561">
        <f>IF(A81="","",INDEX(防具!$F:$F,MATCH(落涙の導師!A81,防具!$B:$B,0)))</f>
        <v>1</v>
      </c>
      <c r="X81" s="561"/>
      <c r="Y81" s="561"/>
      <c r="Z81" s="561">
        <f>IF(A81="","",INDEX(防具!$G:$G,MATCH(落涙の導師!A81,防具!$B:$B,0)))</f>
        <v>0</v>
      </c>
      <c r="AA81" s="561"/>
      <c r="AB81" s="561"/>
      <c r="AC81" s="561">
        <f>IF(A81="","",INDEX(防具!$H:$H,MATCH(落涙の導師!A81,防具!$B:$B,0)))</f>
        <v>0</v>
      </c>
      <c r="AD81" s="561"/>
      <c r="AE81" s="561"/>
      <c r="AF81" s="561">
        <f>IF(A81="","",INDEX(防具!$I:$I,MATCH(落涙の導師!A81,防具!$B:$B,0)))</f>
        <v>0</v>
      </c>
      <c r="AG81" s="561"/>
      <c r="AH81" s="561"/>
      <c r="AI81" s="552">
        <f>IF(A81="","",INDEX(防具!$J:$J,MATCH(落涙の導師!A81,防具!$B:$B,0)))</f>
        <v>20</v>
      </c>
      <c r="AJ81" s="552"/>
      <c r="AK81" s="553"/>
      <c r="AO81" s="219" t="s">
        <v>705</v>
      </c>
      <c r="AP81" s="219" t="s">
        <v>706</v>
      </c>
      <c r="AQ81" s="219" t="s">
        <v>707</v>
      </c>
      <c r="AR81" s="219" t="s">
        <v>1638</v>
      </c>
      <c r="AS81" s="219"/>
    </row>
    <row r="82" spans="1:45" ht="13.5" customHeight="1" thickBot="1" x14ac:dyDescent="0.2">
      <c r="A82" s="526" t="s">
        <v>717</v>
      </c>
      <c r="B82" s="527"/>
      <c r="C82" s="527"/>
      <c r="D82" s="564">
        <f>IF(A81="","",INDEX(防具!$K:$K,MATCH(落涙の導師!A81,防具!$B:$B,0)))</f>
        <v>0</v>
      </c>
      <c r="E82" s="564"/>
      <c r="F82" s="564"/>
      <c r="G82" s="564"/>
      <c r="H82" s="564"/>
      <c r="I82" s="564"/>
      <c r="J82" s="564"/>
      <c r="K82" s="564"/>
      <c r="L82" s="564"/>
      <c r="M82" s="564"/>
      <c r="N82" s="564"/>
      <c r="O82" s="564"/>
      <c r="P82" s="564"/>
      <c r="Q82" s="564"/>
      <c r="R82" s="564"/>
      <c r="S82" s="564"/>
      <c r="T82" s="564"/>
      <c r="U82" s="564"/>
      <c r="V82" s="564"/>
      <c r="W82" s="564"/>
      <c r="X82" s="564"/>
      <c r="Y82" s="564"/>
      <c r="Z82" s="564"/>
      <c r="AA82" s="564"/>
      <c r="AB82" s="564"/>
      <c r="AC82" s="564"/>
      <c r="AD82" s="564"/>
      <c r="AE82" s="564"/>
      <c r="AF82" s="564"/>
      <c r="AG82" s="564"/>
      <c r="AH82" s="564"/>
      <c r="AI82" s="564"/>
      <c r="AJ82" s="564"/>
      <c r="AK82" s="565"/>
      <c r="AL82" s="508" t="b">
        <v>1</v>
      </c>
      <c r="AM82" s="508"/>
      <c r="AN82" s="508"/>
      <c r="AO82" s="219">
        <f>IF(AL82=TRUE,T81,0)</f>
        <v>1</v>
      </c>
      <c r="AP82" s="219">
        <f>IF(AL82=TRUE,W81,0)</f>
        <v>1</v>
      </c>
      <c r="AQ82" s="219">
        <f>IF(AL82=TRUE,Z81,0)</f>
        <v>0</v>
      </c>
      <c r="AR82" s="242">
        <f>IF(AL82=TRUE,AC81,0)</f>
        <v>0</v>
      </c>
      <c r="AS82" s="219">
        <f>IF(AL82=TRUE,AF81,0)</f>
        <v>0</v>
      </c>
    </row>
    <row r="83" spans="1:45" x14ac:dyDescent="0.15">
      <c r="A83" s="531"/>
      <c r="B83" s="532"/>
      <c r="C83" s="532"/>
      <c r="D83" s="532"/>
      <c r="E83" s="532"/>
      <c r="F83" s="532"/>
      <c r="G83" s="532"/>
      <c r="H83" s="532"/>
      <c r="I83" s="532"/>
      <c r="J83" s="533" t="str">
        <f>IF(A83="","",INDEX(防具!$C:$C,MATCH(落涙の導師!A83,防具!$B:$B,0)))</f>
        <v/>
      </c>
      <c r="K83" s="533"/>
      <c r="L83" s="533"/>
      <c r="M83" s="533"/>
      <c r="N83" s="533"/>
      <c r="O83" s="533"/>
      <c r="P83" s="523" t="str">
        <f>IF(A83="","",INDEX(防具!$D:$D,MATCH(落涙の導師!A83,防具!$B:$B,0)))</f>
        <v/>
      </c>
      <c r="Q83" s="523"/>
      <c r="R83" s="523"/>
      <c r="S83" s="523"/>
      <c r="T83" s="523" t="str">
        <f>IF(A83="","",INDEX(防具!$E:$E,MATCH(落涙の導師!A83,防具!$B:$B,0)))</f>
        <v/>
      </c>
      <c r="U83" s="523"/>
      <c r="V83" s="523"/>
      <c r="W83" s="523" t="str">
        <f>IF(A83="","",INDEX(防具!$F:$F,MATCH(落涙の導師!A83,防具!$B:$B,0)))</f>
        <v/>
      </c>
      <c r="X83" s="523"/>
      <c r="Y83" s="523"/>
      <c r="Z83" s="523" t="str">
        <f>IF(A83="","",INDEX(防具!$G:$G,MATCH(落涙の導師!A83,防具!$B:$B,0)))</f>
        <v/>
      </c>
      <c r="AA83" s="523"/>
      <c r="AB83" s="523"/>
      <c r="AC83" s="523" t="str">
        <f>IF(A83="","",INDEX(防具!$H:$H,MATCH(落涙の導師!A83,防具!$B:$B,0)))</f>
        <v/>
      </c>
      <c r="AD83" s="523"/>
      <c r="AE83" s="523"/>
      <c r="AF83" s="523" t="str">
        <f>IF(A83="","",INDEX(防具!$I:$I,MATCH(落涙の導師!A83,防具!$B:$B,0)))</f>
        <v/>
      </c>
      <c r="AG83" s="523"/>
      <c r="AH83" s="523"/>
      <c r="AI83" s="524" t="str">
        <f>IF(A83="","",INDEX(防具!$J:$J,MATCH(落涙の導師!A83,防具!$B:$B,0)))</f>
        <v/>
      </c>
      <c r="AJ83" s="524"/>
      <c r="AK83" s="525"/>
      <c r="AO83" s="219" t="s">
        <v>705</v>
      </c>
      <c r="AP83" s="219" t="s">
        <v>706</v>
      </c>
      <c r="AQ83" s="219" t="s">
        <v>707</v>
      </c>
      <c r="AR83" s="219" t="s">
        <v>1638</v>
      </c>
      <c r="AS83" s="219"/>
    </row>
    <row r="84" spans="1:45" ht="14.25" customHeight="1" thickBot="1" x14ac:dyDescent="0.2">
      <c r="A84" s="526" t="s">
        <v>717</v>
      </c>
      <c r="B84" s="527"/>
      <c r="C84" s="527"/>
      <c r="D84" s="564" t="str">
        <f>IF(A83="","",INDEX(防具!$K:$K,MATCH(落涙の導師!A83,防具!$B:$B,0)))</f>
        <v/>
      </c>
      <c r="E84" s="564"/>
      <c r="F84" s="564"/>
      <c r="G84" s="564"/>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4"/>
      <c r="AJ84" s="564"/>
      <c r="AK84" s="565"/>
      <c r="AL84" s="508" t="b">
        <v>1</v>
      </c>
      <c r="AM84" s="508"/>
      <c r="AN84" s="508"/>
      <c r="AO84" s="219" t="str">
        <f>IF(AL84=TRUE,T83,0)</f>
        <v/>
      </c>
      <c r="AP84" s="219" t="str">
        <f>IF(AL84=TRUE,W83,0)</f>
        <v/>
      </c>
      <c r="AQ84" s="219" t="str">
        <f>IF(AL84=TRUE,Z83,0)</f>
        <v/>
      </c>
      <c r="AR84" s="242" t="str">
        <f>IF(AL84=TRUE,AC83,0)</f>
        <v/>
      </c>
      <c r="AS84" s="219" t="str">
        <f>IF(AL84=TRUE,AF83,0)</f>
        <v/>
      </c>
    </row>
    <row r="85" spans="1:45" ht="14.25" thickBot="1" x14ac:dyDescent="0.2">
      <c r="R85" s="577" t="s">
        <v>604</v>
      </c>
      <c r="S85" s="578"/>
      <c r="T85" s="579">
        <f>SUM(AO76,AO78,AO80,AO82,AO84)</f>
        <v>3</v>
      </c>
      <c r="U85" s="579"/>
      <c r="V85" s="579"/>
      <c r="W85" s="579">
        <f>SUM(AP76,AP78,AP80,AP82,AP84)</f>
        <v>1</v>
      </c>
      <c r="X85" s="579"/>
      <c r="Y85" s="579"/>
      <c r="Z85" s="579">
        <f>SUM(AQ76,AQ78,AQ80,AQ82,AQ84)</f>
        <v>3</v>
      </c>
      <c r="AA85" s="579"/>
      <c r="AB85" s="579"/>
      <c r="AC85" s="579">
        <f>SUM(AR76,AR78,AR80,AR82,AR84)</f>
        <v>-3</v>
      </c>
      <c r="AD85" s="579"/>
      <c r="AE85" s="579"/>
      <c r="AF85" s="579">
        <f>SUM(AS76,AS78,AS80,AS82,AS84)</f>
        <v>0</v>
      </c>
      <c r="AG85" s="579"/>
      <c r="AH85" s="579"/>
      <c r="AI85" s="566">
        <f>IF(A75="","",SUM(AI75,AI77,AI79,AI81,AI83))</f>
        <v>200</v>
      </c>
      <c r="AJ85" s="567"/>
      <c r="AK85" s="568"/>
      <c r="AO85" s="219"/>
      <c r="AP85" s="219"/>
      <c r="AQ85" s="219"/>
      <c r="AR85" s="219"/>
      <c r="AS85" s="219"/>
    </row>
    <row r="86" spans="1:45" x14ac:dyDescent="0.15">
      <c r="A86" s="490" t="s">
        <v>1637</v>
      </c>
      <c r="B86" s="491"/>
      <c r="C86" s="491"/>
      <c r="D86" s="491"/>
      <c r="E86" s="491"/>
      <c r="F86" s="491"/>
      <c r="G86" s="492"/>
      <c r="K86" s="226"/>
      <c r="L86" s="226"/>
      <c r="M86" s="226"/>
      <c r="N86" s="226"/>
      <c r="O86" s="226"/>
      <c r="P86" s="226"/>
      <c r="Q86" s="226"/>
      <c r="R86" s="226"/>
      <c r="S86" s="226"/>
      <c r="T86" s="226"/>
      <c r="U86" s="226"/>
      <c r="V86" s="226"/>
      <c r="AF86" s="243"/>
      <c r="AG86" s="243"/>
    </row>
    <row r="87" spans="1:45" ht="14.25" thickBot="1" x14ac:dyDescent="0.2">
      <c r="A87" s="493"/>
      <c r="B87" s="494"/>
      <c r="C87" s="494"/>
      <c r="D87" s="494"/>
      <c r="E87" s="494"/>
      <c r="F87" s="494"/>
      <c r="G87" s="495"/>
    </row>
    <row r="88" spans="1:45" ht="13.5" customHeight="1" thickBot="1" x14ac:dyDescent="0.2">
      <c r="A88" s="569" t="s">
        <v>327</v>
      </c>
      <c r="B88" s="570"/>
      <c r="C88" s="570"/>
      <c r="D88" s="570"/>
      <c r="E88" s="570"/>
      <c r="F88" s="570"/>
      <c r="G88" s="570"/>
      <c r="H88" s="570"/>
      <c r="I88" s="570"/>
      <c r="J88" s="571" t="s">
        <v>1639</v>
      </c>
      <c r="K88" s="571"/>
      <c r="L88" s="571"/>
      <c r="M88" s="571"/>
      <c r="N88" s="570" t="s">
        <v>752</v>
      </c>
      <c r="O88" s="570"/>
      <c r="P88" s="570"/>
      <c r="Q88" s="570"/>
      <c r="R88" s="570"/>
      <c r="S88" s="570" t="s">
        <v>136</v>
      </c>
      <c r="T88" s="570"/>
      <c r="U88" s="570"/>
      <c r="V88" s="570"/>
      <c r="W88" s="570"/>
      <c r="X88" s="570" t="s">
        <v>112</v>
      </c>
      <c r="Y88" s="570"/>
      <c r="Z88" s="570"/>
      <c r="AA88" s="570"/>
      <c r="AB88" s="570"/>
      <c r="AC88" s="572" t="s">
        <v>111</v>
      </c>
      <c r="AD88" s="573"/>
      <c r="AE88" s="573"/>
      <c r="AF88" s="573"/>
      <c r="AG88" s="574"/>
      <c r="AH88" s="575" t="s">
        <v>330</v>
      </c>
      <c r="AI88" s="575"/>
      <c r="AJ88" s="575"/>
      <c r="AK88" s="576"/>
      <c r="AL88" s="218" t="s">
        <v>911</v>
      </c>
    </row>
    <row r="89" spans="1:45" ht="13.5" customHeight="1" x14ac:dyDescent="0.15">
      <c r="A89" s="586" t="s">
        <v>3632</v>
      </c>
      <c r="B89" s="587"/>
      <c r="C89" s="587"/>
      <c r="D89" s="587"/>
      <c r="E89" s="587"/>
      <c r="F89" s="587"/>
      <c r="G89" s="587"/>
      <c r="H89" s="587"/>
      <c r="I89" s="587"/>
      <c r="J89" s="588">
        <v>2</v>
      </c>
      <c r="K89" s="588"/>
      <c r="L89" s="588"/>
      <c r="M89" s="588"/>
      <c r="N89" s="589" t="str">
        <f>IF(A89="","",INDEX(道具!$C:$C,MATCH(落涙の導師!A89,道具!$B:$B,0)))</f>
        <v>-</v>
      </c>
      <c r="O89" s="589"/>
      <c r="P89" s="589"/>
      <c r="Q89" s="589"/>
      <c r="R89" s="589"/>
      <c r="S89" s="589" t="str">
        <f>IF(A89="","",INDEX(道具!$D:$D,MATCH(落涙の導師!A89,道具!$B:$B,0)))</f>
        <v>プレダメージ</v>
      </c>
      <c r="T89" s="589"/>
      <c r="U89" s="589"/>
      <c r="V89" s="589"/>
      <c r="W89" s="589"/>
      <c r="X89" s="589" t="str">
        <f>IF(A89="","",INDEX(道具!$E:$E,MATCH(落涙の導師!A89,道具!$B:$B,0)))</f>
        <v>自身</v>
      </c>
      <c r="Y89" s="589"/>
      <c r="Z89" s="589"/>
      <c r="AA89" s="589"/>
      <c r="AB89" s="589"/>
      <c r="AC89" s="589" t="str">
        <f>IF(A89="","",INDEX(道具!$F:$F,MATCH(落涙の導師!A89,道具!$B:$B,0)))</f>
        <v>-</v>
      </c>
      <c r="AD89" s="589"/>
      <c r="AE89" s="589"/>
      <c r="AF89" s="589"/>
      <c r="AG89" s="589"/>
      <c r="AH89" s="580">
        <f>IF(A89="","",INDEX(道具!$G:$G,MATCH(落涙の導師!A89,道具!$B:$B,0)))</f>
        <v>200</v>
      </c>
      <c r="AI89" s="580"/>
      <c r="AJ89" s="580"/>
      <c r="AK89" s="581"/>
      <c r="AL89" s="508">
        <f>IF(A89="","0",IF(AH89="不可",0,AH89*J89))</f>
        <v>400</v>
      </c>
      <c r="AM89" s="508"/>
      <c r="AN89" s="508"/>
    </row>
    <row r="90" spans="1:45" ht="14.25" thickBot="1" x14ac:dyDescent="0.2">
      <c r="A90" s="554" t="s">
        <v>717</v>
      </c>
      <c r="B90" s="555"/>
      <c r="C90" s="555"/>
      <c r="D90" s="556" t="str">
        <f>IF(A89="","",INDEX(道具!$H:$H,MATCH(落涙の導師!A89,道具!$B:$B,0)))</f>
        <v>受けるダメージを1D10点軽減する。このアイテムは「タイミング：プレダメージ」のダメージを軽減するアーツと特別に同時に使用できる。その場合、そのアーツで軽減するダメージに+1Ｄ10点する。</v>
      </c>
      <c r="E90" s="556"/>
      <c r="F90" s="556"/>
      <c r="G90" s="556"/>
      <c r="H90" s="556"/>
      <c r="I90" s="556"/>
      <c r="J90" s="556"/>
      <c r="K90" s="556"/>
      <c r="L90" s="556"/>
      <c r="M90" s="556"/>
      <c r="N90" s="556"/>
      <c r="O90" s="556"/>
      <c r="P90" s="556"/>
      <c r="Q90" s="556"/>
      <c r="R90" s="556"/>
      <c r="S90" s="556"/>
      <c r="T90" s="556"/>
      <c r="U90" s="556"/>
      <c r="V90" s="556"/>
      <c r="W90" s="556"/>
      <c r="X90" s="556"/>
      <c r="Y90" s="556"/>
      <c r="Z90" s="556"/>
      <c r="AA90" s="556"/>
      <c r="AB90" s="556"/>
      <c r="AC90" s="556"/>
      <c r="AD90" s="556"/>
      <c r="AE90" s="556"/>
      <c r="AF90" s="556"/>
      <c r="AG90" s="556"/>
      <c r="AH90" s="556"/>
      <c r="AI90" s="556"/>
      <c r="AJ90" s="556"/>
      <c r="AK90" s="557"/>
    </row>
    <row r="91" spans="1:45" x14ac:dyDescent="0.15">
      <c r="A91" s="586" t="s">
        <v>3649</v>
      </c>
      <c r="B91" s="587"/>
      <c r="C91" s="587"/>
      <c r="D91" s="587"/>
      <c r="E91" s="587"/>
      <c r="F91" s="587"/>
      <c r="G91" s="587"/>
      <c r="H91" s="587"/>
      <c r="I91" s="587"/>
      <c r="J91" s="588">
        <v>2</v>
      </c>
      <c r="K91" s="588"/>
      <c r="L91" s="588"/>
      <c r="M91" s="588"/>
      <c r="N91" s="589" t="str">
        <f>IF(A91="","",INDEX(道具!$C:$C,MATCH(落涙の導師!A91,道具!$B:$B,0)))</f>
        <v>回復</v>
      </c>
      <c r="O91" s="589"/>
      <c r="P91" s="589"/>
      <c r="Q91" s="589"/>
      <c r="R91" s="589"/>
      <c r="S91" s="589" t="str">
        <f>IF(A91="","",INDEX(道具!$D:$D,MATCH(落涙の導師!A91,道具!$B:$B,0)))</f>
        <v>ムーブかマイナー</v>
      </c>
      <c r="T91" s="589"/>
      <c r="U91" s="589"/>
      <c r="V91" s="589"/>
      <c r="W91" s="589"/>
      <c r="X91" s="589" t="str">
        <f>IF(A91="","",INDEX(道具!$E:$E,MATCH(落涙の導師!A91,道具!$B:$B,0)))</f>
        <v>自身</v>
      </c>
      <c r="Y91" s="589"/>
      <c r="Z91" s="589"/>
      <c r="AA91" s="589"/>
      <c r="AB91" s="589"/>
      <c r="AC91" s="589" t="str">
        <f>IF(A91="","",INDEX(道具!$F:$F,MATCH(落涙の導師!A91,道具!$B:$B,0)))</f>
        <v>-</v>
      </c>
      <c r="AD91" s="589"/>
      <c r="AE91" s="589"/>
      <c r="AF91" s="589"/>
      <c r="AG91" s="589"/>
      <c r="AH91" s="580">
        <f>IF(A91="","",INDEX(道具!$G:$G,MATCH(落涙の導師!A91,道具!$B:$B,0)))</f>
        <v>200</v>
      </c>
      <c r="AI91" s="580"/>
      <c r="AJ91" s="580"/>
      <c r="AK91" s="581"/>
      <c r="AL91" s="508">
        <f>IF(A91="","0",IF(AH91="不可",0,AH91*J91))</f>
        <v>400</v>
      </c>
      <c r="AM91" s="508"/>
      <c r="AN91" s="508"/>
    </row>
    <row r="92" spans="1:45" ht="14.25" customHeight="1" thickBot="1" x14ac:dyDescent="0.2">
      <c r="A92" s="526" t="s">
        <v>717</v>
      </c>
      <c r="B92" s="527"/>
      <c r="C92" s="527"/>
      <c r="D92" s="564" t="str">
        <f>IF(A91="","",INDEX(道具!$H:$H,MATCH(落涙の導師!A91,道具!$B:$B,0)))</f>
        <v>次に行う「癒」属性攻撃で与えるダメージに+1D10点する。</v>
      </c>
      <c r="E92" s="564"/>
      <c r="F92" s="564"/>
      <c r="G92" s="564"/>
      <c r="H92" s="564"/>
      <c r="I92" s="564"/>
      <c r="J92" s="564"/>
      <c r="K92" s="564"/>
      <c r="L92" s="564"/>
      <c r="M92" s="564"/>
      <c r="N92" s="564"/>
      <c r="O92" s="564"/>
      <c r="P92" s="564"/>
      <c r="Q92" s="564"/>
      <c r="R92" s="564"/>
      <c r="S92" s="564"/>
      <c r="T92" s="564"/>
      <c r="U92" s="564"/>
      <c r="V92" s="564"/>
      <c r="W92" s="564"/>
      <c r="X92" s="564"/>
      <c r="Y92" s="564"/>
      <c r="Z92" s="564"/>
      <c r="AA92" s="564"/>
      <c r="AB92" s="564"/>
      <c r="AC92" s="564"/>
      <c r="AD92" s="564"/>
      <c r="AE92" s="564"/>
      <c r="AF92" s="564"/>
      <c r="AG92" s="564"/>
      <c r="AH92" s="564"/>
      <c r="AI92" s="564"/>
      <c r="AJ92" s="564"/>
      <c r="AK92" s="565"/>
    </row>
    <row r="93" spans="1:45" x14ac:dyDescent="0.15">
      <c r="A93" s="582" t="s">
        <v>3650</v>
      </c>
      <c r="B93" s="583"/>
      <c r="C93" s="583"/>
      <c r="D93" s="583"/>
      <c r="E93" s="583"/>
      <c r="F93" s="583"/>
      <c r="G93" s="583"/>
      <c r="H93" s="583"/>
      <c r="I93" s="583"/>
      <c r="J93" s="584">
        <v>2</v>
      </c>
      <c r="K93" s="584"/>
      <c r="L93" s="584"/>
      <c r="M93" s="584"/>
      <c r="N93" s="585" t="str">
        <f>IF(A93="","",INDEX(道具!$C:$C,MATCH(落涙の導師!A93,道具!$B:$B,0)))</f>
        <v>-</v>
      </c>
      <c r="O93" s="585"/>
      <c r="P93" s="585"/>
      <c r="Q93" s="585"/>
      <c r="R93" s="585"/>
      <c r="S93" s="585" t="str">
        <f>IF(A93="","",INDEX(道具!$D:$D,MATCH(落涙の導師!A93,道具!$B:$B,0)))</f>
        <v>ムーブかマイナー</v>
      </c>
      <c r="T93" s="585"/>
      <c r="U93" s="585"/>
      <c r="V93" s="585"/>
      <c r="W93" s="585"/>
      <c r="X93" s="585" t="str">
        <f>IF(A93="","",INDEX(道具!$E:$E,MATCH(落涙の導師!A93,道具!$B:$B,0)))</f>
        <v>自身</v>
      </c>
      <c r="Y93" s="585"/>
      <c r="Z93" s="585"/>
      <c r="AA93" s="585"/>
      <c r="AB93" s="585"/>
      <c r="AC93" s="585" t="str">
        <f>IF(A93="","",INDEX(道具!$F:$F,MATCH(落涙の導師!A93,道具!$B:$B,0)))</f>
        <v>-</v>
      </c>
      <c r="AD93" s="585"/>
      <c r="AE93" s="585"/>
      <c r="AF93" s="585"/>
      <c r="AG93" s="585"/>
      <c r="AH93" s="593">
        <f>IF(A93="","",INDEX(道具!$G:$G,MATCH(落涙の導師!A93,道具!$B:$B,0)))</f>
        <v>200</v>
      </c>
      <c r="AI93" s="593"/>
      <c r="AJ93" s="593"/>
      <c r="AK93" s="594"/>
      <c r="AL93" s="508">
        <f>IF(A93="","0",IF(AH93="不可",0,AH93*J93))</f>
        <v>400</v>
      </c>
      <c r="AM93" s="508"/>
      <c r="AN93" s="508"/>
    </row>
    <row r="94" spans="1:45" ht="14.25" customHeight="1" thickBot="1" x14ac:dyDescent="0.2">
      <c r="A94" s="554" t="s">
        <v>717</v>
      </c>
      <c r="B94" s="555"/>
      <c r="C94" s="555"/>
      <c r="D94" s="556" t="str">
        <f>IF(A93="","",INDEX(道具!$H:$H,MATCH(落涙の導師!A93,道具!$B:$B,0)))</f>
        <v>次のメジャーアクションでのHPの代償を-2点する（最低0）。</v>
      </c>
      <c r="E94" s="556"/>
      <c r="F94" s="556"/>
      <c r="G94" s="556"/>
      <c r="H94" s="556"/>
      <c r="I94" s="556"/>
      <c r="J94" s="556"/>
      <c r="K94" s="556"/>
      <c r="L94" s="556"/>
      <c r="M94" s="556"/>
      <c r="N94" s="556"/>
      <c r="O94" s="556"/>
      <c r="P94" s="556"/>
      <c r="Q94" s="556"/>
      <c r="R94" s="556"/>
      <c r="S94" s="556"/>
      <c r="T94" s="556"/>
      <c r="U94" s="556"/>
      <c r="V94" s="556"/>
      <c r="W94" s="556"/>
      <c r="X94" s="556"/>
      <c r="Y94" s="556"/>
      <c r="Z94" s="556"/>
      <c r="AA94" s="556"/>
      <c r="AB94" s="556"/>
      <c r="AC94" s="556"/>
      <c r="AD94" s="556"/>
      <c r="AE94" s="556"/>
      <c r="AF94" s="556"/>
      <c r="AG94" s="556"/>
      <c r="AH94" s="556"/>
      <c r="AI94" s="556"/>
      <c r="AJ94" s="556"/>
      <c r="AK94" s="557"/>
    </row>
    <row r="95" spans="1:45" x14ac:dyDescent="0.15">
      <c r="A95" s="586" t="s">
        <v>3651</v>
      </c>
      <c r="B95" s="587"/>
      <c r="C95" s="587"/>
      <c r="D95" s="587"/>
      <c r="E95" s="587"/>
      <c r="F95" s="587"/>
      <c r="G95" s="587"/>
      <c r="H95" s="587"/>
      <c r="I95" s="587"/>
      <c r="J95" s="588">
        <v>1</v>
      </c>
      <c r="K95" s="588"/>
      <c r="L95" s="588"/>
      <c r="M95" s="588"/>
      <c r="N95" s="589" t="str">
        <f>IF(A95="","",INDEX(道具!$C:$C,MATCH(落涙の導師!A95,道具!$B:$B,0)))</f>
        <v>回復</v>
      </c>
      <c r="O95" s="589"/>
      <c r="P95" s="589"/>
      <c r="Q95" s="589"/>
      <c r="R95" s="589"/>
      <c r="S95" s="589" t="str">
        <f>IF(A95="","",INDEX(道具!$D:$D,MATCH(落涙の導師!A95,道具!$B:$B,0)))</f>
        <v>ムーブかマイナー</v>
      </c>
      <c r="T95" s="589"/>
      <c r="U95" s="589"/>
      <c r="V95" s="589"/>
      <c r="W95" s="589"/>
      <c r="X95" s="589" t="str">
        <f>IF(A95="","",INDEX(道具!$E:$E,MATCH(落涙の導師!A95,道具!$B:$B,0)))</f>
        <v>単体</v>
      </c>
      <c r="Y95" s="589"/>
      <c r="Z95" s="589"/>
      <c r="AA95" s="589"/>
      <c r="AB95" s="589"/>
      <c r="AC95" s="589" t="str">
        <f>IF(A95="","",INDEX(道具!$F:$F,MATCH(落涙の導師!A95,道具!$B:$B,0)))</f>
        <v>至近</v>
      </c>
      <c r="AD95" s="589"/>
      <c r="AE95" s="589"/>
      <c r="AF95" s="589"/>
      <c r="AG95" s="589"/>
      <c r="AH95" s="580">
        <f>IF(A95="","",INDEX(道具!$G:$G,MATCH(落涙の導師!A95,道具!$B:$B,0)))</f>
        <v>100</v>
      </c>
      <c r="AI95" s="580"/>
      <c r="AJ95" s="580"/>
      <c r="AK95" s="581"/>
      <c r="AL95" s="508">
        <f>IF(A95="","0",IF(AH95="不可",0,AH95*J95))</f>
        <v>100</v>
      </c>
      <c r="AM95" s="508"/>
      <c r="AN95" s="508"/>
    </row>
    <row r="96" spans="1:45" ht="13.5" customHeight="1" thickBot="1" x14ac:dyDescent="0.2">
      <c r="A96" s="526" t="s">
        <v>717</v>
      </c>
      <c r="B96" s="527"/>
      <c r="C96" s="527"/>
      <c r="D96" s="564" t="str">
        <f>IF(A95="","",INDEX(道具!$H:$H,MATCH(落涙の導師!A95,道具!$B:$B,0)))</f>
        <v>対象の3レベル以下の「邪毒」を1つ解除する。</v>
      </c>
      <c r="E96" s="564"/>
      <c r="F96" s="564"/>
      <c r="G96" s="564"/>
      <c r="H96" s="564"/>
      <c r="I96" s="564"/>
      <c r="J96" s="564"/>
      <c r="K96" s="564"/>
      <c r="L96" s="564"/>
      <c r="M96" s="564"/>
      <c r="N96" s="564"/>
      <c r="O96" s="564"/>
      <c r="P96" s="564"/>
      <c r="Q96" s="564"/>
      <c r="R96" s="564"/>
      <c r="S96" s="564"/>
      <c r="T96" s="564"/>
      <c r="U96" s="564"/>
      <c r="V96" s="564"/>
      <c r="W96" s="564"/>
      <c r="X96" s="564"/>
      <c r="Y96" s="564"/>
      <c r="Z96" s="564"/>
      <c r="AA96" s="564"/>
      <c r="AB96" s="564"/>
      <c r="AC96" s="564"/>
      <c r="AD96" s="564"/>
      <c r="AE96" s="564"/>
      <c r="AF96" s="564"/>
      <c r="AG96" s="564"/>
      <c r="AH96" s="564"/>
      <c r="AI96" s="564"/>
      <c r="AJ96" s="564"/>
      <c r="AK96" s="565"/>
    </row>
    <row r="97" spans="1:40" ht="13.5" customHeight="1" x14ac:dyDescent="0.15">
      <c r="A97" s="582"/>
      <c r="B97" s="583"/>
      <c r="C97" s="583"/>
      <c r="D97" s="583"/>
      <c r="E97" s="583"/>
      <c r="F97" s="583"/>
      <c r="G97" s="583"/>
      <c r="H97" s="583"/>
      <c r="I97" s="583"/>
      <c r="J97" s="584"/>
      <c r="K97" s="584"/>
      <c r="L97" s="584"/>
      <c r="M97" s="584"/>
      <c r="N97" s="585" t="str">
        <f>IF(A97="","",INDEX(道具!$C:$C,MATCH(落涙の導師!A97,道具!$B:$B,0)))</f>
        <v/>
      </c>
      <c r="O97" s="585"/>
      <c r="P97" s="585"/>
      <c r="Q97" s="585"/>
      <c r="R97" s="585"/>
      <c r="S97" s="585" t="str">
        <f>IF(A97="","",INDEX(道具!$D:$D,MATCH(落涙の導師!A97,道具!$B:$B,0)))</f>
        <v/>
      </c>
      <c r="T97" s="585"/>
      <c r="U97" s="585"/>
      <c r="V97" s="585"/>
      <c r="W97" s="585"/>
      <c r="X97" s="585" t="str">
        <f>IF(A97="","",INDEX(道具!$E:$E,MATCH(落涙の導師!A97,道具!$B:$B,0)))</f>
        <v/>
      </c>
      <c r="Y97" s="585"/>
      <c r="Z97" s="585"/>
      <c r="AA97" s="585"/>
      <c r="AB97" s="585"/>
      <c r="AC97" s="585" t="str">
        <f>IF(A97="","",INDEX(道具!$F:$F,MATCH(落涙の導師!A97,道具!$B:$B,0)))</f>
        <v/>
      </c>
      <c r="AD97" s="585"/>
      <c r="AE97" s="585"/>
      <c r="AF97" s="585"/>
      <c r="AG97" s="585"/>
      <c r="AH97" s="593" t="str">
        <f>IF(A97="","",INDEX(道具!$G:$G,MATCH(落涙の導師!A97,道具!$B:$B,0)))</f>
        <v/>
      </c>
      <c r="AI97" s="593"/>
      <c r="AJ97" s="593"/>
      <c r="AK97" s="594"/>
      <c r="AL97" s="508" t="str">
        <f>IF(A97="","0",IF(AH97="不可",0,AH97*J97))</f>
        <v>0</v>
      </c>
      <c r="AM97" s="508"/>
      <c r="AN97" s="508"/>
    </row>
    <row r="98" spans="1:40" ht="14.25" customHeight="1" thickBot="1" x14ac:dyDescent="0.2">
      <c r="A98" s="526" t="s">
        <v>717</v>
      </c>
      <c r="B98" s="527"/>
      <c r="C98" s="527"/>
      <c r="D98" s="564" t="str">
        <f>IF(A97="","",INDEX(道具!$H:$H,MATCH(落涙の導師!A97,道具!$B:$B,0)))</f>
        <v/>
      </c>
      <c r="E98" s="564"/>
      <c r="F98" s="564"/>
      <c r="G98" s="564"/>
      <c r="H98" s="564"/>
      <c r="I98" s="564"/>
      <c r="J98" s="564"/>
      <c r="K98" s="564"/>
      <c r="L98" s="564"/>
      <c r="M98" s="564"/>
      <c r="N98" s="564"/>
      <c r="O98" s="564"/>
      <c r="P98" s="564"/>
      <c r="Q98" s="564"/>
      <c r="R98" s="564"/>
      <c r="S98" s="564"/>
      <c r="T98" s="564"/>
      <c r="U98" s="564"/>
      <c r="V98" s="564"/>
      <c r="W98" s="564"/>
      <c r="X98" s="564"/>
      <c r="Y98" s="564"/>
      <c r="Z98" s="564"/>
      <c r="AA98" s="564"/>
      <c r="AB98" s="564"/>
      <c r="AC98" s="564"/>
      <c r="AD98" s="564"/>
      <c r="AE98" s="564"/>
      <c r="AF98" s="564"/>
      <c r="AG98" s="564"/>
      <c r="AH98" s="564"/>
      <c r="AI98" s="564"/>
      <c r="AJ98" s="564"/>
      <c r="AK98" s="565"/>
    </row>
    <row r="99" spans="1:40" ht="14.25" thickBot="1" x14ac:dyDescent="0.2">
      <c r="AF99" s="590" t="s">
        <v>604</v>
      </c>
      <c r="AG99" s="591"/>
      <c r="AH99" s="592">
        <f>IF(A89="","",SUM(AL89,AL91,AL93,AL95,AL97))</f>
        <v>1300</v>
      </c>
      <c r="AI99" s="592"/>
      <c r="AJ99" s="592"/>
      <c r="AK99" s="551"/>
    </row>
    <row r="100" spans="1:40" x14ac:dyDescent="0.15">
      <c r="A100" s="490" t="s">
        <v>637</v>
      </c>
      <c r="B100" s="491"/>
      <c r="C100" s="491"/>
      <c r="D100" s="491"/>
      <c r="E100" s="491"/>
      <c r="F100" s="491"/>
      <c r="G100" s="492"/>
      <c r="X100" s="244"/>
      <c r="Y100" s="244"/>
    </row>
    <row r="101" spans="1:40" ht="14.25" thickBot="1" x14ac:dyDescent="0.2">
      <c r="A101" s="493"/>
      <c r="B101" s="494"/>
      <c r="C101" s="494"/>
      <c r="D101" s="494"/>
      <c r="E101" s="494"/>
      <c r="F101" s="494"/>
      <c r="G101" s="495"/>
      <c r="X101" s="244"/>
      <c r="Y101" s="244"/>
    </row>
    <row r="102" spans="1:40" x14ac:dyDescent="0.15">
      <c r="A102" s="603" t="s">
        <v>764</v>
      </c>
      <c r="B102" s="604"/>
      <c r="C102" s="604"/>
      <c r="D102" s="604"/>
      <c r="E102" s="604"/>
      <c r="F102" s="604"/>
      <c r="G102" s="605"/>
      <c r="H102" s="281" t="s">
        <v>1435</v>
      </c>
      <c r="I102" s="281"/>
      <c r="J102" s="596" t="s">
        <v>759</v>
      </c>
      <c r="K102" s="596"/>
      <c r="L102" s="596"/>
      <c r="M102" s="596"/>
      <c r="N102" s="596" t="s">
        <v>766</v>
      </c>
      <c r="O102" s="596"/>
      <c r="P102" s="596"/>
      <c r="Q102" s="596"/>
      <c r="R102" s="596" t="s">
        <v>762</v>
      </c>
      <c r="S102" s="596"/>
      <c r="T102" s="596"/>
      <c r="U102" s="596"/>
      <c r="V102" s="595" t="s">
        <v>760</v>
      </c>
      <c r="W102" s="595"/>
      <c r="X102" s="596" t="s">
        <v>761</v>
      </c>
      <c r="Y102" s="596"/>
      <c r="Z102" s="596"/>
      <c r="AA102" s="596"/>
      <c r="AB102" s="596" t="s">
        <v>739</v>
      </c>
      <c r="AC102" s="596"/>
      <c r="AD102" s="596"/>
      <c r="AE102" s="596"/>
      <c r="AF102" s="596" t="s">
        <v>741</v>
      </c>
      <c r="AG102" s="596"/>
      <c r="AH102" s="596"/>
      <c r="AI102" s="596"/>
      <c r="AJ102" s="596" t="s">
        <v>767</v>
      </c>
      <c r="AK102" s="597"/>
    </row>
    <row r="103" spans="1:40" x14ac:dyDescent="0.15">
      <c r="A103" s="598" t="s">
        <v>3652</v>
      </c>
      <c r="B103" s="599"/>
      <c r="C103" s="599"/>
      <c r="D103" s="599"/>
      <c r="E103" s="599"/>
      <c r="F103" s="599"/>
      <c r="G103" s="600"/>
      <c r="H103" s="601">
        <v>1</v>
      </c>
      <c r="I103" s="601"/>
      <c r="J103" s="602" t="str">
        <f>IF(A103="","",INDEX(アーツ!$D:$D,MATCH(落涙の導師!A103,アーツ!$C:$C,0)))</f>
        <v>自動、LV5</v>
      </c>
      <c r="K103" s="602"/>
      <c r="L103" s="602"/>
      <c r="M103" s="602"/>
      <c r="N103" s="602" t="str">
        <f>IF(A103="","",INDEX(アーツ!$E:$E,MATCH(落涙の導師!A103,アーツ!$C:$C,0)))</f>
        <v>なし</v>
      </c>
      <c r="O103" s="602"/>
      <c r="P103" s="602"/>
      <c r="Q103" s="602"/>
      <c r="R103" s="602" t="str">
        <f>IF(A103="","",INDEX(アーツ!$F:$F,MATCH(落涙の導師!A103,アーツ!$C:$C,0)))</f>
        <v>常時</v>
      </c>
      <c r="S103" s="602"/>
      <c r="T103" s="602"/>
      <c r="U103" s="602"/>
      <c r="V103" s="621" t="str">
        <f>IF(A103="","",INDEX(アーツ!$G:$G,MATCH(落涙の導師!A103,アーツ!$C:$C,0)))</f>
        <v>-</v>
      </c>
      <c r="W103" s="621"/>
      <c r="X103" s="622" t="str">
        <f>IF(A103="","",INDEX(アーツ!$H:$H,MATCH(落涙の導師!A103,アーツ!$C:$C,0)))</f>
        <v>なし</v>
      </c>
      <c r="Y103" s="622"/>
      <c r="Z103" s="622"/>
      <c r="AA103" s="623"/>
      <c r="AB103" s="602" t="str">
        <f>IF(A103="","",INDEX(アーツ!$I:$I,MATCH(落涙の導師!A103,アーツ!$C:$C,0)))</f>
        <v>自身</v>
      </c>
      <c r="AC103" s="602"/>
      <c r="AD103" s="602"/>
      <c r="AE103" s="602"/>
      <c r="AF103" s="602" t="str">
        <f>IF(A103="","",INDEX(アーツ!$J:$J,MATCH(落涙の導師!A103,アーツ!$C:$C,0)))</f>
        <v>-</v>
      </c>
      <c r="AG103" s="602"/>
      <c r="AH103" s="602"/>
      <c r="AI103" s="602"/>
      <c r="AJ103" s="624" t="str">
        <f>IF(A103="","",INDEX(アーツ!$K:$K,MATCH(落涙の導師!A103,アーツ!$C:$C,0)))</f>
        <v>なし</v>
      </c>
      <c r="AK103" s="625"/>
    </row>
    <row r="104" spans="1:40" ht="13.5" customHeight="1" x14ac:dyDescent="0.15">
      <c r="A104" s="245" t="s">
        <v>1640</v>
      </c>
      <c r="B104" s="713" t="str">
        <f>IF(A103="","",INDEX(アーツ!$L:$L,MATCH(落涙の導師!A103,アーツ!$C:$C,0)))</f>
        <v>自身のレリック1つの威力1つと、魔力、防御値、抵抗値、重量の全てに+[LV]する(「-」であれば0にしてから+[LV]する。LV2以上なら威力最大2つを選択する)。君のレリックは他の遺痕者から継承したものであり、そのレリックには元の持ち主の遺志(人格・記憶)が宿っている。自身にのみ、レリックの言葉は認知できる。「レリクイア」のクラスを複数取得した場合、その数だけ《継承者》を自動的に取得し、その数だけ初期作成のレリックを取得する。</v>
      </c>
      <c r="C104" s="713"/>
      <c r="D104" s="713"/>
      <c r="E104" s="713"/>
      <c r="F104" s="713"/>
      <c r="G104" s="713"/>
      <c r="H104" s="713"/>
      <c r="I104" s="713"/>
      <c r="J104" s="713"/>
      <c r="K104" s="713"/>
      <c r="L104" s="713"/>
      <c r="M104" s="713"/>
      <c r="N104" s="713"/>
      <c r="O104" s="713"/>
      <c r="P104" s="713"/>
      <c r="Q104" s="713"/>
      <c r="R104" s="713"/>
      <c r="S104" s="713"/>
      <c r="T104" s="713"/>
      <c r="U104" s="713"/>
      <c r="V104" s="713"/>
      <c r="W104" s="713"/>
      <c r="X104" s="713"/>
      <c r="Y104" s="713"/>
      <c r="Z104" s="713"/>
      <c r="AA104" s="713"/>
      <c r="AB104" s="713"/>
      <c r="AC104" s="713"/>
      <c r="AD104" s="713"/>
      <c r="AE104" s="713"/>
      <c r="AF104" s="713"/>
      <c r="AG104" s="713"/>
      <c r="AH104" s="713"/>
      <c r="AI104" s="713"/>
      <c r="AJ104" s="713"/>
      <c r="AK104" s="714"/>
    </row>
    <row r="105" spans="1:40" ht="13.5" customHeight="1" thickBot="1" x14ac:dyDescent="0.2">
      <c r="A105" s="246" t="s">
        <v>1641</v>
      </c>
      <c r="B105" s="715"/>
      <c r="C105" s="715"/>
      <c r="D105" s="715"/>
      <c r="E105" s="715"/>
      <c r="F105" s="715"/>
      <c r="G105" s="715"/>
      <c r="H105" s="715"/>
      <c r="I105" s="715"/>
      <c r="J105" s="715"/>
      <c r="K105" s="715"/>
      <c r="L105" s="715"/>
      <c r="M105" s="715"/>
      <c r="N105" s="715"/>
      <c r="O105" s="715"/>
      <c r="P105" s="715"/>
      <c r="Q105" s="715"/>
      <c r="R105" s="715"/>
      <c r="S105" s="715"/>
      <c r="T105" s="715"/>
      <c r="U105" s="715"/>
      <c r="V105" s="715"/>
      <c r="W105" s="715"/>
      <c r="X105" s="715"/>
      <c r="Y105" s="715"/>
      <c r="Z105" s="715"/>
      <c r="AA105" s="715"/>
      <c r="AB105" s="715"/>
      <c r="AC105" s="715"/>
      <c r="AD105" s="715"/>
      <c r="AE105" s="715"/>
      <c r="AF105" s="715"/>
      <c r="AG105" s="715"/>
      <c r="AH105" s="715"/>
      <c r="AI105" s="715"/>
      <c r="AJ105" s="715"/>
      <c r="AK105" s="716"/>
    </row>
    <row r="106" spans="1:40" x14ac:dyDescent="0.15">
      <c r="A106" s="617" t="s">
        <v>3653</v>
      </c>
      <c r="B106" s="618"/>
      <c r="C106" s="618"/>
      <c r="D106" s="618"/>
      <c r="E106" s="618"/>
      <c r="F106" s="618"/>
      <c r="G106" s="619"/>
      <c r="H106" s="588">
        <v>1</v>
      </c>
      <c r="I106" s="588"/>
      <c r="J106" s="560" t="str">
        <f>IF(A106="","",INDEX(アーツ!$D:$D,MATCH(落涙の導師!A106,アーツ!$C:$C,0)))</f>
        <v>魔法、自動</v>
      </c>
      <c r="K106" s="560"/>
      <c r="L106" s="560"/>
      <c r="M106" s="560"/>
      <c r="N106" s="560" t="str">
        <f>IF(A106="","",INDEX(アーツ!$E:$E,MATCH(落涙の導師!A106,アーツ!$C:$C,0)))</f>
        <v>なし</v>
      </c>
      <c r="O106" s="560"/>
      <c r="P106" s="560"/>
      <c r="Q106" s="560"/>
      <c r="R106" s="560" t="str">
        <f>IF(A106="","",INDEX(アーツ!$F:$F,MATCH(落涙の導師!A106,アーツ!$C:$C,0)))</f>
        <v>セットアップ</v>
      </c>
      <c r="S106" s="560"/>
      <c r="T106" s="560"/>
      <c r="U106" s="560"/>
      <c r="V106" s="620" t="str">
        <f>IF(A106="","",INDEX(アーツ!$G:$G,MATCH(落涙の導師!A106,アーツ!$C:$C,0)))</f>
        <v>-</v>
      </c>
      <c r="W106" s="620"/>
      <c r="X106" s="606" t="str">
        <f>IF(A106="","",INDEX(アーツ!$H:$H,MATCH(落涙の導師!A106,アーツ!$C:$C,0)))</f>
        <v>H</v>
      </c>
      <c r="Y106" s="606"/>
      <c r="Z106" s="606"/>
      <c r="AA106" s="607"/>
      <c r="AB106" s="560" t="str">
        <f>IF(A106="","",INDEX(アーツ!$I:$I,MATCH(落涙の導師!A106,アーツ!$C:$C,0)))</f>
        <v>範囲(選択)</v>
      </c>
      <c r="AC106" s="560"/>
      <c r="AD106" s="560"/>
      <c r="AE106" s="560"/>
      <c r="AF106" s="560" t="str">
        <f>IF(A106="","",INDEX(アーツ!$J:$J,MATCH(落涙の導師!A106,アーツ!$C:$C,0)))</f>
        <v>至近</v>
      </c>
      <c r="AG106" s="560"/>
      <c r="AH106" s="560"/>
      <c r="AI106" s="560"/>
      <c r="AJ106" s="608" t="str">
        <f>IF(A106="","",INDEX(アーツ!$K:$K,MATCH(落涙の導師!A106,アーツ!$C:$C,0)))</f>
        <v>なし</v>
      </c>
      <c r="AK106" s="609"/>
    </row>
    <row r="107" spans="1:40" x14ac:dyDescent="0.15">
      <c r="A107" s="245" t="s">
        <v>1640</v>
      </c>
      <c r="B107" s="610" t="str">
        <f>IF(A106="","",INDEX(アーツ!$L:$L,MATCH(落涙の導師!A106,アーツ!$C:$C,0)))</f>
        <v>この戦闘中、〔瘴気〕判定によって発生するダメージを3点減少させる。また、この戦闘中以外なら、瘴気に汚染された地域を浄化し通行可能にする。</v>
      </c>
      <c r="C107" s="610"/>
      <c r="D107" s="610"/>
      <c r="E107" s="610"/>
      <c r="F107" s="610"/>
      <c r="G107" s="610"/>
      <c r="H107" s="610"/>
      <c r="I107" s="610"/>
      <c r="J107" s="610"/>
      <c r="K107" s="610"/>
      <c r="L107" s="610"/>
      <c r="M107" s="610"/>
      <c r="N107" s="610"/>
      <c r="O107" s="610"/>
      <c r="P107" s="610"/>
      <c r="Q107" s="610"/>
      <c r="R107" s="610"/>
      <c r="S107" s="610"/>
      <c r="T107" s="610"/>
      <c r="U107" s="610"/>
      <c r="V107" s="610"/>
      <c r="W107" s="610"/>
      <c r="X107" s="610"/>
      <c r="Y107" s="610"/>
      <c r="Z107" s="610"/>
      <c r="AA107" s="610"/>
      <c r="AB107" s="610"/>
      <c r="AC107" s="610"/>
      <c r="AD107" s="610"/>
      <c r="AE107" s="610"/>
      <c r="AF107" s="610"/>
      <c r="AG107" s="610"/>
      <c r="AH107" s="610"/>
      <c r="AI107" s="610"/>
      <c r="AJ107" s="610"/>
      <c r="AK107" s="611"/>
    </row>
    <row r="108" spans="1:40" ht="14.25" thickBot="1" x14ac:dyDescent="0.2">
      <c r="A108" s="247" t="s">
        <v>1641</v>
      </c>
      <c r="B108" s="612"/>
      <c r="C108" s="612"/>
      <c r="D108" s="612"/>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613"/>
    </row>
    <row r="109" spans="1:40" x14ac:dyDescent="0.15">
      <c r="A109" s="614" t="s">
        <v>1694</v>
      </c>
      <c r="B109" s="615"/>
      <c r="C109" s="615"/>
      <c r="D109" s="615"/>
      <c r="E109" s="615"/>
      <c r="F109" s="615"/>
      <c r="G109" s="616"/>
      <c r="H109" s="584">
        <v>1</v>
      </c>
      <c r="I109" s="584"/>
      <c r="J109" s="533" t="str">
        <f>IF(A109="","",INDEX(アーツ!$D:$D,MATCH(落涙の導師!A109,アーツ!$C:$C,0)))</f>
        <v>設定、選択</v>
      </c>
      <c r="K109" s="533"/>
      <c r="L109" s="533"/>
      <c r="M109" s="533"/>
      <c r="N109" s="533" t="str">
        <f>IF(A109="","",INDEX(アーツ!$E:$E,MATCH(落涙の導師!A109,アーツ!$C:$C,0)))</f>
        <v>なし</v>
      </c>
      <c r="O109" s="533"/>
      <c r="P109" s="533"/>
      <c r="Q109" s="533"/>
      <c r="R109" s="533" t="str">
        <f>IF(A109="","",INDEX(アーツ!$F:$F,MATCH(落涙の導師!A109,アーツ!$C:$C,0)))</f>
        <v>常時</v>
      </c>
      <c r="S109" s="533"/>
      <c r="T109" s="533"/>
      <c r="U109" s="533"/>
      <c r="V109" s="628" t="str">
        <f>IF(A109="","",INDEX(アーツ!$G:$G,MATCH(落涙の導師!A109,アーツ!$C:$C,0)))</f>
        <v>-</v>
      </c>
      <c r="W109" s="628"/>
      <c r="X109" s="629" t="str">
        <f>IF(A109="","",INDEX(アーツ!$H:$H,MATCH(落涙の導師!A109,アーツ!$C:$C,0)))</f>
        <v>なし</v>
      </c>
      <c r="Y109" s="629"/>
      <c r="Z109" s="629"/>
      <c r="AA109" s="630"/>
      <c r="AB109" s="533" t="str">
        <f>IF(A109="","",INDEX(アーツ!$I:$I,MATCH(落涙の導師!A109,アーツ!$C:$C,0)))</f>
        <v>自身</v>
      </c>
      <c r="AC109" s="533"/>
      <c r="AD109" s="533"/>
      <c r="AE109" s="533"/>
      <c r="AF109" s="533" t="str">
        <f>IF(A109="","",INDEX(アーツ!$J:$J,MATCH(落涙の導師!A109,アーツ!$C:$C,0)))</f>
        <v>-</v>
      </c>
      <c r="AG109" s="533"/>
      <c r="AH109" s="533"/>
      <c r="AI109" s="533"/>
      <c r="AJ109" s="624" t="str">
        <f>IF(A109="","",INDEX(アーツ!$K:$K,MATCH(落涙の導師!A109,アーツ!$C:$C,0)))</f>
        <v>なし</v>
      </c>
      <c r="AK109" s="625"/>
    </row>
    <row r="110" spans="1:40" x14ac:dyDescent="0.15">
      <c r="A110" s="245" t="s">
        <v>1640</v>
      </c>
      <c r="B110" s="610" t="str">
        <f>IF(A109="","",INDEX(アーツ!$L:$L,MATCH(落涙の導師!A109,アーツ!$C:$C,0)))</f>
        <v>君は羽毛の生えた空を飛べない「羽翼」を持ち、血のマナが濃い。自身の魔法攻撃で与えるダメージに+4点する。《勇者の翼》と同時に取得することはできない。</v>
      </c>
      <c r="C110" s="610"/>
      <c r="D110" s="610"/>
      <c r="E110" s="610"/>
      <c r="F110" s="610"/>
      <c r="G110" s="610"/>
      <c r="H110" s="610"/>
      <c r="I110" s="610"/>
      <c r="J110" s="610"/>
      <c r="K110" s="610"/>
      <c r="L110" s="610"/>
      <c r="M110" s="610"/>
      <c r="N110" s="610"/>
      <c r="O110" s="610"/>
      <c r="P110" s="610"/>
      <c r="Q110" s="610"/>
      <c r="R110" s="610"/>
      <c r="S110" s="610"/>
      <c r="T110" s="610"/>
      <c r="U110" s="610"/>
      <c r="V110" s="610"/>
      <c r="W110" s="610"/>
      <c r="X110" s="610"/>
      <c r="Y110" s="610"/>
      <c r="Z110" s="610"/>
      <c r="AA110" s="610"/>
      <c r="AB110" s="610"/>
      <c r="AC110" s="610"/>
      <c r="AD110" s="610"/>
      <c r="AE110" s="610"/>
      <c r="AF110" s="610"/>
      <c r="AG110" s="610"/>
      <c r="AH110" s="610"/>
      <c r="AI110" s="610"/>
      <c r="AJ110" s="610"/>
      <c r="AK110" s="611"/>
    </row>
    <row r="111" spans="1:40" ht="14.25" thickBot="1" x14ac:dyDescent="0.2">
      <c r="A111" s="246" t="s">
        <v>1641</v>
      </c>
      <c r="B111" s="626"/>
      <c r="C111" s="626"/>
      <c r="D111" s="626"/>
      <c r="E111" s="626"/>
      <c r="F111" s="626"/>
      <c r="G111" s="626"/>
      <c r="H111" s="626"/>
      <c r="I111" s="626"/>
      <c r="J111" s="626"/>
      <c r="K111" s="626"/>
      <c r="L111" s="626"/>
      <c r="M111" s="626"/>
      <c r="N111" s="626"/>
      <c r="O111" s="626"/>
      <c r="P111" s="626"/>
      <c r="Q111" s="626"/>
      <c r="R111" s="626"/>
      <c r="S111" s="626"/>
      <c r="T111" s="626"/>
      <c r="U111" s="626"/>
      <c r="V111" s="626"/>
      <c r="W111" s="626"/>
      <c r="X111" s="626"/>
      <c r="Y111" s="626"/>
      <c r="Z111" s="626"/>
      <c r="AA111" s="626"/>
      <c r="AB111" s="626"/>
      <c r="AC111" s="626"/>
      <c r="AD111" s="626"/>
      <c r="AE111" s="626"/>
      <c r="AF111" s="626"/>
      <c r="AG111" s="626"/>
      <c r="AH111" s="626"/>
      <c r="AI111" s="626"/>
      <c r="AJ111" s="626"/>
      <c r="AK111" s="627"/>
    </row>
    <row r="112" spans="1:40" x14ac:dyDescent="0.15">
      <c r="A112" s="617" t="s">
        <v>3654</v>
      </c>
      <c r="B112" s="618"/>
      <c r="C112" s="618"/>
      <c r="D112" s="618"/>
      <c r="E112" s="618"/>
      <c r="F112" s="618"/>
      <c r="G112" s="619"/>
      <c r="H112" s="588">
        <v>1</v>
      </c>
      <c r="I112" s="588"/>
      <c r="J112" s="560" t="str">
        <f>IF(A112="","",INDEX(アーツ!$D:$D,MATCH(落涙の導師!A112,アーツ!$C:$C,0)))</f>
        <v>魔法</v>
      </c>
      <c r="K112" s="560"/>
      <c r="L112" s="560"/>
      <c r="M112" s="560"/>
      <c r="N112" s="560" t="str">
        <f>IF(A112="","",INDEX(アーツ!$E:$E,MATCH(落涙の導師!A112,アーツ!$C:$C,0)))</f>
        <v>〔秘〕〔擬〕</v>
      </c>
      <c r="O112" s="560"/>
      <c r="P112" s="560"/>
      <c r="Q112" s="560"/>
      <c r="R112" s="560" t="str">
        <f>IF(A112="","",INDEX(アーツ!$F:$F,MATCH(落涙の導師!A112,アーツ!$C:$C,0)))</f>
        <v>メジャー</v>
      </c>
      <c r="S112" s="560"/>
      <c r="T112" s="560"/>
      <c r="U112" s="560"/>
      <c r="V112" s="620">
        <f>IF(A112="","",INDEX(アーツ!$G:$G,MATCH(落涙の導師!A112,アーツ!$C:$C,0)))</f>
        <v>-0.15</v>
      </c>
      <c r="W112" s="620"/>
      <c r="X112" s="606" t="str">
        <f>IF(A112="","",INDEX(アーツ!$H:$H,MATCH(落涙の導師!A112,アーツ!$C:$C,0)))</f>
        <v>R3</v>
      </c>
      <c r="Y112" s="606"/>
      <c r="Z112" s="606"/>
      <c r="AA112" s="607"/>
      <c r="AB112" s="560" t="str">
        <f>IF(A112="","",INDEX(アーツ!$I:$I,MATCH(落涙の導師!A112,アーツ!$C:$C,0)))</f>
        <v>単体</v>
      </c>
      <c r="AC112" s="560"/>
      <c r="AD112" s="560"/>
      <c r="AE112" s="560"/>
      <c r="AF112" s="560" t="str">
        <f>IF(A112="","",INDEX(アーツ!$J:$J,MATCH(落涙の導師!A112,アーツ!$C:$C,0)))</f>
        <v>至近～中</v>
      </c>
      <c r="AG112" s="560"/>
      <c r="AH112" s="560"/>
      <c r="AI112" s="560"/>
      <c r="AJ112" s="608" t="str">
        <f>IF(A112="","",INDEX(アーツ!$K:$K,MATCH(落涙の導師!A112,アーツ!$C:$C,0)))</f>
        <v>なし</v>
      </c>
      <c r="AK112" s="609"/>
    </row>
    <row r="113" spans="1:37" x14ac:dyDescent="0.15">
      <c r="A113" s="245" t="s">
        <v>1640</v>
      </c>
      <c r="B113" s="610" t="str">
        <f>IF(A112="","",INDEX(アーツ!$L:$L,MATCH(落涙の導師!A112,アーツ!$C:$C,0)))</f>
        <v>「魔力：癒+[【知性】÷5](端数切捨て)」の魔法攻撃を行う。</v>
      </c>
      <c r="C113" s="610"/>
      <c r="D113" s="610"/>
      <c r="E113" s="610"/>
      <c r="F113" s="610"/>
      <c r="G113" s="610"/>
      <c r="H113" s="610"/>
      <c r="I113" s="610"/>
      <c r="J113" s="610"/>
      <c r="K113" s="610"/>
      <c r="L113" s="610"/>
      <c r="M113" s="610"/>
      <c r="N113" s="610"/>
      <c r="O113" s="610"/>
      <c r="P113" s="610"/>
      <c r="Q113" s="610"/>
      <c r="R113" s="610"/>
      <c r="S113" s="610"/>
      <c r="T113" s="610"/>
      <c r="U113" s="610"/>
      <c r="V113" s="610"/>
      <c r="W113" s="610"/>
      <c r="X113" s="610"/>
      <c r="Y113" s="610"/>
      <c r="Z113" s="610"/>
      <c r="AA113" s="610"/>
      <c r="AB113" s="610"/>
      <c r="AC113" s="610"/>
      <c r="AD113" s="610"/>
      <c r="AE113" s="610"/>
      <c r="AF113" s="610"/>
      <c r="AG113" s="610"/>
      <c r="AH113" s="610"/>
      <c r="AI113" s="610"/>
      <c r="AJ113" s="610"/>
      <c r="AK113" s="611"/>
    </row>
    <row r="114" spans="1:37" ht="14.25" thickBot="1" x14ac:dyDescent="0.2">
      <c r="A114" s="247" t="s">
        <v>1641</v>
      </c>
      <c r="B114" s="612"/>
      <c r="C114" s="612"/>
      <c r="D114" s="612"/>
      <c r="E114" s="612"/>
      <c r="F114" s="612"/>
      <c r="G114" s="612"/>
      <c r="H114" s="612"/>
      <c r="I114" s="612"/>
      <c r="J114" s="612"/>
      <c r="K114" s="612"/>
      <c r="L114" s="612"/>
      <c r="M114" s="612"/>
      <c r="N114" s="612"/>
      <c r="O114" s="612"/>
      <c r="P114" s="612"/>
      <c r="Q114" s="612"/>
      <c r="R114" s="612"/>
      <c r="S114" s="612"/>
      <c r="T114" s="612"/>
      <c r="U114" s="612"/>
      <c r="V114" s="612"/>
      <c r="W114" s="612"/>
      <c r="X114" s="612"/>
      <c r="Y114" s="612"/>
      <c r="Z114" s="612"/>
      <c r="AA114" s="612"/>
      <c r="AB114" s="612"/>
      <c r="AC114" s="612"/>
      <c r="AD114" s="612"/>
      <c r="AE114" s="612"/>
      <c r="AF114" s="612"/>
      <c r="AG114" s="612"/>
      <c r="AH114" s="612"/>
      <c r="AI114" s="612"/>
      <c r="AJ114" s="612"/>
      <c r="AK114" s="613"/>
    </row>
    <row r="115" spans="1:37" x14ac:dyDescent="0.15">
      <c r="A115" s="614" t="s">
        <v>3655</v>
      </c>
      <c r="B115" s="615"/>
      <c r="C115" s="615"/>
      <c r="D115" s="615"/>
      <c r="E115" s="615"/>
      <c r="F115" s="615"/>
      <c r="G115" s="616"/>
      <c r="H115" s="584">
        <v>1</v>
      </c>
      <c r="I115" s="584"/>
      <c r="J115" s="533" t="str">
        <f>IF(A115="","",INDEX(アーツ!$D:$D,MATCH(落涙の導師!A115,アーツ!$C:$C,0)))</f>
        <v>魔法</v>
      </c>
      <c r="K115" s="533"/>
      <c r="L115" s="533"/>
      <c r="M115" s="533"/>
      <c r="N115" s="533" t="str">
        <f>IF(A115="","",INDEX(アーツ!$E:$E,MATCH(落涙の導師!A115,アーツ!$C:$C,0)))</f>
        <v>〔秘〕</v>
      </c>
      <c r="O115" s="533"/>
      <c r="P115" s="533"/>
      <c r="Q115" s="533"/>
      <c r="R115" s="533" t="str">
        <f>IF(A115="","",INDEX(アーツ!$F:$F,MATCH(落涙の導師!A115,アーツ!$C:$C,0)))</f>
        <v>メジャー</v>
      </c>
      <c r="S115" s="533"/>
      <c r="T115" s="533"/>
      <c r="U115" s="533"/>
      <c r="V115" s="628">
        <f>IF(A115="","",INDEX(アーツ!$G:$G,MATCH(落涙の導師!A115,アーツ!$C:$C,0)))</f>
        <v>-0.2</v>
      </c>
      <c r="W115" s="628"/>
      <c r="X115" s="629" t="str">
        <f>IF(A115="","",INDEX(アーツ!$H:$H,MATCH(落涙の導師!A115,アーツ!$C:$C,0)))</f>
        <v>R3</v>
      </c>
      <c r="Y115" s="629"/>
      <c r="Z115" s="629"/>
      <c r="AA115" s="630"/>
      <c r="AB115" s="533" t="str">
        <f>IF(A115="","",INDEX(アーツ!$I:$I,MATCH(落涙の導師!A115,アーツ!$C:$C,0)))</f>
        <v>範囲(選択)</v>
      </c>
      <c r="AC115" s="533"/>
      <c r="AD115" s="533"/>
      <c r="AE115" s="533"/>
      <c r="AF115" s="533" t="str">
        <f>IF(A115="","",INDEX(アーツ!$J:$J,MATCH(落涙の導師!A115,アーツ!$C:$C,0)))</f>
        <v>至近</v>
      </c>
      <c r="AG115" s="533"/>
      <c r="AH115" s="533"/>
      <c r="AI115" s="533"/>
      <c r="AJ115" s="624" t="str">
        <f>IF(A115="","",INDEX(アーツ!$K:$K,MATCH(落涙の導師!A115,アーツ!$C:$C,0)))</f>
        <v>なし</v>
      </c>
      <c r="AK115" s="625"/>
    </row>
    <row r="116" spans="1:37" x14ac:dyDescent="0.15">
      <c r="A116" s="245" t="s">
        <v>1640</v>
      </c>
      <c r="B116" s="610" t="str">
        <f>IF(A115="","",INDEX(アーツ!$L:$L,MATCH(落涙の導師!A115,アーツ!$C:$C,0)))</f>
        <v>「魔力：癒+5」の魔法攻撃を行う。判定にスペシャルに成功したなら、ダメージロールに+1D10点する。</v>
      </c>
      <c r="C116" s="610"/>
      <c r="D116" s="610"/>
      <c r="E116" s="610"/>
      <c r="F116" s="610"/>
      <c r="G116" s="610"/>
      <c r="H116" s="610"/>
      <c r="I116" s="610"/>
      <c r="J116" s="610"/>
      <c r="K116" s="610"/>
      <c r="L116" s="610"/>
      <c r="M116" s="610"/>
      <c r="N116" s="610"/>
      <c r="O116" s="610"/>
      <c r="P116" s="610"/>
      <c r="Q116" s="610"/>
      <c r="R116" s="610"/>
      <c r="S116" s="610"/>
      <c r="T116" s="610"/>
      <c r="U116" s="610"/>
      <c r="V116" s="610"/>
      <c r="W116" s="610"/>
      <c r="X116" s="610"/>
      <c r="Y116" s="610"/>
      <c r="Z116" s="610"/>
      <c r="AA116" s="610"/>
      <c r="AB116" s="610"/>
      <c r="AC116" s="610"/>
      <c r="AD116" s="610"/>
      <c r="AE116" s="610"/>
      <c r="AF116" s="610"/>
      <c r="AG116" s="610"/>
      <c r="AH116" s="610"/>
      <c r="AI116" s="610"/>
      <c r="AJ116" s="610"/>
      <c r="AK116" s="611"/>
    </row>
    <row r="117" spans="1:37" ht="14.25" thickBot="1" x14ac:dyDescent="0.2">
      <c r="A117" s="246" t="s">
        <v>1641</v>
      </c>
      <c r="B117" s="626"/>
      <c r="C117" s="626"/>
      <c r="D117" s="626"/>
      <c r="E117" s="626"/>
      <c r="F117" s="626"/>
      <c r="G117" s="626"/>
      <c r="H117" s="626"/>
      <c r="I117" s="626"/>
      <c r="J117" s="626"/>
      <c r="K117" s="626"/>
      <c r="L117" s="626"/>
      <c r="M117" s="626"/>
      <c r="N117" s="626"/>
      <c r="O117" s="626"/>
      <c r="P117" s="626"/>
      <c r="Q117" s="626"/>
      <c r="R117" s="626"/>
      <c r="S117" s="626"/>
      <c r="T117" s="626"/>
      <c r="U117" s="626"/>
      <c r="V117" s="626"/>
      <c r="W117" s="626"/>
      <c r="X117" s="626"/>
      <c r="Y117" s="626"/>
      <c r="Z117" s="626"/>
      <c r="AA117" s="626"/>
      <c r="AB117" s="626"/>
      <c r="AC117" s="626"/>
      <c r="AD117" s="626"/>
      <c r="AE117" s="626"/>
      <c r="AF117" s="626"/>
      <c r="AG117" s="626"/>
      <c r="AH117" s="626"/>
      <c r="AI117" s="626"/>
      <c r="AJ117" s="626"/>
      <c r="AK117" s="627"/>
    </row>
    <row r="118" spans="1:37" x14ac:dyDescent="0.15">
      <c r="A118" s="617" t="s">
        <v>3656</v>
      </c>
      <c r="B118" s="618"/>
      <c r="C118" s="618"/>
      <c r="D118" s="618"/>
      <c r="E118" s="618"/>
      <c r="F118" s="618"/>
      <c r="G118" s="619"/>
      <c r="H118" s="588">
        <v>1</v>
      </c>
      <c r="I118" s="588"/>
      <c r="J118" s="560" t="str">
        <f>IF(A118="","",INDEX(アーツ!$D:$D,MATCH(落涙の導師!A118,アーツ!$C:$C,0)))</f>
        <v>魔法</v>
      </c>
      <c r="K118" s="560"/>
      <c r="L118" s="560"/>
      <c r="M118" s="560"/>
      <c r="N118" s="560" t="str">
        <f>IF(A118="","",INDEX(アーツ!$E:$E,MATCH(落涙の導師!A118,アーツ!$C:$C,0)))</f>
        <v>なし</v>
      </c>
      <c r="O118" s="560"/>
      <c r="P118" s="560"/>
      <c r="Q118" s="560"/>
      <c r="R118" s="560" t="str">
        <f>IF(A118="","",INDEX(アーツ!$F:$F,MATCH(落涙の導師!A118,アーツ!$C:$C,0)))</f>
        <v>ポストロール</v>
      </c>
      <c r="S118" s="560"/>
      <c r="T118" s="560"/>
      <c r="U118" s="560"/>
      <c r="V118" s="620" t="str">
        <f>IF(A118="","",INDEX(アーツ!$G:$G,MATCH(落涙の導師!A118,アーツ!$C:$C,0)))</f>
        <v>-</v>
      </c>
      <c r="W118" s="620"/>
      <c r="X118" s="606" t="str">
        <f>IF(A118="","",INDEX(アーツ!$H:$H,MATCH(落涙の導師!A118,アーツ!$C:$C,0)))</f>
        <v>R3</v>
      </c>
      <c r="Y118" s="606"/>
      <c r="Z118" s="606"/>
      <c r="AA118" s="607"/>
      <c r="AB118" s="560" t="str">
        <f>IF(A118="","",INDEX(アーツ!$I:$I,MATCH(落涙の導師!A118,アーツ!$C:$C,0)))</f>
        <v>自身</v>
      </c>
      <c r="AC118" s="560"/>
      <c r="AD118" s="560"/>
      <c r="AE118" s="560"/>
      <c r="AF118" s="560" t="str">
        <f>IF(A118="","",INDEX(アーツ!$J:$J,MATCH(落涙の導師!A118,アーツ!$C:$C,0)))</f>
        <v>なし</v>
      </c>
      <c r="AG118" s="560"/>
      <c r="AH118" s="560"/>
      <c r="AI118" s="560"/>
      <c r="AJ118" s="608" t="str">
        <f>IF(A118="","",INDEX(アーツ!$K:$K,MATCH(落涙の導師!A118,アーツ!$C:$C,0)))</f>
        <v>R1</v>
      </c>
      <c r="AK118" s="609"/>
    </row>
    <row r="119" spans="1:37" x14ac:dyDescent="0.15">
      <c r="A119" s="245" t="s">
        <v>1640</v>
      </c>
      <c r="B119" s="610" t="str">
        <f>IF(A118="","",INDEX(アーツ!$L:$L,MATCH(落涙の導師!A118,アーツ!$C:$C,0)))</f>
        <v>〔手当〕判定、または癒属性攻撃の命中判定時に使用できる。十の位と一の位のダイスを入れ替える。</v>
      </c>
      <c r="C119" s="610"/>
      <c r="D119" s="610"/>
      <c r="E119" s="610"/>
      <c r="F119" s="610"/>
      <c r="G119" s="610"/>
      <c r="H119" s="610"/>
      <c r="I119" s="610"/>
      <c r="J119" s="610"/>
      <c r="K119" s="610"/>
      <c r="L119" s="610"/>
      <c r="M119" s="610"/>
      <c r="N119" s="610"/>
      <c r="O119" s="610"/>
      <c r="P119" s="610"/>
      <c r="Q119" s="610"/>
      <c r="R119" s="610"/>
      <c r="S119" s="610"/>
      <c r="T119" s="610"/>
      <c r="U119" s="610"/>
      <c r="V119" s="610"/>
      <c r="W119" s="610"/>
      <c r="X119" s="610"/>
      <c r="Y119" s="610"/>
      <c r="Z119" s="610"/>
      <c r="AA119" s="610"/>
      <c r="AB119" s="610"/>
      <c r="AC119" s="610"/>
      <c r="AD119" s="610"/>
      <c r="AE119" s="610"/>
      <c r="AF119" s="610"/>
      <c r="AG119" s="610"/>
      <c r="AH119" s="610"/>
      <c r="AI119" s="610"/>
      <c r="AJ119" s="610"/>
      <c r="AK119" s="611"/>
    </row>
    <row r="120" spans="1:37" ht="14.25" thickBot="1" x14ac:dyDescent="0.2">
      <c r="A120" s="247" t="s">
        <v>1641</v>
      </c>
      <c r="B120" s="612"/>
      <c r="C120" s="612"/>
      <c r="D120" s="612"/>
      <c r="E120" s="612"/>
      <c r="F120" s="612"/>
      <c r="G120" s="612"/>
      <c r="H120" s="612"/>
      <c r="I120" s="612"/>
      <c r="J120" s="612"/>
      <c r="K120" s="612"/>
      <c r="L120" s="612"/>
      <c r="M120" s="612"/>
      <c r="N120" s="612"/>
      <c r="O120" s="612"/>
      <c r="P120" s="612"/>
      <c r="Q120" s="612"/>
      <c r="R120" s="612"/>
      <c r="S120" s="612"/>
      <c r="T120" s="612"/>
      <c r="U120" s="612"/>
      <c r="V120" s="612"/>
      <c r="W120" s="612"/>
      <c r="X120" s="612"/>
      <c r="Y120" s="612"/>
      <c r="Z120" s="612"/>
      <c r="AA120" s="612"/>
      <c r="AB120" s="612"/>
      <c r="AC120" s="612"/>
      <c r="AD120" s="612"/>
      <c r="AE120" s="612"/>
      <c r="AF120" s="612"/>
      <c r="AG120" s="612"/>
      <c r="AH120" s="612"/>
      <c r="AI120" s="612"/>
      <c r="AJ120" s="612"/>
      <c r="AK120" s="613"/>
    </row>
    <row r="121" spans="1:37" x14ac:dyDescent="0.15">
      <c r="A121" s="617" t="s">
        <v>3657</v>
      </c>
      <c r="B121" s="618"/>
      <c r="C121" s="618"/>
      <c r="D121" s="618"/>
      <c r="E121" s="618"/>
      <c r="F121" s="618"/>
      <c r="G121" s="619"/>
      <c r="H121" s="588">
        <v>1</v>
      </c>
      <c r="I121" s="588"/>
      <c r="J121" s="560" t="str">
        <f>IF(A121="","",INDEX(アーツ!$D:$D,MATCH(落涙の導師!A121,アーツ!$C:$C,0)))</f>
        <v>魔法</v>
      </c>
      <c r="K121" s="560"/>
      <c r="L121" s="560"/>
      <c r="M121" s="560"/>
      <c r="N121" s="560" t="str">
        <f>IF(A121="","",INDEX(アーツ!$E:$E,MATCH(落涙の導師!A121,アーツ!$C:$C,0)))</f>
        <v>魔法</v>
      </c>
      <c r="O121" s="560"/>
      <c r="P121" s="560"/>
      <c r="Q121" s="560"/>
      <c r="R121" s="560" t="str">
        <f>IF(A121="","",INDEX(アーツ!$F:$F,MATCH(落涙の導師!A121,アーツ!$C:$C,0)))</f>
        <v>メジャー</v>
      </c>
      <c r="S121" s="560"/>
      <c r="T121" s="560"/>
      <c r="U121" s="560"/>
      <c r="V121" s="620">
        <f>IF(A121="","",INDEX(アーツ!$G:$G,MATCH(落涙の導師!A121,アーツ!$C:$C,0)))</f>
        <v>-0.1</v>
      </c>
      <c r="W121" s="620"/>
      <c r="X121" s="606" t="str">
        <f>IF(A121="","",INDEX(アーツ!$H:$H,MATCH(落涙の導師!A121,アーツ!$C:$C,0)))</f>
        <v>H2</v>
      </c>
      <c r="Y121" s="606"/>
      <c r="Z121" s="606"/>
      <c r="AA121" s="607"/>
      <c r="AB121" s="560" t="str">
        <f>IF(A121="","",INDEX(アーツ!$I:$I,MATCH(落涙の導師!A121,アーツ!$C:$C,0)))</f>
        <v>単体</v>
      </c>
      <c r="AC121" s="560"/>
      <c r="AD121" s="560"/>
      <c r="AE121" s="560"/>
      <c r="AF121" s="560" t="str">
        <f>IF(A121="","",INDEX(アーツ!$J:$J,MATCH(落涙の導師!A121,アーツ!$C:$C,0)))</f>
        <v>至近～中</v>
      </c>
      <c r="AG121" s="560"/>
      <c r="AH121" s="560"/>
      <c r="AI121" s="560"/>
      <c r="AJ121" s="608" t="str">
        <f>IF(A121="","",INDEX(アーツ!$K:$K,MATCH(落涙の導師!A121,アーツ!$C:$C,0)))</f>
        <v>なし</v>
      </c>
      <c r="AK121" s="609"/>
    </row>
    <row r="122" spans="1:37" x14ac:dyDescent="0.15">
      <c r="A122" s="245" t="s">
        <v>1640</v>
      </c>
      <c r="B122" s="610" t="str">
        <f>IF(A121="","",INDEX(アーツ!$L:$L,MATCH(落涙の導師!A121,アーツ!$C:$C,0)))</f>
        <v>このアーツを組み合わせた攻撃が命中した場合、対象の受けている「傀儡」「昏倒」「死亡」「魂魄四散」以外の状態異常1つを解除する。LV2ならすべて解除する。</v>
      </c>
      <c r="C122" s="610"/>
      <c r="D122" s="610"/>
      <c r="E122" s="610"/>
      <c r="F122" s="610"/>
      <c r="G122" s="610"/>
      <c r="H122" s="610"/>
      <c r="I122" s="610"/>
      <c r="J122" s="610"/>
      <c r="K122" s="610"/>
      <c r="L122" s="610"/>
      <c r="M122" s="610"/>
      <c r="N122" s="610"/>
      <c r="O122" s="610"/>
      <c r="P122" s="610"/>
      <c r="Q122" s="610"/>
      <c r="R122" s="610"/>
      <c r="S122" s="610"/>
      <c r="T122" s="610"/>
      <c r="U122" s="610"/>
      <c r="V122" s="610"/>
      <c r="W122" s="610"/>
      <c r="X122" s="610"/>
      <c r="Y122" s="610"/>
      <c r="Z122" s="610"/>
      <c r="AA122" s="610"/>
      <c r="AB122" s="610"/>
      <c r="AC122" s="610"/>
      <c r="AD122" s="610"/>
      <c r="AE122" s="610"/>
      <c r="AF122" s="610"/>
      <c r="AG122" s="610"/>
      <c r="AH122" s="610"/>
      <c r="AI122" s="610"/>
      <c r="AJ122" s="610"/>
      <c r="AK122" s="611"/>
    </row>
    <row r="123" spans="1:37" ht="14.25" thickBot="1" x14ac:dyDescent="0.2">
      <c r="A123" s="247" t="s">
        <v>1641</v>
      </c>
      <c r="B123" s="612"/>
      <c r="C123" s="612"/>
      <c r="D123" s="612"/>
      <c r="E123" s="612"/>
      <c r="F123" s="612"/>
      <c r="G123" s="612"/>
      <c r="H123" s="612"/>
      <c r="I123" s="612"/>
      <c r="J123" s="612"/>
      <c r="K123" s="612"/>
      <c r="L123" s="612"/>
      <c r="M123" s="612"/>
      <c r="N123" s="612"/>
      <c r="O123" s="612"/>
      <c r="P123" s="612"/>
      <c r="Q123" s="612"/>
      <c r="R123" s="612"/>
      <c r="S123" s="612"/>
      <c r="T123" s="612"/>
      <c r="U123" s="612"/>
      <c r="V123" s="612"/>
      <c r="W123" s="612"/>
      <c r="X123" s="612"/>
      <c r="Y123" s="612"/>
      <c r="Z123" s="612"/>
      <c r="AA123" s="612"/>
      <c r="AB123" s="612"/>
      <c r="AC123" s="612"/>
      <c r="AD123" s="612"/>
      <c r="AE123" s="612"/>
      <c r="AF123" s="612"/>
      <c r="AG123" s="612"/>
      <c r="AH123" s="612"/>
      <c r="AI123" s="612"/>
      <c r="AJ123" s="612"/>
      <c r="AK123" s="613"/>
    </row>
    <row r="124" spans="1:37" x14ac:dyDescent="0.15">
      <c r="A124" s="614"/>
      <c r="B124" s="615"/>
      <c r="C124" s="615"/>
      <c r="D124" s="615"/>
      <c r="E124" s="615"/>
      <c r="F124" s="615"/>
      <c r="G124" s="616"/>
      <c r="H124" s="584"/>
      <c r="I124" s="584"/>
      <c r="J124" s="533" t="str">
        <f>IF(A124="","",INDEX(アーツ!$D:$D,MATCH(落涙の導師!A124,アーツ!$C:$C,0)))</f>
        <v/>
      </c>
      <c r="K124" s="533"/>
      <c r="L124" s="533"/>
      <c r="M124" s="533"/>
      <c r="N124" s="533" t="str">
        <f>IF(A124="","",INDEX(アーツ!$E:$E,MATCH(落涙の導師!A124,アーツ!$C:$C,0)))</f>
        <v/>
      </c>
      <c r="O124" s="533"/>
      <c r="P124" s="533"/>
      <c r="Q124" s="533"/>
      <c r="R124" s="533" t="str">
        <f>IF(A124="","",INDEX(アーツ!$F:$F,MATCH(落涙の導師!A124,アーツ!$C:$C,0)))</f>
        <v/>
      </c>
      <c r="S124" s="533"/>
      <c r="T124" s="533"/>
      <c r="U124" s="533"/>
      <c r="V124" s="628" t="str">
        <f>IF(A124="","",INDEX(アーツ!$G:$G,MATCH(落涙の導師!A124,アーツ!$C:$C,0)))</f>
        <v/>
      </c>
      <c r="W124" s="628"/>
      <c r="X124" s="629" t="str">
        <f>IF(A124="","",INDEX(アーツ!$H:$H,MATCH(落涙の導師!A124,アーツ!$C:$C,0)))</f>
        <v/>
      </c>
      <c r="Y124" s="629"/>
      <c r="Z124" s="629"/>
      <c r="AA124" s="630"/>
      <c r="AB124" s="533" t="str">
        <f>IF(A124="","",INDEX(アーツ!$I:$I,MATCH(落涙の導師!A124,アーツ!$C:$C,0)))</f>
        <v/>
      </c>
      <c r="AC124" s="533"/>
      <c r="AD124" s="533"/>
      <c r="AE124" s="533"/>
      <c r="AF124" s="533" t="str">
        <f>IF(A124="","",INDEX(アーツ!$J:$J,MATCH(落涙の導師!A124,アーツ!$C:$C,0)))</f>
        <v/>
      </c>
      <c r="AG124" s="533"/>
      <c r="AH124" s="533"/>
      <c r="AI124" s="533"/>
      <c r="AJ124" s="624" t="str">
        <f>IF(A124="","",INDEX(アーツ!$K:$K,MATCH(落涙の導師!A124,アーツ!$C:$C,0)))</f>
        <v/>
      </c>
      <c r="AK124" s="625"/>
    </row>
    <row r="125" spans="1:37" x14ac:dyDescent="0.15">
      <c r="A125" s="245" t="s">
        <v>1640</v>
      </c>
      <c r="B125" s="610" t="str">
        <f>IF(A124="","",INDEX(アーツ!$L:$L,MATCH(落涙の導師!A124,アーツ!$C:$C,0)))</f>
        <v/>
      </c>
      <c r="C125" s="610"/>
      <c r="D125" s="610"/>
      <c r="E125" s="610"/>
      <c r="F125" s="610"/>
      <c r="G125" s="610"/>
      <c r="H125" s="610"/>
      <c r="I125" s="610"/>
      <c r="J125" s="610"/>
      <c r="K125" s="610"/>
      <c r="L125" s="610"/>
      <c r="M125" s="610"/>
      <c r="N125" s="610"/>
      <c r="O125" s="610"/>
      <c r="P125" s="610"/>
      <c r="Q125" s="610"/>
      <c r="R125" s="610"/>
      <c r="S125" s="610"/>
      <c r="T125" s="610"/>
      <c r="U125" s="610"/>
      <c r="V125" s="610"/>
      <c r="W125" s="610"/>
      <c r="X125" s="610"/>
      <c r="Y125" s="610"/>
      <c r="Z125" s="610"/>
      <c r="AA125" s="610"/>
      <c r="AB125" s="610"/>
      <c r="AC125" s="610"/>
      <c r="AD125" s="610"/>
      <c r="AE125" s="610"/>
      <c r="AF125" s="610"/>
      <c r="AG125" s="610"/>
      <c r="AH125" s="610"/>
      <c r="AI125" s="610"/>
      <c r="AJ125" s="610"/>
      <c r="AK125" s="611"/>
    </row>
    <row r="126" spans="1:37" ht="14.25" thickBot="1" x14ac:dyDescent="0.2">
      <c r="A126" s="246" t="s">
        <v>1641</v>
      </c>
      <c r="B126" s="626"/>
      <c r="C126" s="626"/>
      <c r="D126" s="626"/>
      <c r="E126" s="626"/>
      <c r="F126" s="626"/>
      <c r="G126" s="626"/>
      <c r="H126" s="626"/>
      <c r="I126" s="626"/>
      <c r="J126" s="626"/>
      <c r="K126" s="626"/>
      <c r="L126" s="626"/>
      <c r="M126" s="626"/>
      <c r="N126" s="626"/>
      <c r="O126" s="626"/>
      <c r="P126" s="626"/>
      <c r="Q126" s="626"/>
      <c r="R126" s="626"/>
      <c r="S126" s="626"/>
      <c r="T126" s="626"/>
      <c r="U126" s="626"/>
      <c r="V126" s="626"/>
      <c r="W126" s="626"/>
      <c r="X126" s="626"/>
      <c r="Y126" s="626"/>
      <c r="Z126" s="626"/>
      <c r="AA126" s="626"/>
      <c r="AB126" s="626"/>
      <c r="AC126" s="626"/>
      <c r="AD126" s="626"/>
      <c r="AE126" s="626"/>
      <c r="AF126" s="626"/>
      <c r="AG126" s="626"/>
      <c r="AH126" s="626"/>
      <c r="AI126" s="626"/>
      <c r="AJ126" s="626"/>
      <c r="AK126" s="627"/>
    </row>
    <row r="127" spans="1:37" x14ac:dyDescent="0.15">
      <c r="A127" s="617"/>
      <c r="B127" s="618"/>
      <c r="C127" s="618"/>
      <c r="D127" s="618"/>
      <c r="E127" s="618"/>
      <c r="F127" s="618"/>
      <c r="G127" s="619"/>
      <c r="H127" s="588"/>
      <c r="I127" s="588"/>
      <c r="J127" s="560" t="str">
        <f>IF(A127="","",INDEX(アーツ!$D:$D,MATCH(落涙の導師!A127,アーツ!$C:$C,0)))</f>
        <v/>
      </c>
      <c r="K127" s="560"/>
      <c r="L127" s="560"/>
      <c r="M127" s="560"/>
      <c r="N127" s="560" t="str">
        <f>IF(A127="","",INDEX(アーツ!$E:$E,MATCH(落涙の導師!A127,アーツ!$C:$C,0)))</f>
        <v/>
      </c>
      <c r="O127" s="560"/>
      <c r="P127" s="560"/>
      <c r="Q127" s="560"/>
      <c r="R127" s="560" t="str">
        <f>IF(A127="","",INDEX(アーツ!$F:$F,MATCH(落涙の導師!A127,アーツ!$C:$C,0)))</f>
        <v/>
      </c>
      <c r="S127" s="560"/>
      <c r="T127" s="560"/>
      <c r="U127" s="560"/>
      <c r="V127" s="620" t="str">
        <f>IF(A127="","",INDEX(アーツ!$G:$G,MATCH(落涙の導師!A127,アーツ!$C:$C,0)))</f>
        <v/>
      </c>
      <c r="W127" s="620"/>
      <c r="X127" s="606" t="str">
        <f>IF(A127="","",INDEX(アーツ!$H:$H,MATCH(落涙の導師!A127,アーツ!$C:$C,0)))</f>
        <v/>
      </c>
      <c r="Y127" s="606"/>
      <c r="Z127" s="606"/>
      <c r="AA127" s="607"/>
      <c r="AB127" s="560" t="str">
        <f>IF(A127="","",INDEX(アーツ!$I:$I,MATCH(落涙の導師!A127,アーツ!$C:$C,0)))</f>
        <v/>
      </c>
      <c r="AC127" s="560"/>
      <c r="AD127" s="560"/>
      <c r="AE127" s="560"/>
      <c r="AF127" s="560" t="str">
        <f>IF(A127="","",INDEX(アーツ!$J:$J,MATCH(落涙の導師!A127,アーツ!$C:$C,0)))</f>
        <v/>
      </c>
      <c r="AG127" s="560"/>
      <c r="AH127" s="560"/>
      <c r="AI127" s="560"/>
      <c r="AJ127" s="608" t="str">
        <f>IF(A127="","",INDEX(アーツ!$K:$K,MATCH(落涙の導師!A127,アーツ!$C:$C,0)))</f>
        <v/>
      </c>
      <c r="AK127" s="609"/>
    </row>
    <row r="128" spans="1:37" x14ac:dyDescent="0.15">
      <c r="A128" s="245" t="s">
        <v>1640</v>
      </c>
      <c r="B128" s="610" t="str">
        <f>IF(A127="","",INDEX(アーツ!$L:$L,MATCH(落涙の導師!A127,アーツ!$C:$C,0)))</f>
        <v/>
      </c>
      <c r="C128" s="610"/>
      <c r="D128" s="610"/>
      <c r="E128" s="610"/>
      <c r="F128" s="610"/>
      <c r="G128" s="610"/>
      <c r="H128" s="610"/>
      <c r="I128" s="610"/>
      <c r="J128" s="610"/>
      <c r="K128" s="610"/>
      <c r="L128" s="610"/>
      <c r="M128" s="610"/>
      <c r="N128" s="610"/>
      <c r="O128" s="610"/>
      <c r="P128" s="610"/>
      <c r="Q128" s="610"/>
      <c r="R128" s="610"/>
      <c r="S128" s="610"/>
      <c r="T128" s="610"/>
      <c r="U128" s="610"/>
      <c r="V128" s="610"/>
      <c r="W128" s="610"/>
      <c r="X128" s="610"/>
      <c r="Y128" s="610"/>
      <c r="Z128" s="610"/>
      <c r="AA128" s="610"/>
      <c r="AB128" s="610"/>
      <c r="AC128" s="610"/>
      <c r="AD128" s="610"/>
      <c r="AE128" s="610"/>
      <c r="AF128" s="610"/>
      <c r="AG128" s="610"/>
      <c r="AH128" s="610"/>
      <c r="AI128" s="610"/>
      <c r="AJ128" s="610"/>
      <c r="AK128" s="611"/>
    </row>
    <row r="129" spans="1:37" ht="14.25" thickBot="1" x14ac:dyDescent="0.2">
      <c r="A129" s="247" t="s">
        <v>1641</v>
      </c>
      <c r="B129" s="612"/>
      <c r="C129" s="612"/>
      <c r="D129" s="612"/>
      <c r="E129" s="612"/>
      <c r="F129" s="612"/>
      <c r="G129" s="612"/>
      <c r="H129" s="612"/>
      <c r="I129" s="612"/>
      <c r="J129" s="612"/>
      <c r="K129" s="612"/>
      <c r="L129" s="612"/>
      <c r="M129" s="612"/>
      <c r="N129" s="612"/>
      <c r="O129" s="612"/>
      <c r="P129" s="612"/>
      <c r="Q129" s="612"/>
      <c r="R129" s="612"/>
      <c r="S129" s="612"/>
      <c r="T129" s="612"/>
      <c r="U129" s="612"/>
      <c r="V129" s="612"/>
      <c r="W129" s="612"/>
      <c r="X129" s="612"/>
      <c r="Y129" s="612"/>
      <c r="Z129" s="612"/>
      <c r="AA129" s="612"/>
      <c r="AB129" s="612"/>
      <c r="AC129" s="612"/>
      <c r="AD129" s="612"/>
      <c r="AE129" s="612"/>
      <c r="AF129" s="612"/>
      <c r="AG129" s="612"/>
      <c r="AH129" s="612"/>
      <c r="AI129" s="612"/>
      <c r="AJ129" s="612"/>
      <c r="AK129" s="613"/>
    </row>
    <row r="130" spans="1:37" x14ac:dyDescent="0.15">
      <c r="A130" s="614"/>
      <c r="B130" s="615"/>
      <c r="C130" s="615"/>
      <c r="D130" s="615"/>
      <c r="E130" s="615"/>
      <c r="F130" s="615"/>
      <c r="G130" s="616"/>
      <c r="H130" s="584"/>
      <c r="I130" s="584"/>
      <c r="J130" s="533" t="str">
        <f>IF(A130="","",INDEX(アーツ!$D:$D,MATCH(落涙の導師!A130,アーツ!$C:$C,0)))</f>
        <v/>
      </c>
      <c r="K130" s="533"/>
      <c r="L130" s="533"/>
      <c r="M130" s="533"/>
      <c r="N130" s="533" t="str">
        <f>IF(A130="","",INDEX(アーツ!$E:$E,MATCH(落涙の導師!A130,アーツ!$C:$C,0)))</f>
        <v/>
      </c>
      <c r="O130" s="533"/>
      <c r="P130" s="533"/>
      <c r="Q130" s="533"/>
      <c r="R130" s="533" t="str">
        <f>IF(A130="","",INDEX(アーツ!$F:$F,MATCH(落涙の導師!A130,アーツ!$C:$C,0)))</f>
        <v/>
      </c>
      <c r="S130" s="533"/>
      <c r="T130" s="533"/>
      <c r="U130" s="533"/>
      <c r="V130" s="628" t="str">
        <f>IF(A130="","",INDEX(アーツ!$G:$G,MATCH(落涙の導師!A130,アーツ!$C:$C,0)))</f>
        <v/>
      </c>
      <c r="W130" s="628"/>
      <c r="X130" s="629" t="str">
        <f>IF(A130="","",INDEX(アーツ!$H:$H,MATCH(落涙の導師!A130,アーツ!$C:$C,0)))</f>
        <v/>
      </c>
      <c r="Y130" s="629"/>
      <c r="Z130" s="629"/>
      <c r="AA130" s="630"/>
      <c r="AB130" s="533" t="str">
        <f>IF(A130="","",INDEX(アーツ!$I:$I,MATCH(落涙の導師!A130,アーツ!$C:$C,0)))</f>
        <v/>
      </c>
      <c r="AC130" s="533"/>
      <c r="AD130" s="533"/>
      <c r="AE130" s="533"/>
      <c r="AF130" s="533" t="str">
        <f>IF(A130="","",INDEX(アーツ!$J:$J,MATCH(落涙の導師!A130,アーツ!$C:$C,0)))</f>
        <v/>
      </c>
      <c r="AG130" s="533"/>
      <c r="AH130" s="533"/>
      <c r="AI130" s="533"/>
      <c r="AJ130" s="624" t="str">
        <f>IF(A130="","",INDEX(アーツ!$K:$K,MATCH(落涙の導師!A130,アーツ!$C:$C,0)))</f>
        <v/>
      </c>
      <c r="AK130" s="625"/>
    </row>
    <row r="131" spans="1:37" x14ac:dyDescent="0.15">
      <c r="A131" s="245" t="s">
        <v>1640</v>
      </c>
      <c r="B131" s="610" t="str">
        <f>IF(A130="","",INDEX(アーツ!$L:$L,MATCH(落涙の導師!A130,アーツ!$C:$C,0)))</f>
        <v/>
      </c>
      <c r="C131" s="610"/>
      <c r="D131" s="610"/>
      <c r="E131" s="610"/>
      <c r="F131" s="610"/>
      <c r="G131" s="610"/>
      <c r="H131" s="610"/>
      <c r="I131" s="610"/>
      <c r="J131" s="610"/>
      <c r="K131" s="610"/>
      <c r="L131" s="610"/>
      <c r="M131" s="610"/>
      <c r="N131" s="610"/>
      <c r="O131" s="610"/>
      <c r="P131" s="610"/>
      <c r="Q131" s="610"/>
      <c r="R131" s="610"/>
      <c r="S131" s="610"/>
      <c r="T131" s="610"/>
      <c r="U131" s="610"/>
      <c r="V131" s="610"/>
      <c r="W131" s="610"/>
      <c r="X131" s="610"/>
      <c r="Y131" s="610"/>
      <c r="Z131" s="610"/>
      <c r="AA131" s="610"/>
      <c r="AB131" s="610"/>
      <c r="AC131" s="610"/>
      <c r="AD131" s="610"/>
      <c r="AE131" s="610"/>
      <c r="AF131" s="610"/>
      <c r="AG131" s="610"/>
      <c r="AH131" s="610"/>
      <c r="AI131" s="610"/>
      <c r="AJ131" s="610"/>
      <c r="AK131" s="611"/>
    </row>
    <row r="132" spans="1:37" ht="14.25" thickBot="1" x14ac:dyDescent="0.2">
      <c r="A132" s="246" t="s">
        <v>1641</v>
      </c>
      <c r="B132" s="626"/>
      <c r="C132" s="626"/>
      <c r="D132" s="626"/>
      <c r="E132" s="626"/>
      <c r="F132" s="626"/>
      <c r="G132" s="626"/>
      <c r="H132" s="626"/>
      <c r="I132" s="626"/>
      <c r="J132" s="626"/>
      <c r="K132" s="626"/>
      <c r="L132" s="626"/>
      <c r="M132" s="626"/>
      <c r="N132" s="626"/>
      <c r="O132" s="626"/>
      <c r="P132" s="626"/>
      <c r="Q132" s="626"/>
      <c r="R132" s="626"/>
      <c r="S132" s="626"/>
      <c r="T132" s="626"/>
      <c r="U132" s="626"/>
      <c r="V132" s="626"/>
      <c r="W132" s="626"/>
      <c r="X132" s="626"/>
      <c r="Y132" s="626"/>
      <c r="Z132" s="626"/>
      <c r="AA132" s="626"/>
      <c r="AB132" s="626"/>
      <c r="AC132" s="626"/>
      <c r="AD132" s="626"/>
      <c r="AE132" s="626"/>
      <c r="AF132" s="626"/>
      <c r="AG132" s="626"/>
      <c r="AH132" s="626"/>
      <c r="AI132" s="626"/>
      <c r="AJ132" s="626"/>
      <c r="AK132" s="627"/>
    </row>
    <row r="133" spans="1:37" x14ac:dyDescent="0.15">
      <c r="A133" s="617"/>
      <c r="B133" s="618"/>
      <c r="C133" s="618"/>
      <c r="D133" s="618"/>
      <c r="E133" s="618"/>
      <c r="F133" s="618"/>
      <c r="G133" s="619"/>
      <c r="H133" s="588"/>
      <c r="I133" s="588"/>
      <c r="J133" s="560" t="str">
        <f>IF(A133="","",INDEX(アーツ!$D:$D,MATCH(落涙の導師!A133,アーツ!$C:$C,0)))</f>
        <v/>
      </c>
      <c r="K133" s="560"/>
      <c r="L133" s="560"/>
      <c r="M133" s="560"/>
      <c r="N133" s="560" t="str">
        <f>IF(A133="","",INDEX(アーツ!$E:$E,MATCH(落涙の導師!A133,アーツ!$C:$C,0)))</f>
        <v/>
      </c>
      <c r="O133" s="560"/>
      <c r="P133" s="560"/>
      <c r="Q133" s="560"/>
      <c r="R133" s="560" t="str">
        <f>IF(A133="","",INDEX(アーツ!$F:$F,MATCH(落涙の導師!A133,アーツ!$C:$C,0)))</f>
        <v/>
      </c>
      <c r="S133" s="560"/>
      <c r="T133" s="560"/>
      <c r="U133" s="560"/>
      <c r="V133" s="620" t="str">
        <f>IF(A133="","",INDEX(アーツ!$G:$G,MATCH(落涙の導師!A133,アーツ!$C:$C,0)))</f>
        <v/>
      </c>
      <c r="W133" s="620"/>
      <c r="X133" s="606" t="str">
        <f>IF(A133="","",INDEX(アーツ!$H:$H,MATCH(落涙の導師!A133,アーツ!$C:$C,0)))</f>
        <v/>
      </c>
      <c r="Y133" s="606"/>
      <c r="Z133" s="606"/>
      <c r="AA133" s="607"/>
      <c r="AB133" s="560" t="str">
        <f>IF(A133="","",INDEX(アーツ!$I:$I,MATCH(落涙の導師!A133,アーツ!$C:$C,0)))</f>
        <v/>
      </c>
      <c r="AC133" s="560"/>
      <c r="AD133" s="560"/>
      <c r="AE133" s="560"/>
      <c r="AF133" s="560" t="str">
        <f>IF(A133="","",INDEX(アーツ!$J:$J,MATCH(落涙の導師!A133,アーツ!$C:$C,0)))</f>
        <v/>
      </c>
      <c r="AG133" s="560"/>
      <c r="AH133" s="560"/>
      <c r="AI133" s="560"/>
      <c r="AJ133" s="608" t="str">
        <f>IF(A133="","",INDEX(アーツ!$K:$K,MATCH(落涙の導師!A133,アーツ!$C:$C,0)))</f>
        <v/>
      </c>
      <c r="AK133" s="609"/>
    </row>
    <row r="134" spans="1:37" x14ac:dyDescent="0.15">
      <c r="A134" s="245" t="s">
        <v>1640</v>
      </c>
      <c r="B134" s="610" t="str">
        <f>IF(A133="","",INDEX(アーツ!$L:$L,MATCH(落涙の導師!A133,アーツ!$C:$C,0)))</f>
        <v/>
      </c>
      <c r="C134" s="610"/>
      <c r="D134" s="610"/>
      <c r="E134" s="610"/>
      <c r="F134" s="610"/>
      <c r="G134" s="610"/>
      <c r="H134" s="610"/>
      <c r="I134" s="610"/>
      <c r="J134" s="610"/>
      <c r="K134" s="610"/>
      <c r="L134" s="610"/>
      <c r="M134" s="610"/>
      <c r="N134" s="610"/>
      <c r="O134" s="610"/>
      <c r="P134" s="610"/>
      <c r="Q134" s="610"/>
      <c r="R134" s="610"/>
      <c r="S134" s="610"/>
      <c r="T134" s="610"/>
      <c r="U134" s="610"/>
      <c r="V134" s="610"/>
      <c r="W134" s="610"/>
      <c r="X134" s="610"/>
      <c r="Y134" s="610"/>
      <c r="Z134" s="610"/>
      <c r="AA134" s="610"/>
      <c r="AB134" s="610"/>
      <c r="AC134" s="610"/>
      <c r="AD134" s="610"/>
      <c r="AE134" s="610"/>
      <c r="AF134" s="610"/>
      <c r="AG134" s="610"/>
      <c r="AH134" s="610"/>
      <c r="AI134" s="610"/>
      <c r="AJ134" s="610"/>
      <c r="AK134" s="611"/>
    </row>
    <row r="135" spans="1:37" ht="14.25" thickBot="1" x14ac:dyDescent="0.2">
      <c r="A135" s="247" t="s">
        <v>1641</v>
      </c>
      <c r="B135" s="612"/>
      <c r="C135" s="612"/>
      <c r="D135" s="612"/>
      <c r="E135" s="612"/>
      <c r="F135" s="612"/>
      <c r="G135" s="612"/>
      <c r="H135" s="612"/>
      <c r="I135" s="612"/>
      <c r="J135" s="612"/>
      <c r="K135" s="612"/>
      <c r="L135" s="612"/>
      <c r="M135" s="612"/>
      <c r="N135" s="612"/>
      <c r="O135" s="612"/>
      <c r="P135" s="612"/>
      <c r="Q135" s="612"/>
      <c r="R135" s="612"/>
      <c r="S135" s="612"/>
      <c r="T135" s="612"/>
      <c r="U135" s="612"/>
      <c r="V135" s="612"/>
      <c r="W135" s="612"/>
      <c r="X135" s="612"/>
      <c r="Y135" s="612"/>
      <c r="Z135" s="612"/>
      <c r="AA135" s="612"/>
      <c r="AB135" s="612"/>
      <c r="AC135" s="612"/>
      <c r="AD135" s="612"/>
      <c r="AE135" s="612"/>
      <c r="AF135" s="612"/>
      <c r="AG135" s="612"/>
      <c r="AH135" s="612"/>
      <c r="AI135" s="612"/>
      <c r="AJ135" s="612"/>
      <c r="AK135" s="613"/>
    </row>
    <row r="136" spans="1:37" x14ac:dyDescent="0.15">
      <c r="A136" s="614"/>
      <c r="B136" s="615"/>
      <c r="C136" s="615"/>
      <c r="D136" s="615"/>
      <c r="E136" s="615"/>
      <c r="F136" s="615"/>
      <c r="G136" s="616"/>
      <c r="H136" s="584"/>
      <c r="I136" s="584"/>
      <c r="J136" s="533" t="str">
        <f>IF(A136="","",INDEX(アーツ!$D:$D,MATCH(落涙の導師!A136,アーツ!$C:$C,0)))</f>
        <v/>
      </c>
      <c r="K136" s="533"/>
      <c r="L136" s="533"/>
      <c r="M136" s="533"/>
      <c r="N136" s="533" t="str">
        <f>IF(A136="","",INDEX(アーツ!$E:$E,MATCH(落涙の導師!A136,アーツ!$C:$C,0)))</f>
        <v/>
      </c>
      <c r="O136" s="533"/>
      <c r="P136" s="533"/>
      <c r="Q136" s="533"/>
      <c r="R136" s="533" t="str">
        <f>IF(A136="","",INDEX(アーツ!$F:$F,MATCH(落涙の導師!A136,アーツ!$C:$C,0)))</f>
        <v/>
      </c>
      <c r="S136" s="533"/>
      <c r="T136" s="533"/>
      <c r="U136" s="533"/>
      <c r="V136" s="628" t="str">
        <f>IF(A136="","",INDEX(アーツ!$G:$G,MATCH(落涙の導師!A136,アーツ!$C:$C,0)))</f>
        <v/>
      </c>
      <c r="W136" s="628"/>
      <c r="X136" s="629" t="str">
        <f>IF(A136="","",INDEX(アーツ!$H:$H,MATCH(落涙の導師!A136,アーツ!$C:$C,0)))</f>
        <v/>
      </c>
      <c r="Y136" s="629"/>
      <c r="Z136" s="629"/>
      <c r="AA136" s="630"/>
      <c r="AB136" s="533" t="str">
        <f>IF(A136="","",INDEX(アーツ!$I:$I,MATCH(落涙の導師!A136,アーツ!$C:$C,0)))</f>
        <v/>
      </c>
      <c r="AC136" s="533"/>
      <c r="AD136" s="533"/>
      <c r="AE136" s="533"/>
      <c r="AF136" s="533" t="str">
        <f>IF(A136="","",INDEX(アーツ!$J:$J,MATCH(落涙の導師!A136,アーツ!$C:$C,0)))</f>
        <v/>
      </c>
      <c r="AG136" s="533"/>
      <c r="AH136" s="533"/>
      <c r="AI136" s="533"/>
      <c r="AJ136" s="624" t="str">
        <f>IF(A136="","",INDEX(アーツ!$K:$K,MATCH(落涙の導師!A136,アーツ!$C:$C,0)))</f>
        <v/>
      </c>
      <c r="AK136" s="625"/>
    </row>
    <row r="137" spans="1:37" x14ac:dyDescent="0.15">
      <c r="A137" s="245" t="s">
        <v>1640</v>
      </c>
      <c r="B137" s="610" t="str">
        <f>IF(A136="","",INDEX(アーツ!$L:$L,MATCH(落涙の導師!A136,アーツ!$C:$C,0)))</f>
        <v/>
      </c>
      <c r="C137" s="610"/>
      <c r="D137" s="610"/>
      <c r="E137" s="610"/>
      <c r="F137" s="610"/>
      <c r="G137" s="610"/>
      <c r="H137" s="610"/>
      <c r="I137" s="610"/>
      <c r="J137" s="610"/>
      <c r="K137" s="610"/>
      <c r="L137" s="610"/>
      <c r="M137" s="610"/>
      <c r="N137" s="610"/>
      <c r="O137" s="610"/>
      <c r="P137" s="610"/>
      <c r="Q137" s="610"/>
      <c r="R137" s="610"/>
      <c r="S137" s="610"/>
      <c r="T137" s="610"/>
      <c r="U137" s="610"/>
      <c r="V137" s="610"/>
      <c r="W137" s="610"/>
      <c r="X137" s="610"/>
      <c r="Y137" s="610"/>
      <c r="Z137" s="610"/>
      <c r="AA137" s="610"/>
      <c r="AB137" s="610"/>
      <c r="AC137" s="610"/>
      <c r="AD137" s="610"/>
      <c r="AE137" s="610"/>
      <c r="AF137" s="610"/>
      <c r="AG137" s="610"/>
      <c r="AH137" s="610"/>
      <c r="AI137" s="610"/>
      <c r="AJ137" s="610"/>
      <c r="AK137" s="611"/>
    </row>
    <row r="138" spans="1:37" ht="14.25" thickBot="1" x14ac:dyDescent="0.2">
      <c r="A138" s="246" t="s">
        <v>1641</v>
      </c>
      <c r="B138" s="626"/>
      <c r="C138" s="626"/>
      <c r="D138" s="626"/>
      <c r="E138" s="626"/>
      <c r="F138" s="626"/>
      <c r="G138" s="626"/>
      <c r="H138" s="626"/>
      <c r="I138" s="626"/>
      <c r="J138" s="626"/>
      <c r="K138" s="626"/>
      <c r="L138" s="626"/>
      <c r="M138" s="626"/>
      <c r="N138" s="626"/>
      <c r="O138" s="626"/>
      <c r="P138" s="626"/>
      <c r="Q138" s="626"/>
      <c r="R138" s="626"/>
      <c r="S138" s="626"/>
      <c r="T138" s="626"/>
      <c r="U138" s="626"/>
      <c r="V138" s="626"/>
      <c r="W138" s="626"/>
      <c r="X138" s="626"/>
      <c r="Y138" s="626"/>
      <c r="Z138" s="626"/>
      <c r="AA138" s="626"/>
      <c r="AB138" s="626"/>
      <c r="AC138" s="626"/>
      <c r="AD138" s="626"/>
      <c r="AE138" s="626"/>
      <c r="AF138" s="626"/>
      <c r="AG138" s="626"/>
      <c r="AH138" s="626"/>
      <c r="AI138" s="626"/>
      <c r="AJ138" s="626"/>
      <c r="AK138" s="627"/>
    </row>
    <row r="139" spans="1:37" x14ac:dyDescent="0.15">
      <c r="A139" s="617"/>
      <c r="B139" s="618"/>
      <c r="C139" s="618"/>
      <c r="D139" s="618"/>
      <c r="E139" s="618"/>
      <c r="F139" s="618"/>
      <c r="G139" s="619"/>
      <c r="H139" s="588"/>
      <c r="I139" s="588"/>
      <c r="J139" s="560" t="str">
        <f>IF(A139="","",INDEX(アーツ!$D:$D,MATCH(落涙の導師!A139,アーツ!$C:$C,0)))</f>
        <v/>
      </c>
      <c r="K139" s="560"/>
      <c r="L139" s="560"/>
      <c r="M139" s="560"/>
      <c r="N139" s="560" t="str">
        <f>IF(A139="","",INDEX(アーツ!$E:$E,MATCH(落涙の導師!A139,アーツ!$C:$C,0)))</f>
        <v/>
      </c>
      <c r="O139" s="560"/>
      <c r="P139" s="560"/>
      <c r="Q139" s="560"/>
      <c r="R139" s="560" t="str">
        <f>IF(A139="","",INDEX(アーツ!$F:$F,MATCH(落涙の導師!A139,アーツ!$C:$C,0)))</f>
        <v/>
      </c>
      <c r="S139" s="560"/>
      <c r="T139" s="560"/>
      <c r="U139" s="560"/>
      <c r="V139" s="620" t="str">
        <f>IF(A139="","",INDEX(アーツ!$G:$G,MATCH(落涙の導師!A139,アーツ!$C:$C,0)))</f>
        <v/>
      </c>
      <c r="W139" s="620"/>
      <c r="X139" s="606" t="str">
        <f>IF(A139="","",INDEX(アーツ!$H:$H,MATCH(落涙の導師!A139,アーツ!$C:$C,0)))</f>
        <v/>
      </c>
      <c r="Y139" s="606"/>
      <c r="Z139" s="606"/>
      <c r="AA139" s="607"/>
      <c r="AB139" s="560" t="str">
        <f>IF(A139="","",INDEX(アーツ!$I:$I,MATCH(落涙の導師!A139,アーツ!$C:$C,0)))</f>
        <v/>
      </c>
      <c r="AC139" s="560"/>
      <c r="AD139" s="560"/>
      <c r="AE139" s="560"/>
      <c r="AF139" s="560" t="str">
        <f>IF(A139="","",INDEX(アーツ!$J:$J,MATCH(落涙の導師!A139,アーツ!$C:$C,0)))</f>
        <v/>
      </c>
      <c r="AG139" s="560"/>
      <c r="AH139" s="560"/>
      <c r="AI139" s="560"/>
      <c r="AJ139" s="608" t="str">
        <f>IF(A139="","",INDEX(アーツ!$K:$K,MATCH(落涙の導師!A139,アーツ!$C:$C,0)))</f>
        <v/>
      </c>
      <c r="AK139" s="609"/>
    </row>
    <row r="140" spans="1:37" x14ac:dyDescent="0.15">
      <c r="A140" s="245" t="s">
        <v>1640</v>
      </c>
      <c r="B140" s="610" t="str">
        <f>IF(A139="","",INDEX(アーツ!$L:$L,MATCH(落涙の導師!A139,アーツ!$C:$C,0)))</f>
        <v/>
      </c>
      <c r="C140" s="610"/>
      <c r="D140" s="610"/>
      <c r="E140" s="610"/>
      <c r="F140" s="610"/>
      <c r="G140" s="610"/>
      <c r="H140" s="610"/>
      <c r="I140" s="610"/>
      <c r="J140" s="610"/>
      <c r="K140" s="610"/>
      <c r="L140" s="610"/>
      <c r="M140" s="610"/>
      <c r="N140" s="610"/>
      <c r="O140" s="610"/>
      <c r="P140" s="610"/>
      <c r="Q140" s="610"/>
      <c r="R140" s="610"/>
      <c r="S140" s="610"/>
      <c r="T140" s="610"/>
      <c r="U140" s="610"/>
      <c r="V140" s="610"/>
      <c r="W140" s="610"/>
      <c r="X140" s="610"/>
      <c r="Y140" s="610"/>
      <c r="Z140" s="610"/>
      <c r="AA140" s="610"/>
      <c r="AB140" s="610"/>
      <c r="AC140" s="610"/>
      <c r="AD140" s="610"/>
      <c r="AE140" s="610"/>
      <c r="AF140" s="610"/>
      <c r="AG140" s="610"/>
      <c r="AH140" s="610"/>
      <c r="AI140" s="610"/>
      <c r="AJ140" s="610"/>
      <c r="AK140" s="611"/>
    </row>
    <row r="141" spans="1:37" ht="14.25" thickBot="1" x14ac:dyDescent="0.2">
      <c r="A141" s="247" t="s">
        <v>1641</v>
      </c>
      <c r="B141" s="612"/>
      <c r="C141" s="612"/>
      <c r="D141" s="612"/>
      <c r="E141" s="612"/>
      <c r="F141" s="612"/>
      <c r="G141" s="612"/>
      <c r="H141" s="612"/>
      <c r="I141" s="612"/>
      <c r="J141" s="612"/>
      <c r="K141" s="612"/>
      <c r="L141" s="612"/>
      <c r="M141" s="612"/>
      <c r="N141" s="612"/>
      <c r="O141" s="612"/>
      <c r="P141" s="612"/>
      <c r="Q141" s="612"/>
      <c r="R141" s="612"/>
      <c r="S141" s="612"/>
      <c r="T141" s="612"/>
      <c r="U141" s="612"/>
      <c r="V141" s="612"/>
      <c r="W141" s="612"/>
      <c r="X141" s="612"/>
      <c r="Y141" s="612"/>
      <c r="Z141" s="612"/>
      <c r="AA141" s="612"/>
      <c r="AB141" s="612"/>
      <c r="AC141" s="612"/>
      <c r="AD141" s="612"/>
      <c r="AE141" s="612"/>
      <c r="AF141" s="612"/>
      <c r="AG141" s="612"/>
      <c r="AH141" s="612"/>
      <c r="AI141" s="612"/>
      <c r="AJ141" s="612"/>
      <c r="AK141" s="613"/>
    </row>
    <row r="142" spans="1:37" x14ac:dyDescent="0.15">
      <c r="A142" s="614"/>
      <c r="B142" s="615"/>
      <c r="C142" s="615"/>
      <c r="D142" s="615"/>
      <c r="E142" s="615"/>
      <c r="F142" s="615"/>
      <c r="G142" s="616"/>
      <c r="H142" s="584"/>
      <c r="I142" s="584"/>
      <c r="J142" s="533" t="str">
        <f>IF(A142="","",INDEX(アーツ!$D:$D,MATCH(落涙の導師!A142,アーツ!$C:$C,0)))</f>
        <v/>
      </c>
      <c r="K142" s="533"/>
      <c r="L142" s="533"/>
      <c r="M142" s="533"/>
      <c r="N142" s="533" t="str">
        <f>IF(A142="","",INDEX(アーツ!$E:$E,MATCH(落涙の導師!A142,アーツ!$C:$C,0)))</f>
        <v/>
      </c>
      <c r="O142" s="533"/>
      <c r="P142" s="533"/>
      <c r="Q142" s="533"/>
      <c r="R142" s="533" t="str">
        <f>IF(A142="","",INDEX(アーツ!$F:$F,MATCH(落涙の導師!A142,アーツ!$C:$C,0)))</f>
        <v/>
      </c>
      <c r="S142" s="533"/>
      <c r="T142" s="533"/>
      <c r="U142" s="533"/>
      <c r="V142" s="628" t="str">
        <f>IF(A142="","",INDEX(アーツ!$G:$G,MATCH(落涙の導師!A142,アーツ!$C:$C,0)))</f>
        <v/>
      </c>
      <c r="W142" s="628"/>
      <c r="X142" s="629" t="str">
        <f>IF(A142="","",INDEX(アーツ!$H:$H,MATCH(落涙の導師!A142,アーツ!$C:$C,0)))</f>
        <v/>
      </c>
      <c r="Y142" s="629"/>
      <c r="Z142" s="629"/>
      <c r="AA142" s="630"/>
      <c r="AB142" s="533" t="str">
        <f>IF(A142="","",INDEX(アーツ!$I:$I,MATCH(落涙の導師!A142,アーツ!$C:$C,0)))</f>
        <v/>
      </c>
      <c r="AC142" s="533"/>
      <c r="AD142" s="533"/>
      <c r="AE142" s="533"/>
      <c r="AF142" s="533" t="str">
        <f>IF(A142="","",INDEX(アーツ!$J:$J,MATCH(落涙の導師!A142,アーツ!$C:$C,0)))</f>
        <v/>
      </c>
      <c r="AG142" s="533"/>
      <c r="AH142" s="533"/>
      <c r="AI142" s="533"/>
      <c r="AJ142" s="624" t="str">
        <f>IF(A142="","",INDEX(アーツ!$K:$K,MATCH(落涙の導師!A142,アーツ!$C:$C,0)))</f>
        <v/>
      </c>
      <c r="AK142" s="625"/>
    </row>
    <row r="143" spans="1:37" x14ac:dyDescent="0.15">
      <c r="A143" s="245" t="s">
        <v>1640</v>
      </c>
      <c r="B143" s="610" t="str">
        <f>IF(A142="","",INDEX(アーツ!$L:$L,MATCH(落涙の導師!A142,アーツ!$C:$C,0)))</f>
        <v/>
      </c>
      <c r="C143" s="610"/>
      <c r="D143" s="610"/>
      <c r="E143" s="610"/>
      <c r="F143" s="610"/>
      <c r="G143" s="610"/>
      <c r="H143" s="610"/>
      <c r="I143" s="610"/>
      <c r="J143" s="610"/>
      <c r="K143" s="610"/>
      <c r="L143" s="610"/>
      <c r="M143" s="610"/>
      <c r="N143" s="610"/>
      <c r="O143" s="610"/>
      <c r="P143" s="610"/>
      <c r="Q143" s="610"/>
      <c r="R143" s="610"/>
      <c r="S143" s="610"/>
      <c r="T143" s="610"/>
      <c r="U143" s="610"/>
      <c r="V143" s="610"/>
      <c r="W143" s="610"/>
      <c r="X143" s="610"/>
      <c r="Y143" s="610"/>
      <c r="Z143" s="610"/>
      <c r="AA143" s="610"/>
      <c r="AB143" s="610"/>
      <c r="AC143" s="610"/>
      <c r="AD143" s="610"/>
      <c r="AE143" s="610"/>
      <c r="AF143" s="610"/>
      <c r="AG143" s="610"/>
      <c r="AH143" s="610"/>
      <c r="AI143" s="610"/>
      <c r="AJ143" s="610"/>
      <c r="AK143" s="611"/>
    </row>
    <row r="144" spans="1:37" ht="14.25" thickBot="1" x14ac:dyDescent="0.2">
      <c r="A144" s="246" t="s">
        <v>1641</v>
      </c>
      <c r="B144" s="626"/>
      <c r="C144" s="626"/>
      <c r="D144" s="626"/>
      <c r="E144" s="626"/>
      <c r="F144" s="626"/>
      <c r="G144" s="626"/>
      <c r="H144" s="626"/>
      <c r="I144" s="626"/>
      <c r="J144" s="626"/>
      <c r="K144" s="626"/>
      <c r="L144" s="626"/>
      <c r="M144" s="626"/>
      <c r="N144" s="626"/>
      <c r="O144" s="626"/>
      <c r="P144" s="626"/>
      <c r="Q144" s="626"/>
      <c r="R144" s="626"/>
      <c r="S144" s="626"/>
      <c r="T144" s="626"/>
      <c r="U144" s="626"/>
      <c r="V144" s="626"/>
      <c r="W144" s="626"/>
      <c r="X144" s="626"/>
      <c r="Y144" s="626"/>
      <c r="Z144" s="626"/>
      <c r="AA144" s="626"/>
      <c r="AB144" s="626"/>
      <c r="AC144" s="626"/>
      <c r="AD144" s="626"/>
      <c r="AE144" s="626"/>
      <c r="AF144" s="626"/>
      <c r="AG144" s="626"/>
      <c r="AH144" s="626"/>
      <c r="AI144" s="626"/>
      <c r="AJ144" s="626"/>
      <c r="AK144" s="627"/>
    </row>
    <row r="145" spans="1:37" x14ac:dyDescent="0.15">
      <c r="A145" s="617"/>
      <c r="B145" s="618"/>
      <c r="C145" s="618"/>
      <c r="D145" s="618"/>
      <c r="E145" s="618"/>
      <c r="F145" s="618"/>
      <c r="G145" s="619"/>
      <c r="H145" s="588"/>
      <c r="I145" s="588"/>
      <c r="J145" s="560" t="str">
        <f>IF(A145="","",INDEX(アーツ!$D:$D,MATCH(落涙の導師!A145,アーツ!$C:$C,0)))</f>
        <v/>
      </c>
      <c r="K145" s="560"/>
      <c r="L145" s="560"/>
      <c r="M145" s="560"/>
      <c r="N145" s="560" t="str">
        <f>IF(A145="","",INDEX(アーツ!$E:$E,MATCH(落涙の導師!A145,アーツ!$C:$C,0)))</f>
        <v/>
      </c>
      <c r="O145" s="560"/>
      <c r="P145" s="560"/>
      <c r="Q145" s="560"/>
      <c r="R145" s="560" t="str">
        <f>IF(A145="","",INDEX(アーツ!$F:$F,MATCH(落涙の導師!A145,アーツ!$C:$C,0)))</f>
        <v/>
      </c>
      <c r="S145" s="560"/>
      <c r="T145" s="560"/>
      <c r="U145" s="560"/>
      <c r="V145" s="620" t="str">
        <f>IF(A145="","",INDEX(アーツ!$G:$G,MATCH(落涙の導師!A145,アーツ!$C:$C,0)))</f>
        <v/>
      </c>
      <c r="W145" s="620"/>
      <c r="X145" s="606" t="str">
        <f>IF(A145="","",INDEX(アーツ!$H:$H,MATCH(落涙の導師!A145,アーツ!$C:$C,0)))</f>
        <v/>
      </c>
      <c r="Y145" s="606"/>
      <c r="Z145" s="606"/>
      <c r="AA145" s="607"/>
      <c r="AB145" s="560" t="str">
        <f>IF(A145="","",INDEX(アーツ!$I:$I,MATCH(落涙の導師!A145,アーツ!$C:$C,0)))</f>
        <v/>
      </c>
      <c r="AC145" s="560"/>
      <c r="AD145" s="560"/>
      <c r="AE145" s="560"/>
      <c r="AF145" s="560" t="str">
        <f>IF(A145="","",INDEX(アーツ!$J:$J,MATCH(落涙の導師!A145,アーツ!$C:$C,0)))</f>
        <v/>
      </c>
      <c r="AG145" s="560"/>
      <c r="AH145" s="560"/>
      <c r="AI145" s="560"/>
      <c r="AJ145" s="608" t="str">
        <f>IF(A145="","",INDEX(アーツ!$K:$K,MATCH(落涙の導師!A145,アーツ!$C:$C,0)))</f>
        <v/>
      </c>
      <c r="AK145" s="609"/>
    </row>
    <row r="146" spans="1:37" x14ac:dyDescent="0.15">
      <c r="A146" s="245" t="s">
        <v>1640</v>
      </c>
      <c r="B146" s="610" t="str">
        <f>IF(A145="","",INDEX(アーツ!$L:$L,MATCH(落涙の導師!A145,アーツ!$C:$C,0)))</f>
        <v/>
      </c>
      <c r="C146" s="610"/>
      <c r="D146" s="610"/>
      <c r="E146" s="610"/>
      <c r="F146" s="610"/>
      <c r="G146" s="610"/>
      <c r="H146" s="610"/>
      <c r="I146" s="610"/>
      <c r="J146" s="610"/>
      <c r="K146" s="610"/>
      <c r="L146" s="610"/>
      <c r="M146" s="610"/>
      <c r="N146" s="610"/>
      <c r="O146" s="610"/>
      <c r="P146" s="610"/>
      <c r="Q146" s="610"/>
      <c r="R146" s="610"/>
      <c r="S146" s="610"/>
      <c r="T146" s="610"/>
      <c r="U146" s="610"/>
      <c r="V146" s="610"/>
      <c r="W146" s="610"/>
      <c r="X146" s="610"/>
      <c r="Y146" s="610"/>
      <c r="Z146" s="610"/>
      <c r="AA146" s="610"/>
      <c r="AB146" s="610"/>
      <c r="AC146" s="610"/>
      <c r="AD146" s="610"/>
      <c r="AE146" s="610"/>
      <c r="AF146" s="610"/>
      <c r="AG146" s="610"/>
      <c r="AH146" s="610"/>
      <c r="AI146" s="610"/>
      <c r="AJ146" s="610"/>
      <c r="AK146" s="611"/>
    </row>
    <row r="147" spans="1:37" ht="14.25" thickBot="1" x14ac:dyDescent="0.2">
      <c r="A147" s="247" t="s">
        <v>1641</v>
      </c>
      <c r="B147" s="612"/>
      <c r="C147" s="612"/>
      <c r="D147" s="612"/>
      <c r="E147" s="612"/>
      <c r="F147" s="612"/>
      <c r="G147" s="612"/>
      <c r="H147" s="612"/>
      <c r="I147" s="612"/>
      <c r="J147" s="612"/>
      <c r="K147" s="612"/>
      <c r="L147" s="612"/>
      <c r="M147" s="612"/>
      <c r="N147" s="612"/>
      <c r="O147" s="612"/>
      <c r="P147" s="612"/>
      <c r="Q147" s="612"/>
      <c r="R147" s="612"/>
      <c r="S147" s="612"/>
      <c r="T147" s="612"/>
      <c r="U147" s="612"/>
      <c r="V147" s="612"/>
      <c r="W147" s="612"/>
      <c r="X147" s="612"/>
      <c r="Y147" s="612"/>
      <c r="Z147" s="612"/>
      <c r="AA147" s="612"/>
      <c r="AB147" s="612"/>
      <c r="AC147" s="612"/>
      <c r="AD147" s="612"/>
      <c r="AE147" s="612"/>
      <c r="AF147" s="612"/>
      <c r="AG147" s="612"/>
      <c r="AH147" s="612"/>
      <c r="AI147" s="612"/>
      <c r="AJ147" s="612"/>
      <c r="AK147" s="613"/>
    </row>
    <row r="148" spans="1:37" ht="14.25" thickBot="1" x14ac:dyDescent="0.2">
      <c r="A148" s="218"/>
      <c r="B148" s="218"/>
      <c r="C148" s="218"/>
      <c r="D148" s="218"/>
      <c r="E148" s="218"/>
      <c r="F148" s="218"/>
      <c r="G148" s="218"/>
      <c r="H148" s="218"/>
      <c r="I148" s="218"/>
      <c r="J148" s="218"/>
      <c r="K148" s="218"/>
      <c r="L148" s="218"/>
      <c r="M148" s="218"/>
      <c r="N148" s="218"/>
      <c r="O148" s="218"/>
      <c r="P148" s="218"/>
      <c r="Q148" s="218"/>
      <c r="R148" s="218"/>
      <c r="S148" s="218"/>
      <c r="T148" s="218"/>
      <c r="U148" s="218"/>
      <c r="V148" s="639" t="s">
        <v>1642</v>
      </c>
      <c r="W148" s="639"/>
      <c r="X148" s="639"/>
      <c r="Y148" s="639"/>
      <c r="Z148" s="639"/>
      <c r="AA148" s="639"/>
      <c r="AB148" s="640">
        <v>2</v>
      </c>
      <c r="AC148" s="640"/>
      <c r="AD148" s="641" t="s">
        <v>1643</v>
      </c>
      <c r="AE148" s="321"/>
      <c r="AF148" s="321"/>
      <c r="AG148" s="321"/>
      <c r="AH148" s="321"/>
      <c r="AI148" s="642"/>
      <c r="AJ148" s="643">
        <f>SUM(H103,H106,H109,H112,H115,H118,H121,H124,H127,H130,H133,H136,H139,H142,H145)-AB148</f>
        <v>5</v>
      </c>
      <c r="AK148" s="643"/>
    </row>
    <row r="149" spans="1:37" ht="13.5" customHeight="1" x14ac:dyDescent="0.15">
      <c r="A149" s="644" t="s">
        <v>1777</v>
      </c>
      <c r="B149" s="645"/>
      <c r="C149" s="645"/>
      <c r="D149" s="645"/>
      <c r="E149" s="645"/>
      <c r="F149" s="645"/>
      <c r="G149" s="645"/>
      <c r="H149" s="645"/>
      <c r="I149" s="645"/>
      <c r="J149" s="645"/>
      <c r="K149" s="645"/>
      <c r="L149" s="645"/>
      <c r="M149" s="645"/>
      <c r="N149" s="645"/>
      <c r="O149" s="645"/>
      <c r="P149" s="645"/>
      <c r="Q149" s="645"/>
      <c r="R149" s="645"/>
      <c r="S149" s="280" t="s">
        <v>870</v>
      </c>
      <c r="T149" s="281"/>
      <c r="U149" s="281"/>
      <c r="V149" s="281"/>
      <c r="W149" s="650"/>
      <c r="X149" s="651"/>
      <c r="Y149" s="320"/>
      <c r="Z149" s="321"/>
      <c r="AA149" s="321"/>
      <c r="AB149" s="321"/>
      <c r="AC149" s="321"/>
      <c r="AD149" s="321"/>
      <c r="AE149" s="321"/>
      <c r="AF149" s="321"/>
      <c r="AG149" s="321"/>
      <c r="AH149" s="321"/>
      <c r="AI149" s="321"/>
      <c r="AJ149" s="321"/>
      <c r="AK149" s="322"/>
    </row>
    <row r="150" spans="1:37" ht="13.5" customHeight="1" x14ac:dyDescent="0.15">
      <c r="A150" s="646"/>
      <c r="B150" s="647"/>
      <c r="C150" s="647"/>
      <c r="D150" s="647"/>
      <c r="E150" s="647"/>
      <c r="F150" s="647"/>
      <c r="G150" s="647"/>
      <c r="H150" s="647"/>
      <c r="I150" s="647"/>
      <c r="J150" s="647"/>
      <c r="K150" s="647"/>
      <c r="L150" s="647"/>
      <c r="M150" s="647"/>
      <c r="N150" s="647"/>
      <c r="O150" s="647"/>
      <c r="P150" s="647"/>
      <c r="Q150" s="647"/>
      <c r="R150" s="647"/>
      <c r="S150" s="278" t="s">
        <v>597</v>
      </c>
      <c r="T150" s="279"/>
      <c r="U150" s="279"/>
      <c r="V150" s="279"/>
      <c r="W150" s="311"/>
      <c r="X150" s="319"/>
      <c r="Y150" s="323"/>
      <c r="Z150" s="324"/>
      <c r="AA150" s="324"/>
      <c r="AB150" s="324"/>
      <c r="AC150" s="324"/>
      <c r="AD150" s="324"/>
      <c r="AE150" s="324"/>
      <c r="AF150" s="324"/>
      <c r="AG150" s="324"/>
      <c r="AH150" s="324"/>
      <c r="AI150" s="324"/>
      <c r="AJ150" s="324"/>
      <c r="AK150" s="325"/>
    </row>
    <row r="151" spans="1:37" ht="14.25" customHeight="1" thickBot="1" x14ac:dyDescent="0.2">
      <c r="A151" s="648"/>
      <c r="B151" s="649"/>
      <c r="C151" s="649"/>
      <c r="D151" s="649"/>
      <c r="E151" s="649"/>
      <c r="F151" s="649"/>
      <c r="G151" s="649"/>
      <c r="H151" s="649"/>
      <c r="I151" s="649"/>
      <c r="J151" s="649"/>
      <c r="K151" s="649"/>
      <c r="L151" s="649"/>
      <c r="M151" s="649"/>
      <c r="N151" s="649"/>
      <c r="O151" s="649"/>
      <c r="P151" s="649"/>
      <c r="Q151" s="649"/>
      <c r="R151" s="649"/>
      <c r="S151" s="306" t="s">
        <v>598</v>
      </c>
      <c r="T151" s="307"/>
      <c r="U151" s="307"/>
      <c r="V151" s="307"/>
      <c r="W151" s="631">
        <f>AR24</f>
        <v>0</v>
      </c>
      <c r="X151" s="632"/>
      <c r="Y151" s="590"/>
      <c r="Z151" s="652"/>
      <c r="AA151" s="652"/>
      <c r="AB151" s="652"/>
      <c r="AC151" s="652"/>
      <c r="AD151" s="652"/>
      <c r="AE151" s="652"/>
      <c r="AF151" s="652"/>
      <c r="AG151" s="652"/>
      <c r="AH151" s="652"/>
      <c r="AI151" s="652"/>
      <c r="AJ151" s="652"/>
      <c r="AK151" s="653"/>
    </row>
    <row r="152" spans="1:37" ht="14.25" thickBot="1" x14ac:dyDescent="0.2">
      <c r="A152" s="633" t="s">
        <v>833</v>
      </c>
      <c r="B152" s="634"/>
      <c r="C152" s="634"/>
      <c r="D152" s="634"/>
      <c r="E152" s="634"/>
      <c r="F152" s="634"/>
      <c r="G152" s="635" t="str">
        <f>H4</f>
        <v>落涙の導師</v>
      </c>
      <c r="H152" s="635"/>
      <c r="I152" s="635"/>
      <c r="J152" s="635"/>
      <c r="K152" s="635"/>
      <c r="L152" s="635"/>
      <c r="M152" s="635"/>
      <c r="N152" s="635"/>
      <c r="O152" s="635"/>
      <c r="P152" s="635"/>
      <c r="Q152" s="635"/>
      <c r="R152" s="635"/>
      <c r="S152" s="636" t="s">
        <v>586</v>
      </c>
      <c r="T152" s="636"/>
      <c r="U152" s="636"/>
      <c r="V152" s="636"/>
      <c r="W152" s="636"/>
      <c r="X152" s="636"/>
      <c r="Y152" s="637" t="str">
        <f>H7</f>
        <v>サンプルキャラクター</v>
      </c>
      <c r="Z152" s="637"/>
      <c r="AA152" s="637"/>
      <c r="AB152" s="637"/>
      <c r="AC152" s="637"/>
      <c r="AD152" s="637"/>
      <c r="AE152" s="637"/>
      <c r="AF152" s="637"/>
      <c r="AG152" s="637"/>
      <c r="AH152" s="637"/>
      <c r="AI152" s="637"/>
      <c r="AJ152" s="637"/>
      <c r="AK152" s="638"/>
    </row>
    <row r="153" spans="1:37" ht="14.25" thickBot="1" x14ac:dyDescent="0.2">
      <c r="F153" s="218"/>
      <c r="G153" s="218"/>
      <c r="H153" s="218"/>
      <c r="I153" s="218"/>
      <c r="J153" s="218"/>
      <c r="K153" s="218"/>
      <c r="L153" s="218"/>
      <c r="M153" s="218"/>
      <c r="N153" s="218"/>
      <c r="O153" s="218"/>
      <c r="P153" s="218"/>
      <c r="Q153" s="218"/>
      <c r="R153" s="218"/>
      <c r="V153" s="218"/>
      <c r="W153" s="218"/>
      <c r="X153" s="218"/>
      <c r="Y153" s="218"/>
      <c r="Z153" s="218"/>
      <c r="AA153" s="218"/>
      <c r="AB153" s="218"/>
      <c r="AC153" s="218"/>
      <c r="AD153" s="218"/>
      <c r="AE153" s="218"/>
      <c r="AF153" s="218"/>
      <c r="AG153" s="218"/>
      <c r="AH153" s="218"/>
      <c r="AI153" s="218"/>
      <c r="AJ153" s="218"/>
      <c r="AK153" s="218"/>
    </row>
    <row r="154" spans="1:37" ht="14.25" thickBot="1" x14ac:dyDescent="0.2">
      <c r="A154" s="663" t="s">
        <v>1778</v>
      </c>
      <c r="B154" s="636"/>
      <c r="C154" s="664" t="s">
        <v>3658</v>
      </c>
      <c r="D154" s="664"/>
      <c r="E154" s="664"/>
      <c r="F154" s="664"/>
      <c r="G154" s="664"/>
      <c r="H154" s="664"/>
      <c r="I154" s="664"/>
      <c r="J154" s="664"/>
      <c r="K154" s="664"/>
      <c r="L154" s="664"/>
      <c r="M154" s="664"/>
      <c r="N154" s="664"/>
      <c r="O154" s="664"/>
      <c r="P154" s="664"/>
      <c r="Q154" s="664"/>
      <c r="R154" s="665"/>
      <c r="S154" s="218"/>
      <c r="T154" s="663" t="s">
        <v>1778</v>
      </c>
      <c r="U154" s="636"/>
      <c r="V154" s="664" t="s">
        <v>3659</v>
      </c>
      <c r="W154" s="664"/>
      <c r="X154" s="664"/>
      <c r="Y154" s="664"/>
      <c r="Z154" s="664"/>
      <c r="AA154" s="664"/>
      <c r="AB154" s="664"/>
      <c r="AC154" s="664"/>
      <c r="AD154" s="664"/>
      <c r="AE154" s="664"/>
      <c r="AF154" s="664"/>
      <c r="AG154" s="664"/>
      <c r="AH154" s="664"/>
      <c r="AI154" s="664"/>
      <c r="AJ154" s="664"/>
      <c r="AK154" s="665"/>
    </row>
    <row r="155" spans="1:37" x14ac:dyDescent="0.15">
      <c r="A155" s="448" t="s">
        <v>703</v>
      </c>
      <c r="B155" s="449"/>
      <c r="C155" s="248" t="s">
        <v>1785</v>
      </c>
      <c r="D155" s="654" t="s">
        <v>3660</v>
      </c>
      <c r="E155" s="655"/>
      <c r="F155" s="249" t="s">
        <v>1786</v>
      </c>
      <c r="G155" s="656">
        <v>80</v>
      </c>
      <c r="H155" s="655"/>
      <c r="I155" s="249" t="s">
        <v>1787</v>
      </c>
      <c r="J155" s="449" t="s">
        <v>1782</v>
      </c>
      <c r="K155" s="449"/>
      <c r="L155" s="449"/>
      <c r="M155" s="449"/>
      <c r="N155" s="656" t="s">
        <v>1401</v>
      </c>
      <c r="O155" s="656"/>
      <c r="P155" s="656"/>
      <c r="Q155" s="656"/>
      <c r="R155" s="657"/>
      <c r="S155" s="218"/>
      <c r="T155" s="448" t="s">
        <v>703</v>
      </c>
      <c r="U155" s="449"/>
      <c r="V155" s="248" t="s">
        <v>1785</v>
      </c>
      <c r="W155" s="654" t="s">
        <v>3660</v>
      </c>
      <c r="X155" s="655"/>
      <c r="Y155" s="249" t="s">
        <v>1786</v>
      </c>
      <c r="Z155" s="656">
        <v>70</v>
      </c>
      <c r="AA155" s="655"/>
      <c r="AB155" s="249" t="s">
        <v>1787</v>
      </c>
      <c r="AC155" s="449" t="s">
        <v>1782</v>
      </c>
      <c r="AD155" s="449"/>
      <c r="AE155" s="449"/>
      <c r="AF155" s="449"/>
      <c r="AG155" s="656" t="s">
        <v>1401</v>
      </c>
      <c r="AH155" s="656"/>
      <c r="AI155" s="656"/>
      <c r="AJ155" s="656"/>
      <c r="AK155" s="657"/>
    </row>
    <row r="156" spans="1:37" x14ac:dyDescent="0.15">
      <c r="A156" s="658" t="s">
        <v>1783</v>
      </c>
      <c r="B156" s="659"/>
      <c r="C156" s="601">
        <v>-35</v>
      </c>
      <c r="D156" s="601"/>
      <c r="E156" s="601"/>
      <c r="F156" s="601"/>
      <c r="G156" s="601"/>
      <c r="H156" s="660"/>
      <c r="I156" s="250" t="s">
        <v>1787</v>
      </c>
      <c r="J156" s="659" t="s">
        <v>740</v>
      </c>
      <c r="K156" s="659"/>
      <c r="L156" s="661" t="s">
        <v>3661</v>
      </c>
      <c r="M156" s="661"/>
      <c r="N156" s="661"/>
      <c r="O156" s="661"/>
      <c r="P156" s="661"/>
      <c r="Q156" s="661"/>
      <c r="R156" s="662"/>
      <c r="S156" s="218"/>
      <c r="T156" s="658" t="s">
        <v>1783</v>
      </c>
      <c r="U156" s="659"/>
      <c r="V156" s="601">
        <v>-45</v>
      </c>
      <c r="W156" s="601"/>
      <c r="X156" s="601"/>
      <c r="Y156" s="601"/>
      <c r="Z156" s="601"/>
      <c r="AA156" s="660"/>
      <c r="AB156" s="250" t="s">
        <v>1787</v>
      </c>
      <c r="AC156" s="659" t="s">
        <v>740</v>
      </c>
      <c r="AD156" s="659"/>
      <c r="AE156" s="661" t="s">
        <v>3661</v>
      </c>
      <c r="AF156" s="661"/>
      <c r="AG156" s="661"/>
      <c r="AH156" s="661"/>
      <c r="AI156" s="661"/>
      <c r="AJ156" s="661"/>
      <c r="AK156" s="662"/>
    </row>
    <row r="157" spans="1:37" x14ac:dyDescent="0.15">
      <c r="A157" s="658" t="s">
        <v>1779</v>
      </c>
      <c r="B157" s="659"/>
      <c r="C157" s="659"/>
      <c r="D157" s="659"/>
      <c r="E157" s="659"/>
      <c r="F157" s="661">
        <v>5</v>
      </c>
      <c r="G157" s="661"/>
      <c r="H157" s="674"/>
      <c r="I157" s="250" t="s">
        <v>1787</v>
      </c>
      <c r="J157" s="659" t="s">
        <v>742</v>
      </c>
      <c r="K157" s="659"/>
      <c r="L157" s="661" t="s">
        <v>519</v>
      </c>
      <c r="M157" s="661"/>
      <c r="N157" s="661"/>
      <c r="O157" s="661"/>
      <c r="P157" s="661"/>
      <c r="Q157" s="661"/>
      <c r="R157" s="662"/>
      <c r="S157" s="218"/>
      <c r="T157" s="658" t="s">
        <v>1779</v>
      </c>
      <c r="U157" s="659"/>
      <c r="V157" s="659"/>
      <c r="W157" s="659"/>
      <c r="X157" s="659"/>
      <c r="Y157" s="661">
        <v>5</v>
      </c>
      <c r="Z157" s="661"/>
      <c r="AA157" s="674"/>
      <c r="AB157" s="250" t="s">
        <v>1787</v>
      </c>
      <c r="AC157" s="659" t="s">
        <v>742</v>
      </c>
      <c r="AD157" s="659"/>
      <c r="AE157" s="661" t="s">
        <v>519</v>
      </c>
      <c r="AF157" s="661"/>
      <c r="AG157" s="661"/>
      <c r="AH157" s="661"/>
      <c r="AI157" s="661"/>
      <c r="AJ157" s="661"/>
      <c r="AK157" s="662"/>
    </row>
    <row r="158" spans="1:37" x14ac:dyDescent="0.15">
      <c r="A158" s="671" t="s">
        <v>1780</v>
      </c>
      <c r="B158" s="672"/>
      <c r="C158" s="673" t="s">
        <v>3662</v>
      </c>
      <c r="D158" s="673"/>
      <c r="E158" s="673"/>
      <c r="F158" s="673"/>
      <c r="G158" s="673"/>
      <c r="H158" s="673"/>
      <c r="I158" s="673"/>
      <c r="J158" s="666" t="s">
        <v>1788</v>
      </c>
      <c r="K158" s="666"/>
      <c r="L158" s="666"/>
      <c r="M158" s="666"/>
      <c r="N158" s="667" t="s">
        <v>3663</v>
      </c>
      <c r="O158" s="667"/>
      <c r="P158" s="667"/>
      <c r="Q158" s="667"/>
      <c r="R158" s="668"/>
      <c r="S158" s="218"/>
      <c r="T158" s="671" t="s">
        <v>1780</v>
      </c>
      <c r="U158" s="672"/>
      <c r="V158" s="673" t="s">
        <v>3664</v>
      </c>
      <c r="W158" s="673"/>
      <c r="X158" s="673"/>
      <c r="Y158" s="673"/>
      <c r="Z158" s="673"/>
      <c r="AA158" s="673"/>
      <c r="AB158" s="673"/>
      <c r="AC158" s="666" t="s">
        <v>1788</v>
      </c>
      <c r="AD158" s="666"/>
      <c r="AE158" s="666"/>
      <c r="AF158" s="666"/>
      <c r="AG158" s="667" t="s">
        <v>3663</v>
      </c>
      <c r="AH158" s="667"/>
      <c r="AI158" s="667"/>
      <c r="AJ158" s="667"/>
      <c r="AK158" s="668"/>
    </row>
    <row r="159" spans="1:37" x14ac:dyDescent="0.15">
      <c r="A159" s="658" t="s">
        <v>1784</v>
      </c>
      <c r="B159" s="659"/>
      <c r="C159" s="659"/>
      <c r="D159" s="659"/>
      <c r="E159" s="669" t="s">
        <v>731</v>
      </c>
      <c r="F159" s="669"/>
      <c r="G159" s="669"/>
      <c r="H159" s="669"/>
      <c r="I159" s="669"/>
      <c r="J159" s="669"/>
      <c r="K159" s="669"/>
      <c r="L159" s="669"/>
      <c r="M159" s="669"/>
      <c r="N159" s="669"/>
      <c r="O159" s="669"/>
      <c r="P159" s="669"/>
      <c r="Q159" s="669"/>
      <c r="R159" s="670"/>
      <c r="S159" s="218"/>
      <c r="T159" s="658" t="s">
        <v>1784</v>
      </c>
      <c r="U159" s="659"/>
      <c r="V159" s="659"/>
      <c r="W159" s="659"/>
      <c r="X159" s="669" t="s">
        <v>731</v>
      </c>
      <c r="Y159" s="669"/>
      <c r="Z159" s="669"/>
      <c r="AA159" s="669"/>
      <c r="AB159" s="669"/>
      <c r="AC159" s="669"/>
      <c r="AD159" s="669"/>
      <c r="AE159" s="669"/>
      <c r="AF159" s="669"/>
      <c r="AG159" s="669"/>
      <c r="AH159" s="669"/>
      <c r="AI159" s="669"/>
      <c r="AJ159" s="669"/>
      <c r="AK159" s="670"/>
    </row>
    <row r="160" spans="1:37" x14ac:dyDescent="0.15">
      <c r="A160" s="658" t="s">
        <v>1781</v>
      </c>
      <c r="B160" s="659"/>
      <c r="C160" s="659"/>
      <c r="D160" s="659"/>
      <c r="E160" s="659"/>
      <c r="F160" s="669" t="s">
        <v>3665</v>
      </c>
      <c r="G160" s="669"/>
      <c r="H160" s="669"/>
      <c r="I160" s="669"/>
      <c r="J160" s="669"/>
      <c r="K160" s="669"/>
      <c r="L160" s="669"/>
      <c r="M160" s="669"/>
      <c r="N160" s="669"/>
      <c r="O160" s="669"/>
      <c r="P160" s="669"/>
      <c r="Q160" s="669"/>
      <c r="R160" s="670"/>
      <c r="S160" s="218"/>
      <c r="T160" s="658" t="s">
        <v>1781</v>
      </c>
      <c r="U160" s="659"/>
      <c r="V160" s="659"/>
      <c r="W160" s="659"/>
      <c r="X160" s="659"/>
      <c r="Y160" s="669" t="s">
        <v>3665</v>
      </c>
      <c r="Z160" s="669"/>
      <c r="AA160" s="669"/>
      <c r="AB160" s="669"/>
      <c r="AC160" s="669"/>
      <c r="AD160" s="669"/>
      <c r="AE160" s="669"/>
      <c r="AF160" s="669"/>
      <c r="AG160" s="669"/>
      <c r="AH160" s="669"/>
      <c r="AI160" s="669"/>
      <c r="AJ160" s="669"/>
      <c r="AK160" s="670"/>
    </row>
    <row r="161" spans="1:37" x14ac:dyDescent="0.15">
      <c r="A161" s="682" t="s">
        <v>3666</v>
      </c>
      <c r="B161" s="601"/>
      <c r="C161" s="601"/>
      <c r="D161" s="601"/>
      <c r="E161" s="601"/>
      <c r="F161" s="601"/>
      <c r="G161" s="601"/>
      <c r="H161" s="601"/>
      <c r="I161" s="601"/>
      <c r="J161" s="601"/>
      <c r="K161" s="601"/>
      <c r="L161" s="601"/>
      <c r="M161" s="601"/>
      <c r="N161" s="601"/>
      <c r="O161" s="601"/>
      <c r="P161" s="601"/>
      <c r="Q161" s="601"/>
      <c r="R161" s="683"/>
      <c r="S161" s="218"/>
      <c r="T161" s="682" t="s">
        <v>3666</v>
      </c>
      <c r="U161" s="601"/>
      <c r="V161" s="601"/>
      <c r="W161" s="601"/>
      <c r="X161" s="601"/>
      <c r="Y161" s="601"/>
      <c r="Z161" s="601"/>
      <c r="AA161" s="601"/>
      <c r="AB161" s="601"/>
      <c r="AC161" s="601"/>
      <c r="AD161" s="601"/>
      <c r="AE161" s="601"/>
      <c r="AF161" s="601"/>
      <c r="AG161" s="601"/>
      <c r="AH161" s="601"/>
      <c r="AI161" s="601"/>
      <c r="AJ161" s="601"/>
      <c r="AK161" s="683"/>
    </row>
    <row r="162" spans="1:37" x14ac:dyDescent="0.15">
      <c r="A162" s="675" t="s">
        <v>717</v>
      </c>
      <c r="B162" s="676"/>
      <c r="C162" s="677" t="s">
        <v>3667</v>
      </c>
      <c r="D162" s="677"/>
      <c r="E162" s="677"/>
      <c r="F162" s="677"/>
      <c r="G162" s="677"/>
      <c r="H162" s="677"/>
      <c r="I162" s="677"/>
      <c r="J162" s="677"/>
      <c r="K162" s="677"/>
      <c r="L162" s="677"/>
      <c r="M162" s="677"/>
      <c r="N162" s="677"/>
      <c r="O162" s="677"/>
      <c r="P162" s="677"/>
      <c r="Q162" s="677"/>
      <c r="R162" s="678"/>
      <c r="S162" s="218"/>
      <c r="T162" s="675" t="s">
        <v>717</v>
      </c>
      <c r="U162" s="676"/>
      <c r="V162" s="677" t="s">
        <v>3667</v>
      </c>
      <c r="W162" s="677"/>
      <c r="X162" s="677"/>
      <c r="Y162" s="677"/>
      <c r="Z162" s="677"/>
      <c r="AA162" s="677"/>
      <c r="AB162" s="677"/>
      <c r="AC162" s="677"/>
      <c r="AD162" s="677"/>
      <c r="AE162" s="677"/>
      <c r="AF162" s="677"/>
      <c r="AG162" s="677"/>
      <c r="AH162" s="677"/>
      <c r="AI162" s="677"/>
      <c r="AJ162" s="677"/>
      <c r="AK162" s="678"/>
    </row>
    <row r="163" spans="1:37" ht="14.25" thickBot="1" x14ac:dyDescent="0.2">
      <c r="A163" s="679"/>
      <c r="B163" s="680"/>
      <c r="C163" s="680"/>
      <c r="D163" s="680"/>
      <c r="E163" s="680"/>
      <c r="F163" s="680"/>
      <c r="G163" s="680"/>
      <c r="H163" s="680"/>
      <c r="I163" s="680"/>
      <c r="J163" s="680"/>
      <c r="K163" s="680"/>
      <c r="L163" s="680"/>
      <c r="M163" s="680"/>
      <c r="N163" s="680"/>
      <c r="O163" s="680"/>
      <c r="P163" s="680"/>
      <c r="Q163" s="680"/>
      <c r="R163" s="681"/>
      <c r="S163" s="218"/>
      <c r="T163" s="679" t="s">
        <v>3668</v>
      </c>
      <c r="U163" s="680"/>
      <c r="V163" s="680"/>
      <c r="W163" s="680"/>
      <c r="X163" s="680"/>
      <c r="Y163" s="680"/>
      <c r="Z163" s="680"/>
      <c r="AA163" s="680"/>
      <c r="AB163" s="680"/>
      <c r="AC163" s="680"/>
      <c r="AD163" s="680"/>
      <c r="AE163" s="680"/>
      <c r="AF163" s="680"/>
      <c r="AG163" s="680"/>
      <c r="AH163" s="680"/>
      <c r="AI163" s="680"/>
      <c r="AJ163" s="680"/>
      <c r="AK163" s="681"/>
    </row>
    <row r="164" spans="1:37" ht="14.25" thickBot="1" x14ac:dyDescent="0.2">
      <c r="S164" s="218"/>
      <c r="T164" s="218"/>
      <c r="U164" s="218"/>
      <c r="V164" s="251"/>
      <c r="W164" s="251"/>
      <c r="X164" s="251"/>
      <c r="Y164" s="251"/>
      <c r="Z164" s="251"/>
      <c r="AA164" s="251"/>
      <c r="AB164" s="251"/>
      <c r="AC164" s="251"/>
      <c r="AD164" s="251"/>
      <c r="AE164" s="251"/>
      <c r="AF164" s="251"/>
      <c r="AG164" s="251"/>
      <c r="AH164" s="251"/>
      <c r="AI164" s="218"/>
      <c r="AJ164" s="218"/>
      <c r="AK164" s="218"/>
    </row>
    <row r="165" spans="1:37" ht="14.25" thickBot="1" x14ac:dyDescent="0.2">
      <c r="A165" s="663" t="s">
        <v>1778</v>
      </c>
      <c r="B165" s="636"/>
      <c r="C165" s="664"/>
      <c r="D165" s="664"/>
      <c r="E165" s="664"/>
      <c r="F165" s="664"/>
      <c r="G165" s="664"/>
      <c r="H165" s="664"/>
      <c r="I165" s="664"/>
      <c r="J165" s="664"/>
      <c r="K165" s="664"/>
      <c r="L165" s="664"/>
      <c r="M165" s="664"/>
      <c r="N165" s="664"/>
      <c r="O165" s="664"/>
      <c r="P165" s="664"/>
      <c r="Q165" s="664"/>
      <c r="R165" s="665"/>
      <c r="S165" s="218"/>
      <c r="T165" s="663" t="s">
        <v>1778</v>
      </c>
      <c r="U165" s="636"/>
      <c r="V165" s="664"/>
      <c r="W165" s="664"/>
      <c r="X165" s="664"/>
      <c r="Y165" s="664"/>
      <c r="Z165" s="664"/>
      <c r="AA165" s="664"/>
      <c r="AB165" s="664"/>
      <c r="AC165" s="664"/>
      <c r="AD165" s="664"/>
      <c r="AE165" s="664"/>
      <c r="AF165" s="664"/>
      <c r="AG165" s="664"/>
      <c r="AH165" s="664"/>
      <c r="AI165" s="664"/>
      <c r="AJ165" s="664"/>
      <c r="AK165" s="665"/>
    </row>
    <row r="166" spans="1:37" x14ac:dyDescent="0.15">
      <c r="A166" s="448" t="s">
        <v>703</v>
      </c>
      <c r="B166" s="449"/>
      <c r="C166" s="248" t="s">
        <v>1785</v>
      </c>
      <c r="D166" s="654"/>
      <c r="E166" s="655"/>
      <c r="F166" s="249" t="s">
        <v>1786</v>
      </c>
      <c r="G166" s="656"/>
      <c r="H166" s="655"/>
      <c r="I166" s="249" t="s">
        <v>1787</v>
      </c>
      <c r="J166" s="449" t="s">
        <v>1782</v>
      </c>
      <c r="K166" s="449"/>
      <c r="L166" s="449"/>
      <c r="M166" s="449"/>
      <c r="N166" s="656"/>
      <c r="O166" s="656"/>
      <c r="P166" s="656"/>
      <c r="Q166" s="656"/>
      <c r="R166" s="657"/>
      <c r="S166" s="218"/>
      <c r="T166" s="448" t="s">
        <v>703</v>
      </c>
      <c r="U166" s="449"/>
      <c r="V166" s="248" t="s">
        <v>1785</v>
      </c>
      <c r="W166" s="654"/>
      <c r="X166" s="655"/>
      <c r="Y166" s="249" t="s">
        <v>1786</v>
      </c>
      <c r="Z166" s="656"/>
      <c r="AA166" s="655"/>
      <c r="AB166" s="249" t="s">
        <v>1787</v>
      </c>
      <c r="AC166" s="449" t="s">
        <v>1782</v>
      </c>
      <c r="AD166" s="449"/>
      <c r="AE166" s="449"/>
      <c r="AF166" s="449"/>
      <c r="AG166" s="656"/>
      <c r="AH166" s="656"/>
      <c r="AI166" s="656"/>
      <c r="AJ166" s="656"/>
      <c r="AK166" s="657"/>
    </row>
    <row r="167" spans="1:37" x14ac:dyDescent="0.15">
      <c r="A167" s="658" t="s">
        <v>1783</v>
      </c>
      <c r="B167" s="659"/>
      <c r="C167" s="601"/>
      <c r="D167" s="601"/>
      <c r="E167" s="601"/>
      <c r="F167" s="601"/>
      <c r="G167" s="601"/>
      <c r="H167" s="660"/>
      <c r="I167" s="250" t="s">
        <v>1787</v>
      </c>
      <c r="J167" s="659" t="s">
        <v>740</v>
      </c>
      <c r="K167" s="659"/>
      <c r="L167" s="661"/>
      <c r="M167" s="661"/>
      <c r="N167" s="661"/>
      <c r="O167" s="661"/>
      <c r="P167" s="661"/>
      <c r="Q167" s="661"/>
      <c r="R167" s="662"/>
      <c r="S167" s="218"/>
      <c r="T167" s="658" t="s">
        <v>1783</v>
      </c>
      <c r="U167" s="659"/>
      <c r="V167" s="601"/>
      <c r="W167" s="601"/>
      <c r="X167" s="601"/>
      <c r="Y167" s="601"/>
      <c r="Z167" s="601"/>
      <c r="AA167" s="660"/>
      <c r="AB167" s="250" t="s">
        <v>1787</v>
      </c>
      <c r="AC167" s="659" t="s">
        <v>740</v>
      </c>
      <c r="AD167" s="659"/>
      <c r="AE167" s="661"/>
      <c r="AF167" s="661"/>
      <c r="AG167" s="661"/>
      <c r="AH167" s="661"/>
      <c r="AI167" s="661"/>
      <c r="AJ167" s="661"/>
      <c r="AK167" s="662"/>
    </row>
    <row r="168" spans="1:37" x14ac:dyDescent="0.15">
      <c r="A168" s="658" t="s">
        <v>1779</v>
      </c>
      <c r="B168" s="659"/>
      <c r="C168" s="659"/>
      <c r="D168" s="659"/>
      <c r="E168" s="659"/>
      <c r="F168" s="661"/>
      <c r="G168" s="661"/>
      <c r="H168" s="674"/>
      <c r="I168" s="250" t="s">
        <v>1787</v>
      </c>
      <c r="J168" s="659" t="s">
        <v>742</v>
      </c>
      <c r="K168" s="659"/>
      <c r="L168" s="661"/>
      <c r="M168" s="661"/>
      <c r="N168" s="661"/>
      <c r="O168" s="661"/>
      <c r="P168" s="661"/>
      <c r="Q168" s="661"/>
      <c r="R168" s="662"/>
      <c r="S168" s="218"/>
      <c r="T168" s="658" t="s">
        <v>1779</v>
      </c>
      <c r="U168" s="659"/>
      <c r="V168" s="659"/>
      <c r="W168" s="659"/>
      <c r="X168" s="659"/>
      <c r="Y168" s="661"/>
      <c r="Z168" s="661"/>
      <c r="AA168" s="674"/>
      <c r="AB168" s="250" t="s">
        <v>1787</v>
      </c>
      <c r="AC168" s="659" t="s">
        <v>742</v>
      </c>
      <c r="AD168" s="659"/>
      <c r="AE168" s="661"/>
      <c r="AF168" s="661"/>
      <c r="AG168" s="661"/>
      <c r="AH168" s="661"/>
      <c r="AI168" s="661"/>
      <c r="AJ168" s="661"/>
      <c r="AK168" s="662"/>
    </row>
    <row r="169" spans="1:37" x14ac:dyDescent="0.15">
      <c r="A169" s="671" t="s">
        <v>1780</v>
      </c>
      <c r="B169" s="672"/>
      <c r="C169" s="673"/>
      <c r="D169" s="673"/>
      <c r="E169" s="673"/>
      <c r="F169" s="673"/>
      <c r="G169" s="673"/>
      <c r="H169" s="673"/>
      <c r="I169" s="673"/>
      <c r="J169" s="666" t="s">
        <v>1788</v>
      </c>
      <c r="K169" s="666"/>
      <c r="L169" s="666"/>
      <c r="M169" s="666"/>
      <c r="N169" s="667"/>
      <c r="O169" s="667"/>
      <c r="P169" s="667"/>
      <c r="Q169" s="667"/>
      <c r="R169" s="668"/>
      <c r="S169" s="218"/>
      <c r="T169" s="671" t="s">
        <v>1780</v>
      </c>
      <c r="U169" s="672"/>
      <c r="V169" s="673"/>
      <c r="W169" s="673"/>
      <c r="X169" s="673"/>
      <c r="Y169" s="673"/>
      <c r="Z169" s="673"/>
      <c r="AA169" s="673"/>
      <c r="AB169" s="673"/>
      <c r="AC169" s="666" t="s">
        <v>1788</v>
      </c>
      <c r="AD169" s="666"/>
      <c r="AE169" s="666"/>
      <c r="AF169" s="666"/>
      <c r="AG169" s="667"/>
      <c r="AH169" s="667"/>
      <c r="AI169" s="667"/>
      <c r="AJ169" s="667"/>
      <c r="AK169" s="668"/>
    </row>
    <row r="170" spans="1:37" x14ac:dyDescent="0.15">
      <c r="A170" s="658" t="s">
        <v>1784</v>
      </c>
      <c r="B170" s="659"/>
      <c r="C170" s="659"/>
      <c r="D170" s="659"/>
      <c r="E170" s="669"/>
      <c r="F170" s="669"/>
      <c r="G170" s="669"/>
      <c r="H170" s="669"/>
      <c r="I170" s="669"/>
      <c r="J170" s="669"/>
      <c r="K170" s="669"/>
      <c r="L170" s="669"/>
      <c r="M170" s="669"/>
      <c r="N170" s="669"/>
      <c r="O170" s="669"/>
      <c r="P170" s="669"/>
      <c r="Q170" s="669"/>
      <c r="R170" s="670"/>
      <c r="S170" s="218"/>
      <c r="T170" s="658" t="s">
        <v>1784</v>
      </c>
      <c r="U170" s="659"/>
      <c r="V170" s="659"/>
      <c r="W170" s="659"/>
      <c r="X170" s="669"/>
      <c r="Y170" s="669"/>
      <c r="Z170" s="669"/>
      <c r="AA170" s="669"/>
      <c r="AB170" s="669"/>
      <c r="AC170" s="669"/>
      <c r="AD170" s="669"/>
      <c r="AE170" s="669"/>
      <c r="AF170" s="669"/>
      <c r="AG170" s="669"/>
      <c r="AH170" s="669"/>
      <c r="AI170" s="669"/>
      <c r="AJ170" s="669"/>
      <c r="AK170" s="670"/>
    </row>
    <row r="171" spans="1:37" x14ac:dyDescent="0.15">
      <c r="A171" s="658" t="s">
        <v>1781</v>
      </c>
      <c r="B171" s="659"/>
      <c r="C171" s="659"/>
      <c r="D171" s="659"/>
      <c r="E171" s="659"/>
      <c r="F171" s="669"/>
      <c r="G171" s="669"/>
      <c r="H171" s="669"/>
      <c r="I171" s="669"/>
      <c r="J171" s="669"/>
      <c r="K171" s="669"/>
      <c r="L171" s="669"/>
      <c r="M171" s="669"/>
      <c r="N171" s="669"/>
      <c r="O171" s="669"/>
      <c r="P171" s="669"/>
      <c r="Q171" s="669"/>
      <c r="R171" s="670"/>
      <c r="S171" s="218"/>
      <c r="T171" s="658" t="s">
        <v>1781</v>
      </c>
      <c r="U171" s="659"/>
      <c r="V171" s="659"/>
      <c r="W171" s="659"/>
      <c r="X171" s="659"/>
      <c r="Y171" s="669"/>
      <c r="Z171" s="669"/>
      <c r="AA171" s="669"/>
      <c r="AB171" s="669"/>
      <c r="AC171" s="669"/>
      <c r="AD171" s="669"/>
      <c r="AE171" s="669"/>
      <c r="AF171" s="669"/>
      <c r="AG171" s="669"/>
      <c r="AH171" s="669"/>
      <c r="AI171" s="669"/>
      <c r="AJ171" s="669"/>
      <c r="AK171" s="670"/>
    </row>
    <row r="172" spans="1:37" x14ac:dyDescent="0.15">
      <c r="A172" s="682"/>
      <c r="B172" s="601"/>
      <c r="C172" s="601"/>
      <c r="D172" s="601"/>
      <c r="E172" s="601"/>
      <c r="F172" s="601"/>
      <c r="G172" s="601"/>
      <c r="H172" s="601"/>
      <c r="I172" s="601"/>
      <c r="J172" s="601"/>
      <c r="K172" s="601"/>
      <c r="L172" s="601"/>
      <c r="M172" s="601"/>
      <c r="N172" s="601"/>
      <c r="O172" s="601"/>
      <c r="P172" s="601"/>
      <c r="Q172" s="601"/>
      <c r="R172" s="683"/>
      <c r="S172" s="218"/>
      <c r="T172" s="682"/>
      <c r="U172" s="601"/>
      <c r="V172" s="601"/>
      <c r="W172" s="601"/>
      <c r="X172" s="601"/>
      <c r="Y172" s="601"/>
      <c r="Z172" s="601"/>
      <c r="AA172" s="601"/>
      <c r="AB172" s="601"/>
      <c r="AC172" s="601"/>
      <c r="AD172" s="601"/>
      <c r="AE172" s="601"/>
      <c r="AF172" s="601"/>
      <c r="AG172" s="601"/>
      <c r="AH172" s="601"/>
      <c r="AI172" s="601"/>
      <c r="AJ172" s="601"/>
      <c r="AK172" s="683"/>
    </row>
    <row r="173" spans="1:37" x14ac:dyDescent="0.15">
      <c r="A173" s="675" t="s">
        <v>717</v>
      </c>
      <c r="B173" s="676"/>
      <c r="C173" s="677"/>
      <c r="D173" s="677"/>
      <c r="E173" s="677"/>
      <c r="F173" s="677"/>
      <c r="G173" s="677"/>
      <c r="H173" s="677"/>
      <c r="I173" s="677"/>
      <c r="J173" s="677"/>
      <c r="K173" s="677"/>
      <c r="L173" s="677"/>
      <c r="M173" s="677"/>
      <c r="N173" s="677"/>
      <c r="O173" s="677"/>
      <c r="P173" s="677"/>
      <c r="Q173" s="677"/>
      <c r="R173" s="678"/>
      <c r="S173" s="218"/>
      <c r="T173" s="675" t="s">
        <v>717</v>
      </c>
      <c r="U173" s="676"/>
      <c r="V173" s="677"/>
      <c r="W173" s="677"/>
      <c r="X173" s="677"/>
      <c r="Y173" s="677"/>
      <c r="Z173" s="677"/>
      <c r="AA173" s="677"/>
      <c r="AB173" s="677"/>
      <c r="AC173" s="677"/>
      <c r="AD173" s="677"/>
      <c r="AE173" s="677"/>
      <c r="AF173" s="677"/>
      <c r="AG173" s="677"/>
      <c r="AH173" s="677"/>
      <c r="AI173" s="677"/>
      <c r="AJ173" s="677"/>
      <c r="AK173" s="678"/>
    </row>
    <row r="174" spans="1:37" ht="14.25" thickBot="1" x14ac:dyDescent="0.2">
      <c r="A174" s="679"/>
      <c r="B174" s="680"/>
      <c r="C174" s="680"/>
      <c r="D174" s="680"/>
      <c r="E174" s="680"/>
      <c r="F174" s="680"/>
      <c r="G174" s="680"/>
      <c r="H174" s="680"/>
      <c r="I174" s="680"/>
      <c r="J174" s="680"/>
      <c r="K174" s="680"/>
      <c r="L174" s="680"/>
      <c r="M174" s="680"/>
      <c r="N174" s="680"/>
      <c r="O174" s="680"/>
      <c r="P174" s="680"/>
      <c r="Q174" s="680"/>
      <c r="R174" s="681"/>
      <c r="S174" s="218"/>
      <c r="T174" s="679"/>
      <c r="U174" s="680"/>
      <c r="V174" s="680"/>
      <c r="W174" s="680"/>
      <c r="X174" s="680"/>
      <c r="Y174" s="680"/>
      <c r="Z174" s="680"/>
      <c r="AA174" s="680"/>
      <c r="AB174" s="680"/>
      <c r="AC174" s="680"/>
      <c r="AD174" s="680"/>
      <c r="AE174" s="680"/>
      <c r="AF174" s="680"/>
      <c r="AG174" s="680"/>
      <c r="AH174" s="680"/>
      <c r="AI174" s="680"/>
      <c r="AJ174" s="680"/>
      <c r="AK174" s="681"/>
    </row>
    <row r="175" spans="1:37" ht="14.25" thickBot="1" x14ac:dyDescent="0.2">
      <c r="A175" s="218"/>
      <c r="B175" s="218"/>
      <c r="C175" s="218"/>
      <c r="D175" s="218"/>
      <c r="E175" s="218"/>
      <c r="F175" s="218"/>
      <c r="G175" s="218"/>
      <c r="H175" s="218"/>
      <c r="I175" s="218"/>
      <c r="J175" s="218"/>
      <c r="K175" s="218"/>
      <c r="L175" s="218"/>
      <c r="M175" s="218"/>
      <c r="N175" s="218"/>
      <c r="O175" s="218"/>
      <c r="P175" s="218"/>
      <c r="Q175" s="218"/>
      <c r="R175" s="218"/>
      <c r="S175" s="218"/>
      <c r="T175" s="218"/>
      <c r="U175" s="218"/>
      <c r="V175" s="218"/>
      <c r="W175" s="218"/>
      <c r="X175" s="218"/>
      <c r="Y175" s="218"/>
      <c r="Z175" s="218"/>
      <c r="AA175" s="218"/>
      <c r="AB175" s="218"/>
      <c r="AC175" s="218"/>
      <c r="AD175" s="218"/>
      <c r="AE175" s="218"/>
      <c r="AF175" s="218"/>
      <c r="AG175" s="218"/>
      <c r="AH175" s="218"/>
      <c r="AI175" s="218"/>
      <c r="AJ175" s="218"/>
      <c r="AK175" s="218"/>
    </row>
    <row r="176" spans="1:37" ht="14.25" thickBot="1" x14ac:dyDescent="0.2">
      <c r="A176" s="663" t="s">
        <v>1778</v>
      </c>
      <c r="B176" s="636"/>
      <c r="C176" s="664"/>
      <c r="D176" s="664"/>
      <c r="E176" s="664"/>
      <c r="F176" s="664"/>
      <c r="G176" s="664"/>
      <c r="H176" s="664"/>
      <c r="I176" s="664"/>
      <c r="J176" s="664"/>
      <c r="K176" s="664"/>
      <c r="L176" s="664"/>
      <c r="M176" s="664"/>
      <c r="N176" s="664"/>
      <c r="O176" s="664"/>
      <c r="P176" s="664"/>
      <c r="Q176" s="664"/>
      <c r="R176" s="665"/>
      <c r="S176" s="218"/>
      <c r="T176" s="663" t="s">
        <v>1778</v>
      </c>
      <c r="U176" s="636"/>
      <c r="V176" s="664"/>
      <c r="W176" s="664"/>
      <c r="X176" s="664"/>
      <c r="Y176" s="664"/>
      <c r="Z176" s="664"/>
      <c r="AA176" s="664"/>
      <c r="AB176" s="664"/>
      <c r="AC176" s="664"/>
      <c r="AD176" s="664"/>
      <c r="AE176" s="664"/>
      <c r="AF176" s="664"/>
      <c r="AG176" s="664"/>
      <c r="AH176" s="664"/>
      <c r="AI176" s="664"/>
      <c r="AJ176" s="664"/>
      <c r="AK176" s="665"/>
    </row>
    <row r="177" spans="1:37" x14ac:dyDescent="0.15">
      <c r="A177" s="448" t="s">
        <v>703</v>
      </c>
      <c r="B177" s="449"/>
      <c r="C177" s="248" t="s">
        <v>1785</v>
      </c>
      <c r="D177" s="654"/>
      <c r="E177" s="655"/>
      <c r="F177" s="249" t="s">
        <v>1786</v>
      </c>
      <c r="G177" s="656"/>
      <c r="H177" s="655"/>
      <c r="I177" s="249" t="s">
        <v>1787</v>
      </c>
      <c r="J177" s="449" t="s">
        <v>1782</v>
      </c>
      <c r="K177" s="449"/>
      <c r="L177" s="449"/>
      <c r="M177" s="449"/>
      <c r="N177" s="656"/>
      <c r="O177" s="656"/>
      <c r="P177" s="656"/>
      <c r="Q177" s="656"/>
      <c r="R177" s="657"/>
      <c r="S177" s="218"/>
      <c r="T177" s="448" t="s">
        <v>703</v>
      </c>
      <c r="U177" s="449"/>
      <c r="V177" s="248" t="s">
        <v>1785</v>
      </c>
      <c r="W177" s="654"/>
      <c r="X177" s="655"/>
      <c r="Y177" s="249" t="s">
        <v>1786</v>
      </c>
      <c r="Z177" s="656"/>
      <c r="AA177" s="655"/>
      <c r="AB177" s="249" t="s">
        <v>1787</v>
      </c>
      <c r="AC177" s="449" t="s">
        <v>1782</v>
      </c>
      <c r="AD177" s="449"/>
      <c r="AE177" s="449"/>
      <c r="AF177" s="449"/>
      <c r="AG177" s="656"/>
      <c r="AH177" s="656"/>
      <c r="AI177" s="656"/>
      <c r="AJ177" s="656"/>
      <c r="AK177" s="657"/>
    </row>
    <row r="178" spans="1:37" x14ac:dyDescent="0.15">
      <c r="A178" s="658" t="s">
        <v>1783</v>
      </c>
      <c r="B178" s="659"/>
      <c r="C178" s="601"/>
      <c r="D178" s="601"/>
      <c r="E178" s="601"/>
      <c r="F178" s="601"/>
      <c r="G178" s="601"/>
      <c r="H178" s="660"/>
      <c r="I178" s="250" t="s">
        <v>1787</v>
      </c>
      <c r="J178" s="659" t="s">
        <v>740</v>
      </c>
      <c r="K178" s="659"/>
      <c r="L178" s="661"/>
      <c r="M178" s="661"/>
      <c r="N178" s="661"/>
      <c r="O178" s="661"/>
      <c r="P178" s="661"/>
      <c r="Q178" s="661"/>
      <c r="R178" s="662"/>
      <c r="S178" s="218"/>
      <c r="T178" s="658" t="s">
        <v>1783</v>
      </c>
      <c r="U178" s="659"/>
      <c r="V178" s="601"/>
      <c r="W178" s="601"/>
      <c r="X178" s="601"/>
      <c r="Y178" s="601"/>
      <c r="Z178" s="601"/>
      <c r="AA178" s="660"/>
      <c r="AB178" s="250" t="s">
        <v>1787</v>
      </c>
      <c r="AC178" s="659" t="s">
        <v>740</v>
      </c>
      <c r="AD178" s="659"/>
      <c r="AE178" s="661"/>
      <c r="AF178" s="661"/>
      <c r="AG178" s="661"/>
      <c r="AH178" s="661"/>
      <c r="AI178" s="661"/>
      <c r="AJ178" s="661"/>
      <c r="AK178" s="662"/>
    </row>
    <row r="179" spans="1:37" x14ac:dyDescent="0.15">
      <c r="A179" s="658" t="s">
        <v>1779</v>
      </c>
      <c r="B179" s="659"/>
      <c r="C179" s="659"/>
      <c r="D179" s="659"/>
      <c r="E179" s="659"/>
      <c r="F179" s="661"/>
      <c r="G179" s="661"/>
      <c r="H179" s="674"/>
      <c r="I179" s="250" t="s">
        <v>1787</v>
      </c>
      <c r="J179" s="659" t="s">
        <v>742</v>
      </c>
      <c r="K179" s="659"/>
      <c r="L179" s="661"/>
      <c r="M179" s="661"/>
      <c r="N179" s="661"/>
      <c r="O179" s="661"/>
      <c r="P179" s="661"/>
      <c r="Q179" s="661"/>
      <c r="R179" s="662"/>
      <c r="S179" s="218"/>
      <c r="T179" s="658" t="s">
        <v>1779</v>
      </c>
      <c r="U179" s="659"/>
      <c r="V179" s="659"/>
      <c r="W179" s="659"/>
      <c r="X179" s="659"/>
      <c r="Y179" s="661"/>
      <c r="Z179" s="661"/>
      <c r="AA179" s="674"/>
      <c r="AB179" s="250" t="s">
        <v>1787</v>
      </c>
      <c r="AC179" s="659" t="s">
        <v>742</v>
      </c>
      <c r="AD179" s="659"/>
      <c r="AE179" s="661"/>
      <c r="AF179" s="661"/>
      <c r="AG179" s="661"/>
      <c r="AH179" s="661"/>
      <c r="AI179" s="661"/>
      <c r="AJ179" s="661"/>
      <c r="AK179" s="662"/>
    </row>
    <row r="180" spans="1:37" x14ac:dyDescent="0.15">
      <c r="A180" s="671" t="s">
        <v>1780</v>
      </c>
      <c r="B180" s="672"/>
      <c r="C180" s="673"/>
      <c r="D180" s="673"/>
      <c r="E180" s="673"/>
      <c r="F180" s="673"/>
      <c r="G180" s="673"/>
      <c r="H180" s="673"/>
      <c r="I180" s="673"/>
      <c r="J180" s="666" t="s">
        <v>1788</v>
      </c>
      <c r="K180" s="666"/>
      <c r="L180" s="666"/>
      <c r="M180" s="666"/>
      <c r="N180" s="667"/>
      <c r="O180" s="667"/>
      <c r="P180" s="667"/>
      <c r="Q180" s="667"/>
      <c r="R180" s="668"/>
      <c r="S180" s="218"/>
      <c r="T180" s="671" t="s">
        <v>1780</v>
      </c>
      <c r="U180" s="672"/>
      <c r="V180" s="673"/>
      <c r="W180" s="673"/>
      <c r="X180" s="673"/>
      <c r="Y180" s="673"/>
      <c r="Z180" s="673"/>
      <c r="AA180" s="673"/>
      <c r="AB180" s="673"/>
      <c r="AC180" s="666" t="s">
        <v>1788</v>
      </c>
      <c r="AD180" s="666"/>
      <c r="AE180" s="666"/>
      <c r="AF180" s="666"/>
      <c r="AG180" s="667"/>
      <c r="AH180" s="667"/>
      <c r="AI180" s="667"/>
      <c r="AJ180" s="667"/>
      <c r="AK180" s="668"/>
    </row>
    <row r="181" spans="1:37" x14ac:dyDescent="0.15">
      <c r="A181" s="658" t="s">
        <v>1784</v>
      </c>
      <c r="B181" s="659"/>
      <c r="C181" s="659"/>
      <c r="D181" s="659"/>
      <c r="E181" s="669"/>
      <c r="F181" s="669"/>
      <c r="G181" s="669"/>
      <c r="H181" s="669"/>
      <c r="I181" s="669"/>
      <c r="J181" s="669"/>
      <c r="K181" s="669"/>
      <c r="L181" s="669"/>
      <c r="M181" s="669"/>
      <c r="N181" s="669"/>
      <c r="O181" s="669"/>
      <c r="P181" s="669"/>
      <c r="Q181" s="669"/>
      <c r="R181" s="670"/>
      <c r="S181" s="218"/>
      <c r="T181" s="658" t="s">
        <v>1784</v>
      </c>
      <c r="U181" s="659"/>
      <c r="V181" s="659"/>
      <c r="W181" s="659"/>
      <c r="X181" s="669"/>
      <c r="Y181" s="669"/>
      <c r="Z181" s="669"/>
      <c r="AA181" s="669"/>
      <c r="AB181" s="669"/>
      <c r="AC181" s="669"/>
      <c r="AD181" s="669"/>
      <c r="AE181" s="669"/>
      <c r="AF181" s="669"/>
      <c r="AG181" s="669"/>
      <c r="AH181" s="669"/>
      <c r="AI181" s="669"/>
      <c r="AJ181" s="669"/>
      <c r="AK181" s="670"/>
    </row>
    <row r="182" spans="1:37" x14ac:dyDescent="0.15">
      <c r="A182" s="658" t="s">
        <v>1781</v>
      </c>
      <c r="B182" s="659"/>
      <c r="C182" s="659"/>
      <c r="D182" s="659"/>
      <c r="E182" s="659"/>
      <c r="F182" s="669"/>
      <c r="G182" s="669"/>
      <c r="H182" s="669"/>
      <c r="I182" s="669"/>
      <c r="J182" s="669"/>
      <c r="K182" s="669"/>
      <c r="L182" s="669"/>
      <c r="M182" s="669"/>
      <c r="N182" s="669"/>
      <c r="O182" s="669"/>
      <c r="P182" s="669"/>
      <c r="Q182" s="669"/>
      <c r="R182" s="670"/>
      <c r="S182" s="218"/>
      <c r="T182" s="658" t="s">
        <v>1781</v>
      </c>
      <c r="U182" s="659"/>
      <c r="V182" s="659"/>
      <c r="W182" s="659"/>
      <c r="X182" s="659"/>
      <c r="Y182" s="669"/>
      <c r="Z182" s="669"/>
      <c r="AA182" s="669"/>
      <c r="AB182" s="669"/>
      <c r="AC182" s="669"/>
      <c r="AD182" s="669"/>
      <c r="AE182" s="669"/>
      <c r="AF182" s="669"/>
      <c r="AG182" s="669"/>
      <c r="AH182" s="669"/>
      <c r="AI182" s="669"/>
      <c r="AJ182" s="669"/>
      <c r="AK182" s="670"/>
    </row>
    <row r="183" spans="1:37" x14ac:dyDescent="0.15">
      <c r="A183" s="682"/>
      <c r="B183" s="601"/>
      <c r="C183" s="601"/>
      <c r="D183" s="601"/>
      <c r="E183" s="601"/>
      <c r="F183" s="601"/>
      <c r="G183" s="601"/>
      <c r="H183" s="601"/>
      <c r="I183" s="601"/>
      <c r="J183" s="601"/>
      <c r="K183" s="601"/>
      <c r="L183" s="601"/>
      <c r="M183" s="601"/>
      <c r="N183" s="601"/>
      <c r="O183" s="601"/>
      <c r="P183" s="601"/>
      <c r="Q183" s="601"/>
      <c r="R183" s="683"/>
      <c r="S183" s="218"/>
      <c r="T183" s="682"/>
      <c r="U183" s="601"/>
      <c r="V183" s="601"/>
      <c r="W183" s="601"/>
      <c r="X183" s="601"/>
      <c r="Y183" s="601"/>
      <c r="Z183" s="601"/>
      <c r="AA183" s="601"/>
      <c r="AB183" s="601"/>
      <c r="AC183" s="601"/>
      <c r="AD183" s="601"/>
      <c r="AE183" s="601"/>
      <c r="AF183" s="601"/>
      <c r="AG183" s="601"/>
      <c r="AH183" s="601"/>
      <c r="AI183" s="601"/>
      <c r="AJ183" s="601"/>
      <c r="AK183" s="683"/>
    </row>
    <row r="184" spans="1:37" x14ac:dyDescent="0.15">
      <c r="A184" s="675" t="s">
        <v>717</v>
      </c>
      <c r="B184" s="676"/>
      <c r="C184" s="677"/>
      <c r="D184" s="677"/>
      <c r="E184" s="677"/>
      <c r="F184" s="677"/>
      <c r="G184" s="677"/>
      <c r="H184" s="677"/>
      <c r="I184" s="677"/>
      <c r="J184" s="677"/>
      <c r="K184" s="677"/>
      <c r="L184" s="677"/>
      <c r="M184" s="677"/>
      <c r="N184" s="677"/>
      <c r="O184" s="677"/>
      <c r="P184" s="677"/>
      <c r="Q184" s="677"/>
      <c r="R184" s="678"/>
      <c r="S184" s="218"/>
      <c r="T184" s="675" t="s">
        <v>717</v>
      </c>
      <c r="U184" s="676"/>
      <c r="V184" s="677"/>
      <c r="W184" s="677"/>
      <c r="X184" s="677"/>
      <c r="Y184" s="677"/>
      <c r="Z184" s="677"/>
      <c r="AA184" s="677"/>
      <c r="AB184" s="677"/>
      <c r="AC184" s="677"/>
      <c r="AD184" s="677"/>
      <c r="AE184" s="677"/>
      <c r="AF184" s="677"/>
      <c r="AG184" s="677"/>
      <c r="AH184" s="677"/>
      <c r="AI184" s="677"/>
      <c r="AJ184" s="677"/>
      <c r="AK184" s="678"/>
    </row>
    <row r="185" spans="1:37" ht="14.25" thickBot="1" x14ac:dyDescent="0.2">
      <c r="A185" s="679"/>
      <c r="B185" s="680"/>
      <c r="C185" s="680"/>
      <c r="D185" s="680"/>
      <c r="E185" s="680"/>
      <c r="F185" s="680"/>
      <c r="G185" s="680"/>
      <c r="H185" s="680"/>
      <c r="I185" s="680"/>
      <c r="J185" s="680"/>
      <c r="K185" s="680"/>
      <c r="L185" s="680"/>
      <c r="M185" s="680"/>
      <c r="N185" s="680"/>
      <c r="O185" s="680"/>
      <c r="P185" s="680"/>
      <c r="Q185" s="680"/>
      <c r="R185" s="681"/>
      <c r="S185" s="218"/>
      <c r="T185" s="679"/>
      <c r="U185" s="680"/>
      <c r="V185" s="680"/>
      <c r="W185" s="680"/>
      <c r="X185" s="680"/>
      <c r="Y185" s="680"/>
      <c r="Z185" s="680"/>
      <c r="AA185" s="680"/>
      <c r="AB185" s="680"/>
      <c r="AC185" s="680"/>
      <c r="AD185" s="680"/>
      <c r="AE185" s="680"/>
      <c r="AF185" s="680"/>
      <c r="AG185" s="680"/>
      <c r="AH185" s="680"/>
      <c r="AI185" s="680"/>
      <c r="AJ185" s="680"/>
      <c r="AK185" s="681"/>
    </row>
    <row r="186" spans="1:37" ht="14.25" thickBot="1" x14ac:dyDescent="0.2">
      <c r="A186" s="218"/>
      <c r="B186" s="218"/>
      <c r="C186" s="218"/>
      <c r="D186" s="218"/>
      <c r="E186" s="218"/>
      <c r="F186" s="218"/>
      <c r="G186" s="218"/>
      <c r="H186" s="218"/>
      <c r="I186" s="218"/>
      <c r="J186" s="218"/>
      <c r="K186" s="218"/>
      <c r="L186" s="218"/>
      <c r="M186" s="218"/>
      <c r="N186" s="218"/>
      <c r="O186" s="218"/>
      <c r="P186" s="218"/>
      <c r="Q186" s="218"/>
      <c r="R186" s="218"/>
      <c r="S186" s="218"/>
      <c r="T186" s="218"/>
      <c r="U186" s="218"/>
      <c r="V186" s="218"/>
      <c r="W186" s="218"/>
      <c r="X186" s="218"/>
      <c r="Y186" s="218"/>
      <c r="Z186" s="218"/>
      <c r="AA186" s="218"/>
      <c r="AB186" s="218"/>
      <c r="AC186" s="218"/>
      <c r="AD186" s="218"/>
      <c r="AE186" s="218"/>
      <c r="AF186" s="218"/>
      <c r="AG186" s="218"/>
      <c r="AH186" s="218"/>
      <c r="AI186" s="218"/>
      <c r="AJ186" s="218"/>
      <c r="AK186" s="218"/>
    </row>
    <row r="187" spans="1:37" ht="14.25" thickBot="1" x14ac:dyDescent="0.2">
      <c r="A187" s="663" t="s">
        <v>1778</v>
      </c>
      <c r="B187" s="636"/>
      <c r="C187" s="664"/>
      <c r="D187" s="664"/>
      <c r="E187" s="664"/>
      <c r="F187" s="664"/>
      <c r="G187" s="664"/>
      <c r="H187" s="664"/>
      <c r="I187" s="664"/>
      <c r="J187" s="664"/>
      <c r="K187" s="664"/>
      <c r="L187" s="664"/>
      <c r="M187" s="664"/>
      <c r="N187" s="664"/>
      <c r="O187" s="664"/>
      <c r="P187" s="664"/>
      <c r="Q187" s="664"/>
      <c r="R187" s="665"/>
      <c r="S187" s="218"/>
      <c r="T187" s="663" t="s">
        <v>1778</v>
      </c>
      <c r="U187" s="636"/>
      <c r="V187" s="664"/>
      <c r="W187" s="664"/>
      <c r="X187" s="664"/>
      <c r="Y187" s="664"/>
      <c r="Z187" s="664"/>
      <c r="AA187" s="664"/>
      <c r="AB187" s="664"/>
      <c r="AC187" s="664"/>
      <c r="AD187" s="664"/>
      <c r="AE187" s="664"/>
      <c r="AF187" s="664"/>
      <c r="AG187" s="664"/>
      <c r="AH187" s="664"/>
      <c r="AI187" s="664"/>
      <c r="AJ187" s="664"/>
      <c r="AK187" s="665"/>
    </row>
    <row r="188" spans="1:37" x14ac:dyDescent="0.15">
      <c r="A188" s="448" t="s">
        <v>703</v>
      </c>
      <c r="B188" s="449"/>
      <c r="C188" s="248" t="s">
        <v>1785</v>
      </c>
      <c r="D188" s="654"/>
      <c r="E188" s="655"/>
      <c r="F188" s="249" t="s">
        <v>1786</v>
      </c>
      <c r="G188" s="656"/>
      <c r="H188" s="655"/>
      <c r="I188" s="249" t="s">
        <v>1787</v>
      </c>
      <c r="J188" s="449" t="s">
        <v>1782</v>
      </c>
      <c r="K188" s="449"/>
      <c r="L188" s="449"/>
      <c r="M188" s="449"/>
      <c r="N188" s="656"/>
      <c r="O188" s="656"/>
      <c r="P188" s="656"/>
      <c r="Q188" s="656"/>
      <c r="R188" s="657"/>
      <c r="S188" s="218"/>
      <c r="T188" s="448" t="s">
        <v>703</v>
      </c>
      <c r="U188" s="449"/>
      <c r="V188" s="248" t="s">
        <v>1785</v>
      </c>
      <c r="W188" s="654"/>
      <c r="X188" s="655"/>
      <c r="Y188" s="249" t="s">
        <v>1786</v>
      </c>
      <c r="Z188" s="656"/>
      <c r="AA188" s="655"/>
      <c r="AB188" s="249" t="s">
        <v>1787</v>
      </c>
      <c r="AC188" s="449" t="s">
        <v>1782</v>
      </c>
      <c r="AD188" s="449"/>
      <c r="AE188" s="449"/>
      <c r="AF188" s="449"/>
      <c r="AG188" s="656"/>
      <c r="AH188" s="656"/>
      <c r="AI188" s="656"/>
      <c r="AJ188" s="656"/>
      <c r="AK188" s="657"/>
    </row>
    <row r="189" spans="1:37" x14ac:dyDescent="0.15">
      <c r="A189" s="658" t="s">
        <v>1783</v>
      </c>
      <c r="B189" s="659"/>
      <c r="C189" s="601"/>
      <c r="D189" s="601"/>
      <c r="E189" s="601"/>
      <c r="F189" s="601"/>
      <c r="G189" s="601"/>
      <c r="H189" s="660"/>
      <c r="I189" s="250" t="s">
        <v>1787</v>
      </c>
      <c r="J189" s="659" t="s">
        <v>740</v>
      </c>
      <c r="K189" s="659"/>
      <c r="L189" s="661"/>
      <c r="M189" s="661"/>
      <c r="N189" s="661"/>
      <c r="O189" s="661"/>
      <c r="P189" s="661"/>
      <c r="Q189" s="661"/>
      <c r="R189" s="662"/>
      <c r="S189" s="218"/>
      <c r="T189" s="658" t="s">
        <v>1783</v>
      </c>
      <c r="U189" s="659"/>
      <c r="V189" s="601"/>
      <c r="W189" s="601"/>
      <c r="X189" s="601"/>
      <c r="Y189" s="601"/>
      <c r="Z189" s="601"/>
      <c r="AA189" s="660"/>
      <c r="AB189" s="250" t="s">
        <v>1787</v>
      </c>
      <c r="AC189" s="659" t="s">
        <v>740</v>
      </c>
      <c r="AD189" s="659"/>
      <c r="AE189" s="661"/>
      <c r="AF189" s="661"/>
      <c r="AG189" s="661"/>
      <c r="AH189" s="661"/>
      <c r="AI189" s="661"/>
      <c r="AJ189" s="661"/>
      <c r="AK189" s="662"/>
    </row>
    <row r="190" spans="1:37" x14ac:dyDescent="0.15">
      <c r="A190" s="658" t="s">
        <v>1779</v>
      </c>
      <c r="B190" s="659"/>
      <c r="C190" s="659"/>
      <c r="D190" s="659"/>
      <c r="E190" s="659"/>
      <c r="F190" s="661"/>
      <c r="G190" s="661"/>
      <c r="H190" s="674"/>
      <c r="I190" s="250" t="s">
        <v>1787</v>
      </c>
      <c r="J190" s="659" t="s">
        <v>742</v>
      </c>
      <c r="K190" s="659"/>
      <c r="L190" s="661"/>
      <c r="M190" s="661"/>
      <c r="N190" s="661"/>
      <c r="O190" s="661"/>
      <c r="P190" s="661"/>
      <c r="Q190" s="661"/>
      <c r="R190" s="662"/>
      <c r="S190" s="218"/>
      <c r="T190" s="658" t="s">
        <v>1779</v>
      </c>
      <c r="U190" s="659"/>
      <c r="V190" s="659"/>
      <c r="W190" s="659"/>
      <c r="X190" s="659"/>
      <c r="Y190" s="661"/>
      <c r="Z190" s="661"/>
      <c r="AA190" s="674"/>
      <c r="AB190" s="250" t="s">
        <v>1787</v>
      </c>
      <c r="AC190" s="659" t="s">
        <v>742</v>
      </c>
      <c r="AD190" s="659"/>
      <c r="AE190" s="661"/>
      <c r="AF190" s="661"/>
      <c r="AG190" s="661"/>
      <c r="AH190" s="661"/>
      <c r="AI190" s="661"/>
      <c r="AJ190" s="661"/>
      <c r="AK190" s="662"/>
    </row>
    <row r="191" spans="1:37" x14ac:dyDescent="0.15">
      <c r="A191" s="671" t="s">
        <v>1780</v>
      </c>
      <c r="B191" s="672"/>
      <c r="C191" s="673"/>
      <c r="D191" s="673"/>
      <c r="E191" s="673"/>
      <c r="F191" s="673"/>
      <c r="G191" s="673"/>
      <c r="H191" s="673"/>
      <c r="I191" s="673"/>
      <c r="J191" s="666" t="s">
        <v>1788</v>
      </c>
      <c r="K191" s="666"/>
      <c r="L191" s="666"/>
      <c r="M191" s="666"/>
      <c r="N191" s="667"/>
      <c r="O191" s="667"/>
      <c r="P191" s="667"/>
      <c r="Q191" s="667"/>
      <c r="R191" s="668"/>
      <c r="S191" s="218"/>
      <c r="T191" s="671" t="s">
        <v>1780</v>
      </c>
      <c r="U191" s="672"/>
      <c r="V191" s="673"/>
      <c r="W191" s="673"/>
      <c r="X191" s="673"/>
      <c r="Y191" s="673"/>
      <c r="Z191" s="673"/>
      <c r="AA191" s="673"/>
      <c r="AB191" s="673"/>
      <c r="AC191" s="666" t="s">
        <v>1788</v>
      </c>
      <c r="AD191" s="666"/>
      <c r="AE191" s="666"/>
      <c r="AF191" s="666"/>
      <c r="AG191" s="667"/>
      <c r="AH191" s="667"/>
      <c r="AI191" s="667"/>
      <c r="AJ191" s="667"/>
      <c r="AK191" s="668"/>
    </row>
    <row r="192" spans="1:37" x14ac:dyDescent="0.15">
      <c r="A192" s="658" t="s">
        <v>1784</v>
      </c>
      <c r="B192" s="659"/>
      <c r="C192" s="659"/>
      <c r="D192" s="659"/>
      <c r="E192" s="669"/>
      <c r="F192" s="669"/>
      <c r="G192" s="669"/>
      <c r="H192" s="669"/>
      <c r="I192" s="669"/>
      <c r="J192" s="669"/>
      <c r="K192" s="669"/>
      <c r="L192" s="669"/>
      <c r="M192" s="669"/>
      <c r="N192" s="669"/>
      <c r="O192" s="669"/>
      <c r="P192" s="669"/>
      <c r="Q192" s="669"/>
      <c r="R192" s="670"/>
      <c r="S192" s="218"/>
      <c r="T192" s="658" t="s">
        <v>1784</v>
      </c>
      <c r="U192" s="659"/>
      <c r="V192" s="659"/>
      <c r="W192" s="659"/>
      <c r="X192" s="669"/>
      <c r="Y192" s="669"/>
      <c r="Z192" s="669"/>
      <c r="AA192" s="669"/>
      <c r="AB192" s="669"/>
      <c r="AC192" s="669"/>
      <c r="AD192" s="669"/>
      <c r="AE192" s="669"/>
      <c r="AF192" s="669"/>
      <c r="AG192" s="669"/>
      <c r="AH192" s="669"/>
      <c r="AI192" s="669"/>
      <c r="AJ192" s="669"/>
      <c r="AK192" s="670"/>
    </row>
    <row r="193" spans="1:37" x14ac:dyDescent="0.15">
      <c r="A193" s="658" t="s">
        <v>1781</v>
      </c>
      <c r="B193" s="659"/>
      <c r="C193" s="659"/>
      <c r="D193" s="659"/>
      <c r="E193" s="659"/>
      <c r="F193" s="669"/>
      <c r="G193" s="669"/>
      <c r="H193" s="669"/>
      <c r="I193" s="669"/>
      <c r="J193" s="669"/>
      <c r="K193" s="669"/>
      <c r="L193" s="669"/>
      <c r="M193" s="669"/>
      <c r="N193" s="669"/>
      <c r="O193" s="669"/>
      <c r="P193" s="669"/>
      <c r="Q193" s="669"/>
      <c r="R193" s="670"/>
      <c r="S193" s="218"/>
      <c r="T193" s="658" t="s">
        <v>1781</v>
      </c>
      <c r="U193" s="659"/>
      <c r="V193" s="659"/>
      <c r="W193" s="659"/>
      <c r="X193" s="659"/>
      <c r="Y193" s="669"/>
      <c r="Z193" s="669"/>
      <c r="AA193" s="669"/>
      <c r="AB193" s="669"/>
      <c r="AC193" s="669"/>
      <c r="AD193" s="669"/>
      <c r="AE193" s="669"/>
      <c r="AF193" s="669"/>
      <c r="AG193" s="669"/>
      <c r="AH193" s="669"/>
      <c r="AI193" s="669"/>
      <c r="AJ193" s="669"/>
      <c r="AK193" s="670"/>
    </row>
    <row r="194" spans="1:37" x14ac:dyDescent="0.15">
      <c r="A194" s="682"/>
      <c r="B194" s="601"/>
      <c r="C194" s="601"/>
      <c r="D194" s="601"/>
      <c r="E194" s="601"/>
      <c r="F194" s="601"/>
      <c r="G194" s="601"/>
      <c r="H194" s="601"/>
      <c r="I194" s="601"/>
      <c r="J194" s="601"/>
      <c r="K194" s="601"/>
      <c r="L194" s="601"/>
      <c r="M194" s="601"/>
      <c r="N194" s="601"/>
      <c r="O194" s="601"/>
      <c r="P194" s="601"/>
      <c r="Q194" s="601"/>
      <c r="R194" s="683"/>
      <c r="S194" s="218"/>
      <c r="T194" s="682"/>
      <c r="U194" s="601"/>
      <c r="V194" s="601"/>
      <c r="W194" s="601"/>
      <c r="X194" s="601"/>
      <c r="Y194" s="601"/>
      <c r="Z194" s="601"/>
      <c r="AA194" s="601"/>
      <c r="AB194" s="601"/>
      <c r="AC194" s="601"/>
      <c r="AD194" s="601"/>
      <c r="AE194" s="601"/>
      <c r="AF194" s="601"/>
      <c r="AG194" s="601"/>
      <c r="AH194" s="601"/>
      <c r="AI194" s="601"/>
      <c r="AJ194" s="601"/>
      <c r="AK194" s="683"/>
    </row>
    <row r="195" spans="1:37" x14ac:dyDescent="0.15">
      <c r="A195" s="675" t="s">
        <v>717</v>
      </c>
      <c r="B195" s="676"/>
      <c r="C195" s="677"/>
      <c r="D195" s="677"/>
      <c r="E195" s="677"/>
      <c r="F195" s="677"/>
      <c r="G195" s="677"/>
      <c r="H195" s="677"/>
      <c r="I195" s="677"/>
      <c r="J195" s="677"/>
      <c r="K195" s="677"/>
      <c r="L195" s="677"/>
      <c r="M195" s="677"/>
      <c r="N195" s="677"/>
      <c r="O195" s="677"/>
      <c r="P195" s="677"/>
      <c r="Q195" s="677"/>
      <c r="R195" s="678"/>
      <c r="S195" s="218"/>
      <c r="T195" s="675" t="s">
        <v>717</v>
      </c>
      <c r="U195" s="676"/>
      <c r="V195" s="677"/>
      <c r="W195" s="677"/>
      <c r="X195" s="677"/>
      <c r="Y195" s="677"/>
      <c r="Z195" s="677"/>
      <c r="AA195" s="677"/>
      <c r="AB195" s="677"/>
      <c r="AC195" s="677"/>
      <c r="AD195" s="677"/>
      <c r="AE195" s="677"/>
      <c r="AF195" s="677"/>
      <c r="AG195" s="677"/>
      <c r="AH195" s="677"/>
      <c r="AI195" s="677"/>
      <c r="AJ195" s="677"/>
      <c r="AK195" s="678"/>
    </row>
    <row r="196" spans="1:37" ht="14.25" thickBot="1" x14ac:dyDescent="0.2">
      <c r="A196" s="679"/>
      <c r="B196" s="680"/>
      <c r="C196" s="680"/>
      <c r="D196" s="680"/>
      <c r="E196" s="680"/>
      <c r="F196" s="680"/>
      <c r="G196" s="680"/>
      <c r="H196" s="680"/>
      <c r="I196" s="680"/>
      <c r="J196" s="680"/>
      <c r="K196" s="680"/>
      <c r="L196" s="680"/>
      <c r="M196" s="680"/>
      <c r="N196" s="680"/>
      <c r="O196" s="680"/>
      <c r="P196" s="680"/>
      <c r="Q196" s="680"/>
      <c r="R196" s="681"/>
      <c r="S196" s="218"/>
      <c r="T196" s="679"/>
      <c r="U196" s="680"/>
      <c r="V196" s="680"/>
      <c r="W196" s="680"/>
      <c r="X196" s="680"/>
      <c r="Y196" s="680"/>
      <c r="Z196" s="680"/>
      <c r="AA196" s="680"/>
      <c r="AB196" s="680"/>
      <c r="AC196" s="680"/>
      <c r="AD196" s="680"/>
      <c r="AE196" s="680"/>
      <c r="AF196" s="680"/>
      <c r="AG196" s="680"/>
      <c r="AH196" s="680"/>
      <c r="AI196" s="680"/>
      <c r="AJ196" s="680"/>
      <c r="AK196" s="681"/>
    </row>
    <row r="197" spans="1:37" ht="14.25" thickBot="1" x14ac:dyDescent="0.2">
      <c r="A197" s="218"/>
      <c r="B197" s="218"/>
      <c r="C197" s="218"/>
      <c r="D197" s="218"/>
      <c r="E197" s="218"/>
      <c r="F197" s="218"/>
      <c r="G197" s="218"/>
      <c r="H197" s="218"/>
      <c r="I197" s="218"/>
      <c r="J197" s="218"/>
      <c r="K197" s="218"/>
      <c r="L197" s="218"/>
      <c r="M197" s="218"/>
      <c r="N197" s="218"/>
      <c r="O197" s="218"/>
      <c r="P197" s="218"/>
      <c r="Q197" s="218"/>
      <c r="R197" s="218"/>
      <c r="S197" s="218"/>
      <c r="T197" s="218"/>
      <c r="U197" s="218"/>
      <c r="V197" s="218"/>
      <c r="W197" s="218"/>
      <c r="X197" s="218"/>
      <c r="Y197" s="218"/>
      <c r="Z197" s="218"/>
      <c r="AA197" s="218"/>
      <c r="AB197" s="218"/>
      <c r="AC197" s="218"/>
      <c r="AD197" s="218"/>
      <c r="AE197" s="218"/>
      <c r="AF197" s="218"/>
      <c r="AG197" s="218"/>
      <c r="AH197" s="218"/>
      <c r="AI197" s="218"/>
      <c r="AJ197" s="218"/>
      <c r="AK197" s="218"/>
    </row>
    <row r="198" spans="1:37" x14ac:dyDescent="0.15">
      <c r="A198" s="644" t="s">
        <v>1647</v>
      </c>
      <c r="B198" s="645"/>
      <c r="C198" s="645"/>
      <c r="D198" s="645"/>
      <c r="E198" s="645"/>
      <c r="F198" s="645"/>
      <c r="G198" s="645"/>
      <c r="H198" s="645"/>
      <c r="I198" s="645"/>
      <c r="J198" s="645"/>
      <c r="K198" s="645"/>
      <c r="L198" s="645"/>
      <c r="M198" s="645"/>
      <c r="N198" s="645"/>
      <c r="O198" s="645"/>
      <c r="P198" s="645"/>
      <c r="Q198" s="645"/>
      <c r="R198" s="645"/>
      <c r="S198" s="280" t="s">
        <v>870</v>
      </c>
      <c r="T198" s="281"/>
      <c r="U198" s="281"/>
      <c r="V198" s="281"/>
      <c r="W198" s="650"/>
      <c r="X198" s="651"/>
      <c r="Y198" s="320"/>
      <c r="Z198" s="321"/>
      <c r="AA198" s="321"/>
      <c r="AB198" s="321"/>
      <c r="AC198" s="321"/>
      <c r="AD198" s="321"/>
      <c r="AE198" s="321"/>
      <c r="AF198" s="321"/>
      <c r="AG198" s="321"/>
      <c r="AH198" s="321"/>
      <c r="AI198" s="321"/>
      <c r="AJ198" s="321"/>
      <c r="AK198" s="322"/>
    </row>
    <row r="199" spans="1:37" x14ac:dyDescent="0.15">
      <c r="A199" s="646"/>
      <c r="B199" s="647"/>
      <c r="C199" s="647"/>
      <c r="D199" s="647"/>
      <c r="E199" s="647"/>
      <c r="F199" s="647"/>
      <c r="G199" s="647"/>
      <c r="H199" s="647"/>
      <c r="I199" s="647"/>
      <c r="J199" s="647"/>
      <c r="K199" s="647"/>
      <c r="L199" s="647"/>
      <c r="M199" s="647"/>
      <c r="N199" s="647"/>
      <c r="O199" s="647"/>
      <c r="P199" s="647"/>
      <c r="Q199" s="647"/>
      <c r="R199" s="647"/>
      <c r="S199" s="278" t="s">
        <v>597</v>
      </c>
      <c r="T199" s="279"/>
      <c r="U199" s="279"/>
      <c r="V199" s="279"/>
      <c r="W199" s="311"/>
      <c r="X199" s="319"/>
      <c r="Y199" s="323"/>
      <c r="Z199" s="324"/>
      <c r="AA199" s="324"/>
      <c r="AB199" s="324"/>
      <c r="AC199" s="324"/>
      <c r="AD199" s="324"/>
      <c r="AE199" s="324"/>
      <c r="AF199" s="324"/>
      <c r="AG199" s="324"/>
      <c r="AH199" s="324"/>
      <c r="AI199" s="324"/>
      <c r="AJ199" s="324"/>
      <c r="AK199" s="325"/>
    </row>
    <row r="200" spans="1:37" ht="14.25" thickBot="1" x14ac:dyDescent="0.2">
      <c r="A200" s="648"/>
      <c r="B200" s="649"/>
      <c r="C200" s="649"/>
      <c r="D200" s="649"/>
      <c r="E200" s="649"/>
      <c r="F200" s="649"/>
      <c r="G200" s="649"/>
      <c r="H200" s="649"/>
      <c r="I200" s="649"/>
      <c r="J200" s="649"/>
      <c r="K200" s="649"/>
      <c r="L200" s="649"/>
      <c r="M200" s="649"/>
      <c r="N200" s="649"/>
      <c r="O200" s="649"/>
      <c r="P200" s="649"/>
      <c r="Q200" s="649"/>
      <c r="R200" s="649"/>
      <c r="S200" s="306" t="s">
        <v>598</v>
      </c>
      <c r="T200" s="307"/>
      <c r="U200" s="307"/>
      <c r="V200" s="307"/>
      <c r="W200" s="631">
        <f>AR73</f>
        <v>0</v>
      </c>
      <c r="X200" s="632"/>
      <c r="Y200" s="590"/>
      <c r="Z200" s="652"/>
      <c r="AA200" s="652"/>
      <c r="AB200" s="652"/>
      <c r="AC200" s="652"/>
      <c r="AD200" s="652"/>
      <c r="AE200" s="652"/>
      <c r="AF200" s="652"/>
      <c r="AG200" s="652"/>
      <c r="AH200" s="652"/>
      <c r="AI200" s="652"/>
      <c r="AJ200" s="652"/>
      <c r="AK200" s="653"/>
    </row>
    <row r="201" spans="1:37" ht="14.25" thickBot="1" x14ac:dyDescent="0.2">
      <c r="F201" s="218"/>
      <c r="G201" s="218"/>
      <c r="H201" s="218"/>
      <c r="I201" s="218"/>
      <c r="J201" s="218"/>
      <c r="K201" s="218"/>
      <c r="L201" s="218"/>
      <c r="M201" s="218"/>
      <c r="N201" s="218"/>
      <c r="O201" s="218"/>
      <c r="P201" s="218"/>
      <c r="Q201" s="218"/>
      <c r="R201" s="218"/>
      <c r="V201" s="218"/>
      <c r="W201" s="218"/>
      <c r="X201" s="218"/>
      <c r="Y201" s="218"/>
      <c r="Z201" s="218"/>
      <c r="AA201" s="218"/>
      <c r="AB201" s="218"/>
      <c r="AC201" s="218"/>
      <c r="AD201" s="218"/>
      <c r="AE201" s="218"/>
      <c r="AF201" s="218"/>
      <c r="AG201" s="218"/>
      <c r="AH201" s="218"/>
      <c r="AI201" s="218"/>
      <c r="AJ201" s="218"/>
      <c r="AK201" s="218"/>
    </row>
    <row r="202" spans="1:37" x14ac:dyDescent="0.15">
      <c r="A202" s="684" t="s">
        <v>833</v>
      </c>
      <c r="B202" s="685"/>
      <c r="C202" s="685"/>
      <c r="D202" s="685"/>
      <c r="E202" s="685"/>
      <c r="F202" s="685"/>
      <c r="G202" s="686" t="str">
        <f>H4</f>
        <v>落涙の導師</v>
      </c>
      <c r="H202" s="686"/>
      <c r="I202" s="686"/>
      <c r="J202" s="686"/>
      <c r="K202" s="686"/>
      <c r="L202" s="686"/>
      <c r="M202" s="686"/>
      <c r="N202" s="686"/>
      <c r="O202" s="686"/>
      <c r="P202" s="686"/>
      <c r="Q202" s="686"/>
      <c r="R202" s="686"/>
      <c r="S202" s="449" t="s">
        <v>586</v>
      </c>
      <c r="T202" s="449"/>
      <c r="U202" s="449"/>
      <c r="V202" s="449"/>
      <c r="W202" s="449"/>
      <c r="X202" s="449"/>
      <c r="Y202" s="687" t="str">
        <f>H7</f>
        <v>サンプルキャラクター</v>
      </c>
      <c r="Z202" s="687"/>
      <c r="AA202" s="687"/>
      <c r="AB202" s="687"/>
      <c r="AC202" s="687"/>
      <c r="AD202" s="687"/>
      <c r="AE202" s="687"/>
      <c r="AF202" s="687"/>
      <c r="AG202" s="687"/>
      <c r="AH202" s="687"/>
      <c r="AI202" s="687"/>
      <c r="AJ202" s="687"/>
      <c r="AK202" s="688"/>
    </row>
    <row r="203" spans="1:37" x14ac:dyDescent="0.15">
      <c r="A203" s="252"/>
      <c r="B203" s="689"/>
      <c r="C203" s="689"/>
      <c r="D203" s="689"/>
      <c r="E203" s="689"/>
      <c r="F203" s="689"/>
      <c r="G203" s="689"/>
      <c r="H203" s="689"/>
      <c r="I203" s="689"/>
      <c r="J203" s="689"/>
      <c r="K203" s="689"/>
      <c r="L203" s="689"/>
      <c r="M203" s="689"/>
      <c r="N203" s="689"/>
      <c r="O203" s="689"/>
      <c r="P203" s="689"/>
      <c r="Q203" s="689"/>
      <c r="R203" s="689"/>
      <c r="S203" s="689"/>
      <c r="T203" s="689"/>
      <c r="U203" s="689"/>
      <c r="V203" s="689"/>
      <c r="W203" s="689"/>
      <c r="X203" s="689"/>
      <c r="Y203" s="689"/>
      <c r="Z203" s="689"/>
      <c r="AA203" s="689"/>
      <c r="AB203" s="689"/>
      <c r="AC203" s="689"/>
      <c r="AD203" s="689"/>
      <c r="AE203" s="689"/>
      <c r="AF203" s="689"/>
      <c r="AG203" s="689"/>
      <c r="AH203" s="689"/>
      <c r="AI203" s="689"/>
      <c r="AJ203" s="689"/>
      <c r="AK203" s="690"/>
    </row>
    <row r="204" spans="1:37" x14ac:dyDescent="0.15">
      <c r="A204" s="253" t="s">
        <v>1648</v>
      </c>
      <c r="B204" s="689"/>
      <c r="C204" s="689"/>
      <c r="D204" s="689"/>
      <c r="E204" s="689"/>
      <c r="F204" s="689"/>
      <c r="G204" s="689"/>
      <c r="H204" s="689"/>
      <c r="I204" s="689"/>
      <c r="J204" s="689"/>
      <c r="K204" s="689"/>
      <c r="L204" s="689"/>
      <c r="M204" s="689"/>
      <c r="N204" s="689"/>
      <c r="O204" s="689"/>
      <c r="P204" s="689"/>
      <c r="Q204" s="689"/>
      <c r="R204" s="689"/>
      <c r="S204" s="689"/>
      <c r="T204" s="689"/>
      <c r="U204" s="689"/>
      <c r="V204" s="689"/>
      <c r="W204" s="689"/>
      <c r="X204" s="689"/>
      <c r="Y204" s="689"/>
      <c r="Z204" s="689"/>
      <c r="AA204" s="689"/>
      <c r="AB204" s="689"/>
      <c r="AC204" s="689"/>
      <c r="AD204" s="689"/>
      <c r="AE204" s="689"/>
      <c r="AF204" s="689"/>
      <c r="AG204" s="689"/>
      <c r="AH204" s="689"/>
      <c r="AI204" s="689"/>
      <c r="AJ204" s="689"/>
      <c r="AK204" s="690"/>
    </row>
    <row r="205" spans="1:37" x14ac:dyDescent="0.15">
      <c r="A205" s="253" t="s">
        <v>1649</v>
      </c>
      <c r="B205" s="689"/>
      <c r="C205" s="689"/>
      <c r="D205" s="689"/>
      <c r="E205" s="689"/>
      <c r="F205" s="689"/>
      <c r="G205" s="689"/>
      <c r="H205" s="689"/>
      <c r="I205" s="689"/>
      <c r="J205" s="689"/>
      <c r="K205" s="689"/>
      <c r="L205" s="689"/>
      <c r="M205" s="689"/>
      <c r="N205" s="689"/>
      <c r="O205" s="689"/>
      <c r="P205" s="689"/>
      <c r="Q205" s="689"/>
      <c r="R205" s="689"/>
      <c r="S205" s="689"/>
      <c r="T205" s="689"/>
      <c r="U205" s="689"/>
      <c r="V205" s="689"/>
      <c r="W205" s="689"/>
      <c r="X205" s="689"/>
      <c r="Y205" s="689"/>
      <c r="Z205" s="689"/>
      <c r="AA205" s="689"/>
      <c r="AB205" s="689"/>
      <c r="AC205" s="689"/>
      <c r="AD205" s="689"/>
      <c r="AE205" s="689"/>
      <c r="AF205" s="689"/>
      <c r="AG205" s="689"/>
      <c r="AH205" s="689"/>
      <c r="AI205" s="689"/>
      <c r="AJ205" s="689"/>
      <c r="AK205" s="690"/>
    </row>
    <row r="206" spans="1:37" ht="14.25" thickBot="1" x14ac:dyDescent="0.2">
      <c r="A206" s="254"/>
      <c r="B206" s="691"/>
      <c r="C206" s="691"/>
      <c r="D206" s="691"/>
      <c r="E206" s="691"/>
      <c r="F206" s="691"/>
      <c r="G206" s="691"/>
      <c r="H206" s="691"/>
      <c r="I206" s="691"/>
      <c r="J206" s="691"/>
      <c r="K206" s="691"/>
      <c r="L206" s="691"/>
      <c r="M206" s="691"/>
      <c r="N206" s="691"/>
      <c r="O206" s="691"/>
      <c r="P206" s="691"/>
      <c r="Q206" s="691"/>
      <c r="R206" s="691"/>
      <c r="S206" s="691"/>
      <c r="T206" s="691"/>
      <c r="U206" s="691"/>
      <c r="V206" s="691"/>
      <c r="W206" s="691"/>
      <c r="X206" s="691"/>
      <c r="Y206" s="691"/>
      <c r="Z206" s="691"/>
      <c r="AA206" s="691"/>
      <c r="AB206" s="691"/>
      <c r="AC206" s="691"/>
      <c r="AD206" s="691"/>
      <c r="AE206" s="691"/>
      <c r="AF206" s="691"/>
      <c r="AG206" s="691"/>
      <c r="AH206" s="691"/>
      <c r="AI206" s="691"/>
      <c r="AJ206" s="691"/>
      <c r="AK206" s="692"/>
    </row>
    <row r="207" spans="1:37" ht="14.25" thickBot="1" x14ac:dyDescent="0.2"/>
    <row r="208" spans="1:37" ht="14.25" thickBot="1" x14ac:dyDescent="0.2">
      <c r="A208" s="693" t="s">
        <v>828</v>
      </c>
      <c r="B208" s="694"/>
      <c r="C208" s="694"/>
      <c r="D208" s="694"/>
      <c r="E208" s="694"/>
      <c r="F208" s="694"/>
      <c r="G208" s="694"/>
      <c r="H208" s="694"/>
      <c r="I208" s="695" t="s">
        <v>1644</v>
      </c>
      <c r="J208" s="695"/>
      <c r="K208" s="695"/>
      <c r="L208" s="695"/>
      <c r="M208" s="696" t="s">
        <v>590</v>
      </c>
      <c r="N208" s="696"/>
      <c r="O208" s="696"/>
      <c r="P208" s="696" t="s">
        <v>591</v>
      </c>
      <c r="Q208" s="696"/>
      <c r="R208" s="696"/>
      <c r="S208" s="696" t="s">
        <v>592</v>
      </c>
      <c r="T208" s="696"/>
      <c r="U208" s="696"/>
      <c r="V208" s="695" t="s">
        <v>1645</v>
      </c>
      <c r="W208" s="695"/>
      <c r="X208" s="695"/>
      <c r="Y208" s="695" t="s">
        <v>1646</v>
      </c>
      <c r="Z208" s="695"/>
      <c r="AA208" s="695"/>
      <c r="AB208" s="695" t="s">
        <v>815</v>
      </c>
      <c r="AC208" s="695"/>
      <c r="AD208" s="695"/>
      <c r="AE208" s="695" t="s">
        <v>1650</v>
      </c>
      <c r="AF208" s="695"/>
      <c r="AG208" s="695"/>
      <c r="AH208" s="695"/>
      <c r="AI208" s="696" t="s">
        <v>1651</v>
      </c>
      <c r="AJ208" s="696"/>
      <c r="AK208" s="702"/>
    </row>
    <row r="209" spans="1:37" x14ac:dyDescent="0.15">
      <c r="A209" s="703"/>
      <c r="B209" s="704"/>
      <c r="C209" s="704"/>
      <c r="D209" s="704"/>
      <c r="E209" s="704"/>
      <c r="F209" s="704"/>
      <c r="G209" s="704"/>
      <c r="H209" s="704"/>
      <c r="I209" s="697"/>
      <c r="J209" s="697"/>
      <c r="K209" s="697"/>
      <c r="L209" s="697"/>
      <c r="M209" s="588"/>
      <c r="N209" s="588"/>
      <c r="O209" s="588"/>
      <c r="P209" s="588"/>
      <c r="Q209" s="588"/>
      <c r="R209" s="588"/>
      <c r="S209" s="588"/>
      <c r="T209" s="588"/>
      <c r="U209" s="588"/>
      <c r="V209" s="697"/>
      <c r="W209" s="697"/>
      <c r="X209" s="697"/>
      <c r="Y209" s="697"/>
      <c r="Z209" s="697"/>
      <c r="AA209" s="697"/>
      <c r="AB209" s="697"/>
      <c r="AC209" s="697"/>
      <c r="AD209" s="697"/>
      <c r="AE209" s="697"/>
      <c r="AF209" s="697"/>
      <c r="AG209" s="697"/>
      <c r="AH209" s="697"/>
      <c r="AI209" s="588"/>
      <c r="AJ209" s="588"/>
      <c r="AK209" s="698"/>
    </row>
    <row r="210" spans="1:37" x14ac:dyDescent="0.15">
      <c r="A210" s="699" t="s">
        <v>1652</v>
      </c>
      <c r="B210" s="666"/>
      <c r="C210" s="700"/>
      <c r="D210" s="700"/>
      <c r="E210" s="700"/>
      <c r="F210" s="700"/>
      <c r="G210" s="700"/>
      <c r="H210" s="700"/>
      <c r="I210" s="700"/>
      <c r="J210" s="700"/>
      <c r="K210" s="700"/>
      <c r="L210" s="700"/>
      <c r="M210" s="700"/>
      <c r="N210" s="700"/>
      <c r="O210" s="700"/>
      <c r="P210" s="700"/>
      <c r="Q210" s="700"/>
      <c r="R210" s="700"/>
      <c r="S210" s="700"/>
      <c r="T210" s="700"/>
      <c r="U210" s="700"/>
      <c r="V210" s="700"/>
      <c r="W210" s="700"/>
      <c r="X210" s="700"/>
      <c r="Y210" s="700"/>
      <c r="Z210" s="700"/>
      <c r="AA210" s="700"/>
      <c r="AB210" s="700"/>
      <c r="AC210" s="700"/>
      <c r="AD210" s="700"/>
      <c r="AE210" s="700"/>
      <c r="AF210" s="700"/>
      <c r="AG210" s="700"/>
      <c r="AH210" s="700"/>
      <c r="AI210" s="700"/>
      <c r="AJ210" s="700"/>
      <c r="AK210" s="701"/>
    </row>
    <row r="211" spans="1:37" ht="14.25" thickBot="1" x14ac:dyDescent="0.2">
      <c r="A211" s="705"/>
      <c r="B211" s="706"/>
      <c r="C211" s="706"/>
      <c r="D211" s="706"/>
      <c r="E211" s="706"/>
      <c r="F211" s="706"/>
      <c r="G211" s="706"/>
      <c r="H211" s="706"/>
      <c r="I211" s="706"/>
      <c r="J211" s="706"/>
      <c r="K211" s="706"/>
      <c r="L211" s="706"/>
      <c r="M211" s="706"/>
      <c r="N211" s="706"/>
      <c r="O211" s="706"/>
      <c r="P211" s="706"/>
      <c r="Q211" s="706"/>
      <c r="R211" s="706"/>
      <c r="S211" s="706"/>
      <c r="T211" s="706"/>
      <c r="U211" s="706"/>
      <c r="V211" s="706"/>
      <c r="W211" s="706"/>
      <c r="X211" s="706"/>
      <c r="Y211" s="706"/>
      <c r="Z211" s="706"/>
      <c r="AA211" s="706"/>
      <c r="AB211" s="706"/>
      <c r="AC211" s="706"/>
      <c r="AD211" s="706"/>
      <c r="AE211" s="706"/>
      <c r="AF211" s="706"/>
      <c r="AG211" s="706"/>
      <c r="AH211" s="706"/>
      <c r="AI211" s="706"/>
      <c r="AJ211" s="706"/>
      <c r="AK211" s="707"/>
    </row>
    <row r="212" spans="1:37" x14ac:dyDescent="0.15">
      <c r="A212" s="703"/>
      <c r="B212" s="704"/>
      <c r="C212" s="704"/>
      <c r="D212" s="704"/>
      <c r="E212" s="704"/>
      <c r="F212" s="704"/>
      <c r="G212" s="704"/>
      <c r="H212" s="704"/>
      <c r="I212" s="697"/>
      <c r="J212" s="697"/>
      <c r="K212" s="697"/>
      <c r="L212" s="697"/>
      <c r="M212" s="588"/>
      <c r="N212" s="588"/>
      <c r="O212" s="588"/>
      <c r="P212" s="588"/>
      <c r="Q212" s="588"/>
      <c r="R212" s="588"/>
      <c r="S212" s="588"/>
      <c r="T212" s="588"/>
      <c r="U212" s="588"/>
      <c r="V212" s="697"/>
      <c r="W212" s="697"/>
      <c r="X212" s="697"/>
      <c r="Y212" s="697"/>
      <c r="Z212" s="697"/>
      <c r="AA212" s="697"/>
      <c r="AB212" s="697"/>
      <c r="AC212" s="697"/>
      <c r="AD212" s="697"/>
      <c r="AE212" s="697"/>
      <c r="AF212" s="697"/>
      <c r="AG212" s="697"/>
      <c r="AH212" s="697"/>
      <c r="AI212" s="588"/>
      <c r="AJ212" s="588"/>
      <c r="AK212" s="698"/>
    </row>
    <row r="213" spans="1:37" x14ac:dyDescent="0.15">
      <c r="A213" s="699" t="s">
        <v>1652</v>
      </c>
      <c r="B213" s="666"/>
      <c r="C213" s="700"/>
      <c r="D213" s="700"/>
      <c r="E213" s="700"/>
      <c r="F213" s="700"/>
      <c r="G213" s="700"/>
      <c r="H213" s="700"/>
      <c r="I213" s="700"/>
      <c r="J213" s="700"/>
      <c r="K213" s="700"/>
      <c r="L213" s="700"/>
      <c r="M213" s="700"/>
      <c r="N213" s="700"/>
      <c r="O213" s="700"/>
      <c r="P213" s="700"/>
      <c r="Q213" s="700"/>
      <c r="R213" s="700"/>
      <c r="S213" s="700"/>
      <c r="T213" s="700"/>
      <c r="U213" s="700"/>
      <c r="V213" s="700"/>
      <c r="W213" s="700"/>
      <c r="X213" s="700"/>
      <c r="Y213" s="700"/>
      <c r="Z213" s="700"/>
      <c r="AA213" s="700"/>
      <c r="AB213" s="700"/>
      <c r="AC213" s="700"/>
      <c r="AD213" s="700"/>
      <c r="AE213" s="700"/>
      <c r="AF213" s="700"/>
      <c r="AG213" s="700"/>
      <c r="AH213" s="700"/>
      <c r="AI213" s="700"/>
      <c r="AJ213" s="700"/>
      <c r="AK213" s="701"/>
    </row>
    <row r="214" spans="1:37" ht="14.25" thickBot="1" x14ac:dyDescent="0.2">
      <c r="A214" s="705"/>
      <c r="B214" s="706"/>
      <c r="C214" s="706"/>
      <c r="D214" s="706"/>
      <c r="E214" s="706"/>
      <c r="F214" s="706"/>
      <c r="G214" s="706"/>
      <c r="H214" s="706"/>
      <c r="I214" s="706"/>
      <c r="J214" s="706"/>
      <c r="K214" s="706"/>
      <c r="L214" s="706"/>
      <c r="M214" s="706"/>
      <c r="N214" s="706"/>
      <c r="O214" s="706"/>
      <c r="P214" s="706"/>
      <c r="Q214" s="706"/>
      <c r="R214" s="706"/>
      <c r="S214" s="706"/>
      <c r="T214" s="706"/>
      <c r="U214" s="706"/>
      <c r="V214" s="706"/>
      <c r="W214" s="706"/>
      <c r="X214" s="706"/>
      <c r="Y214" s="706"/>
      <c r="Z214" s="706"/>
      <c r="AA214" s="706"/>
      <c r="AB214" s="706"/>
      <c r="AC214" s="706"/>
      <c r="AD214" s="706"/>
      <c r="AE214" s="706"/>
      <c r="AF214" s="706"/>
      <c r="AG214" s="706"/>
      <c r="AH214" s="706"/>
      <c r="AI214" s="706"/>
      <c r="AJ214" s="706"/>
      <c r="AK214" s="707"/>
    </row>
    <row r="215" spans="1:37" x14ac:dyDescent="0.15">
      <c r="A215" s="703"/>
      <c r="B215" s="704"/>
      <c r="C215" s="704"/>
      <c r="D215" s="704"/>
      <c r="E215" s="704"/>
      <c r="F215" s="704"/>
      <c r="G215" s="704"/>
      <c r="H215" s="704"/>
      <c r="I215" s="697"/>
      <c r="J215" s="697"/>
      <c r="K215" s="697"/>
      <c r="L215" s="697"/>
      <c r="M215" s="588"/>
      <c r="N215" s="588"/>
      <c r="O215" s="588"/>
      <c r="P215" s="588"/>
      <c r="Q215" s="588"/>
      <c r="R215" s="588"/>
      <c r="S215" s="588"/>
      <c r="T215" s="588"/>
      <c r="U215" s="588"/>
      <c r="V215" s="697"/>
      <c r="W215" s="697"/>
      <c r="X215" s="697"/>
      <c r="Y215" s="697"/>
      <c r="Z215" s="697"/>
      <c r="AA215" s="697"/>
      <c r="AB215" s="697"/>
      <c r="AC215" s="697"/>
      <c r="AD215" s="697"/>
      <c r="AE215" s="697"/>
      <c r="AF215" s="697"/>
      <c r="AG215" s="697"/>
      <c r="AH215" s="697"/>
      <c r="AI215" s="588"/>
      <c r="AJ215" s="588"/>
      <c r="AK215" s="698"/>
    </row>
    <row r="216" spans="1:37" x14ac:dyDescent="0.15">
      <c r="A216" s="699" t="s">
        <v>1652</v>
      </c>
      <c r="B216" s="666"/>
      <c r="C216" s="700"/>
      <c r="D216" s="700"/>
      <c r="E216" s="700"/>
      <c r="F216" s="700"/>
      <c r="G216" s="700"/>
      <c r="H216" s="700"/>
      <c r="I216" s="700"/>
      <c r="J216" s="700"/>
      <c r="K216" s="700"/>
      <c r="L216" s="700"/>
      <c r="M216" s="700"/>
      <c r="N216" s="700"/>
      <c r="O216" s="700"/>
      <c r="P216" s="700"/>
      <c r="Q216" s="700"/>
      <c r="R216" s="700"/>
      <c r="S216" s="700"/>
      <c r="T216" s="700"/>
      <c r="U216" s="700"/>
      <c r="V216" s="700"/>
      <c r="W216" s="700"/>
      <c r="X216" s="700"/>
      <c r="Y216" s="700"/>
      <c r="Z216" s="700"/>
      <c r="AA216" s="700"/>
      <c r="AB216" s="700"/>
      <c r="AC216" s="700"/>
      <c r="AD216" s="700"/>
      <c r="AE216" s="700"/>
      <c r="AF216" s="700"/>
      <c r="AG216" s="700"/>
      <c r="AH216" s="700"/>
      <c r="AI216" s="700"/>
      <c r="AJ216" s="700"/>
      <c r="AK216" s="701"/>
    </row>
    <row r="217" spans="1:37" ht="14.25" thickBot="1" x14ac:dyDescent="0.2">
      <c r="A217" s="705"/>
      <c r="B217" s="706"/>
      <c r="C217" s="706"/>
      <c r="D217" s="706"/>
      <c r="E217" s="706"/>
      <c r="F217" s="706"/>
      <c r="G217" s="706"/>
      <c r="H217" s="706"/>
      <c r="I217" s="706"/>
      <c r="J217" s="706"/>
      <c r="K217" s="706"/>
      <c r="L217" s="706"/>
      <c r="M217" s="706"/>
      <c r="N217" s="706"/>
      <c r="O217" s="706"/>
      <c r="P217" s="706"/>
      <c r="Q217" s="706"/>
      <c r="R217" s="706"/>
      <c r="S217" s="706"/>
      <c r="T217" s="706"/>
      <c r="U217" s="706"/>
      <c r="V217" s="706"/>
      <c r="W217" s="706"/>
      <c r="X217" s="706"/>
      <c r="Y217" s="706"/>
      <c r="Z217" s="706"/>
      <c r="AA217" s="706"/>
      <c r="AB217" s="706"/>
      <c r="AC217" s="706"/>
      <c r="AD217" s="706"/>
      <c r="AE217" s="706"/>
      <c r="AF217" s="706"/>
      <c r="AG217" s="706"/>
      <c r="AH217" s="706"/>
      <c r="AI217" s="706"/>
      <c r="AJ217" s="706"/>
      <c r="AK217" s="707"/>
    </row>
    <row r="218" spans="1:37" x14ac:dyDescent="0.15">
      <c r="A218" s="703"/>
      <c r="B218" s="704"/>
      <c r="C218" s="704"/>
      <c r="D218" s="704"/>
      <c r="E218" s="704"/>
      <c r="F218" s="704"/>
      <c r="G218" s="704"/>
      <c r="H218" s="704"/>
      <c r="I218" s="697"/>
      <c r="J218" s="697"/>
      <c r="K218" s="697"/>
      <c r="L218" s="697"/>
      <c r="M218" s="588"/>
      <c r="N218" s="588"/>
      <c r="O218" s="588"/>
      <c r="P218" s="588"/>
      <c r="Q218" s="588"/>
      <c r="R218" s="588"/>
      <c r="S218" s="588"/>
      <c r="T218" s="588"/>
      <c r="U218" s="588"/>
      <c r="V218" s="697"/>
      <c r="W218" s="697"/>
      <c r="X218" s="697"/>
      <c r="Y218" s="697"/>
      <c r="Z218" s="697"/>
      <c r="AA218" s="697"/>
      <c r="AB218" s="697"/>
      <c r="AC218" s="697"/>
      <c r="AD218" s="697"/>
      <c r="AE218" s="697"/>
      <c r="AF218" s="697"/>
      <c r="AG218" s="697"/>
      <c r="AH218" s="697"/>
      <c r="AI218" s="588"/>
      <c r="AJ218" s="588"/>
      <c r="AK218" s="698"/>
    </row>
    <row r="219" spans="1:37" x14ac:dyDescent="0.15">
      <c r="A219" s="699" t="s">
        <v>1652</v>
      </c>
      <c r="B219" s="666"/>
      <c r="C219" s="700"/>
      <c r="D219" s="700"/>
      <c r="E219" s="700"/>
      <c r="F219" s="700"/>
      <c r="G219" s="700"/>
      <c r="H219" s="700"/>
      <c r="I219" s="700"/>
      <c r="J219" s="700"/>
      <c r="K219" s="700"/>
      <c r="L219" s="700"/>
      <c r="M219" s="700"/>
      <c r="N219" s="700"/>
      <c r="O219" s="700"/>
      <c r="P219" s="700"/>
      <c r="Q219" s="700"/>
      <c r="R219" s="700"/>
      <c r="S219" s="700"/>
      <c r="T219" s="700"/>
      <c r="U219" s="700"/>
      <c r="V219" s="700"/>
      <c r="W219" s="700"/>
      <c r="X219" s="700"/>
      <c r="Y219" s="700"/>
      <c r="Z219" s="700"/>
      <c r="AA219" s="700"/>
      <c r="AB219" s="700"/>
      <c r="AC219" s="700"/>
      <c r="AD219" s="700"/>
      <c r="AE219" s="700"/>
      <c r="AF219" s="700"/>
      <c r="AG219" s="700"/>
      <c r="AH219" s="700"/>
      <c r="AI219" s="700"/>
      <c r="AJ219" s="700"/>
      <c r="AK219" s="701"/>
    </row>
    <row r="220" spans="1:37" ht="14.25" thickBot="1" x14ac:dyDescent="0.2">
      <c r="A220" s="705"/>
      <c r="B220" s="706"/>
      <c r="C220" s="706"/>
      <c r="D220" s="706"/>
      <c r="E220" s="706"/>
      <c r="F220" s="706"/>
      <c r="G220" s="706"/>
      <c r="H220" s="706"/>
      <c r="I220" s="706"/>
      <c r="J220" s="706"/>
      <c r="K220" s="706"/>
      <c r="L220" s="706"/>
      <c r="M220" s="706"/>
      <c r="N220" s="706"/>
      <c r="O220" s="706"/>
      <c r="P220" s="706"/>
      <c r="Q220" s="706"/>
      <c r="R220" s="706"/>
      <c r="S220" s="706"/>
      <c r="T220" s="706"/>
      <c r="U220" s="706"/>
      <c r="V220" s="706"/>
      <c r="W220" s="706"/>
      <c r="X220" s="706"/>
      <c r="Y220" s="706"/>
      <c r="Z220" s="706"/>
      <c r="AA220" s="706"/>
      <c r="AB220" s="706"/>
      <c r="AC220" s="706"/>
      <c r="AD220" s="706"/>
      <c r="AE220" s="706"/>
      <c r="AF220" s="706"/>
      <c r="AG220" s="706"/>
      <c r="AH220" s="706"/>
      <c r="AI220" s="706"/>
      <c r="AJ220" s="706"/>
      <c r="AK220" s="707"/>
    </row>
    <row r="221" spans="1:37" x14ac:dyDescent="0.15">
      <c r="A221" s="703"/>
      <c r="B221" s="704"/>
      <c r="C221" s="704"/>
      <c r="D221" s="704"/>
      <c r="E221" s="704"/>
      <c r="F221" s="704"/>
      <c r="G221" s="704"/>
      <c r="H221" s="704"/>
      <c r="I221" s="697"/>
      <c r="J221" s="697"/>
      <c r="K221" s="697"/>
      <c r="L221" s="697"/>
      <c r="M221" s="588"/>
      <c r="N221" s="588"/>
      <c r="O221" s="588"/>
      <c r="P221" s="588"/>
      <c r="Q221" s="588"/>
      <c r="R221" s="588"/>
      <c r="S221" s="588"/>
      <c r="T221" s="588"/>
      <c r="U221" s="588"/>
      <c r="V221" s="697"/>
      <c r="W221" s="697"/>
      <c r="X221" s="697"/>
      <c r="Y221" s="697"/>
      <c r="Z221" s="697"/>
      <c r="AA221" s="697"/>
      <c r="AB221" s="697"/>
      <c r="AC221" s="697"/>
      <c r="AD221" s="697"/>
      <c r="AE221" s="697"/>
      <c r="AF221" s="697"/>
      <c r="AG221" s="697"/>
      <c r="AH221" s="697"/>
      <c r="AI221" s="588"/>
      <c r="AJ221" s="588"/>
      <c r="AK221" s="698"/>
    </row>
    <row r="222" spans="1:37" x14ac:dyDescent="0.15">
      <c r="A222" s="699" t="s">
        <v>1652</v>
      </c>
      <c r="B222" s="666"/>
      <c r="C222" s="700"/>
      <c r="D222" s="700"/>
      <c r="E222" s="700"/>
      <c r="F222" s="700"/>
      <c r="G222" s="700"/>
      <c r="H222" s="700"/>
      <c r="I222" s="700"/>
      <c r="J222" s="700"/>
      <c r="K222" s="700"/>
      <c r="L222" s="700"/>
      <c r="M222" s="700"/>
      <c r="N222" s="700"/>
      <c r="O222" s="700"/>
      <c r="P222" s="700"/>
      <c r="Q222" s="700"/>
      <c r="R222" s="700"/>
      <c r="S222" s="700"/>
      <c r="T222" s="700"/>
      <c r="U222" s="700"/>
      <c r="V222" s="700"/>
      <c r="W222" s="700"/>
      <c r="X222" s="700"/>
      <c r="Y222" s="700"/>
      <c r="Z222" s="700"/>
      <c r="AA222" s="700"/>
      <c r="AB222" s="700"/>
      <c r="AC222" s="700"/>
      <c r="AD222" s="700"/>
      <c r="AE222" s="700"/>
      <c r="AF222" s="700"/>
      <c r="AG222" s="700"/>
      <c r="AH222" s="700"/>
      <c r="AI222" s="700"/>
      <c r="AJ222" s="700"/>
      <c r="AK222" s="701"/>
    </row>
    <row r="223" spans="1:37" ht="14.25" thickBot="1" x14ac:dyDescent="0.2">
      <c r="A223" s="705"/>
      <c r="B223" s="706"/>
      <c r="C223" s="706"/>
      <c r="D223" s="706"/>
      <c r="E223" s="706"/>
      <c r="F223" s="706"/>
      <c r="G223" s="706"/>
      <c r="H223" s="706"/>
      <c r="I223" s="706"/>
      <c r="J223" s="706"/>
      <c r="K223" s="706"/>
      <c r="L223" s="706"/>
      <c r="M223" s="706"/>
      <c r="N223" s="706"/>
      <c r="O223" s="706"/>
      <c r="P223" s="706"/>
      <c r="Q223" s="706"/>
      <c r="R223" s="706"/>
      <c r="S223" s="706"/>
      <c r="T223" s="706"/>
      <c r="U223" s="706"/>
      <c r="V223" s="706"/>
      <c r="W223" s="706"/>
      <c r="X223" s="706"/>
      <c r="Y223" s="706"/>
      <c r="Z223" s="706"/>
      <c r="AA223" s="706"/>
      <c r="AB223" s="706"/>
      <c r="AC223" s="706"/>
      <c r="AD223" s="706"/>
      <c r="AE223" s="706"/>
      <c r="AF223" s="706"/>
      <c r="AG223" s="706"/>
      <c r="AH223" s="706"/>
      <c r="AI223" s="706"/>
      <c r="AJ223" s="706"/>
      <c r="AK223" s="707"/>
    </row>
    <row r="224" spans="1:37" x14ac:dyDescent="0.15">
      <c r="A224" s="703"/>
      <c r="B224" s="704"/>
      <c r="C224" s="704"/>
      <c r="D224" s="704"/>
      <c r="E224" s="704"/>
      <c r="F224" s="704"/>
      <c r="G224" s="704"/>
      <c r="H224" s="704"/>
      <c r="I224" s="697"/>
      <c r="J224" s="697"/>
      <c r="K224" s="697"/>
      <c r="L224" s="697"/>
      <c r="M224" s="588"/>
      <c r="N224" s="588"/>
      <c r="O224" s="588"/>
      <c r="P224" s="588"/>
      <c r="Q224" s="588"/>
      <c r="R224" s="588"/>
      <c r="S224" s="588"/>
      <c r="T224" s="588"/>
      <c r="U224" s="588"/>
      <c r="V224" s="697"/>
      <c r="W224" s="697"/>
      <c r="X224" s="697"/>
      <c r="Y224" s="697"/>
      <c r="Z224" s="697"/>
      <c r="AA224" s="697"/>
      <c r="AB224" s="697"/>
      <c r="AC224" s="697"/>
      <c r="AD224" s="697"/>
      <c r="AE224" s="697"/>
      <c r="AF224" s="697"/>
      <c r="AG224" s="697"/>
      <c r="AH224" s="697"/>
      <c r="AI224" s="588"/>
      <c r="AJ224" s="588"/>
      <c r="AK224" s="698"/>
    </row>
    <row r="225" spans="1:37" x14ac:dyDescent="0.15">
      <c r="A225" s="699" t="s">
        <v>1652</v>
      </c>
      <c r="B225" s="666"/>
      <c r="C225" s="700"/>
      <c r="D225" s="700"/>
      <c r="E225" s="700"/>
      <c r="F225" s="700"/>
      <c r="G225" s="700"/>
      <c r="H225" s="700"/>
      <c r="I225" s="700"/>
      <c r="J225" s="700"/>
      <c r="K225" s="700"/>
      <c r="L225" s="700"/>
      <c r="M225" s="700"/>
      <c r="N225" s="700"/>
      <c r="O225" s="700"/>
      <c r="P225" s="700"/>
      <c r="Q225" s="700"/>
      <c r="R225" s="700"/>
      <c r="S225" s="700"/>
      <c r="T225" s="700"/>
      <c r="U225" s="700"/>
      <c r="V225" s="700"/>
      <c r="W225" s="700"/>
      <c r="X225" s="700"/>
      <c r="Y225" s="700"/>
      <c r="Z225" s="700"/>
      <c r="AA225" s="700"/>
      <c r="AB225" s="700"/>
      <c r="AC225" s="700"/>
      <c r="AD225" s="700"/>
      <c r="AE225" s="700"/>
      <c r="AF225" s="700"/>
      <c r="AG225" s="700"/>
      <c r="AH225" s="700"/>
      <c r="AI225" s="700"/>
      <c r="AJ225" s="700"/>
      <c r="AK225" s="701"/>
    </row>
    <row r="226" spans="1:37" ht="14.25" thickBot="1" x14ac:dyDescent="0.2">
      <c r="A226" s="705"/>
      <c r="B226" s="706"/>
      <c r="C226" s="706"/>
      <c r="D226" s="706"/>
      <c r="E226" s="706"/>
      <c r="F226" s="706"/>
      <c r="G226" s="706"/>
      <c r="H226" s="706"/>
      <c r="I226" s="706"/>
      <c r="J226" s="706"/>
      <c r="K226" s="706"/>
      <c r="L226" s="706"/>
      <c r="M226" s="706"/>
      <c r="N226" s="706"/>
      <c r="O226" s="706"/>
      <c r="P226" s="706"/>
      <c r="Q226" s="706"/>
      <c r="R226" s="706"/>
      <c r="S226" s="706"/>
      <c r="T226" s="706"/>
      <c r="U226" s="706"/>
      <c r="V226" s="706"/>
      <c r="W226" s="706"/>
      <c r="X226" s="706"/>
      <c r="Y226" s="706"/>
      <c r="Z226" s="706"/>
      <c r="AA226" s="706"/>
      <c r="AB226" s="706"/>
      <c r="AC226" s="706"/>
      <c r="AD226" s="706"/>
      <c r="AE226" s="706"/>
      <c r="AF226" s="706"/>
      <c r="AG226" s="706"/>
      <c r="AH226" s="706"/>
      <c r="AI226" s="706"/>
      <c r="AJ226" s="706"/>
      <c r="AK226" s="707"/>
    </row>
    <row r="227" spans="1:37" x14ac:dyDescent="0.15">
      <c r="A227" s="703"/>
      <c r="B227" s="704"/>
      <c r="C227" s="704"/>
      <c r="D227" s="704"/>
      <c r="E227" s="704"/>
      <c r="F227" s="704"/>
      <c r="G227" s="704"/>
      <c r="H227" s="704"/>
      <c r="I227" s="697"/>
      <c r="J227" s="697"/>
      <c r="K227" s="697"/>
      <c r="L227" s="697"/>
      <c r="M227" s="588"/>
      <c r="N227" s="588"/>
      <c r="O227" s="588"/>
      <c r="P227" s="588"/>
      <c r="Q227" s="588"/>
      <c r="R227" s="588"/>
      <c r="S227" s="588"/>
      <c r="T227" s="588"/>
      <c r="U227" s="588"/>
      <c r="V227" s="697"/>
      <c r="W227" s="697"/>
      <c r="X227" s="697"/>
      <c r="Y227" s="697"/>
      <c r="Z227" s="697"/>
      <c r="AA227" s="697"/>
      <c r="AB227" s="697"/>
      <c r="AC227" s="697"/>
      <c r="AD227" s="697"/>
      <c r="AE227" s="697"/>
      <c r="AF227" s="697"/>
      <c r="AG227" s="697"/>
      <c r="AH227" s="697"/>
      <c r="AI227" s="588"/>
      <c r="AJ227" s="588"/>
      <c r="AK227" s="698"/>
    </row>
    <row r="228" spans="1:37" x14ac:dyDescent="0.15">
      <c r="A228" s="699" t="s">
        <v>1652</v>
      </c>
      <c r="B228" s="666"/>
      <c r="C228" s="700"/>
      <c r="D228" s="700"/>
      <c r="E228" s="700"/>
      <c r="F228" s="700"/>
      <c r="G228" s="700"/>
      <c r="H228" s="700"/>
      <c r="I228" s="700"/>
      <c r="J228" s="700"/>
      <c r="K228" s="700"/>
      <c r="L228" s="700"/>
      <c r="M228" s="700"/>
      <c r="N228" s="700"/>
      <c r="O228" s="700"/>
      <c r="P228" s="700"/>
      <c r="Q228" s="700"/>
      <c r="R228" s="700"/>
      <c r="S228" s="700"/>
      <c r="T228" s="700"/>
      <c r="U228" s="700"/>
      <c r="V228" s="700"/>
      <c r="W228" s="700"/>
      <c r="X228" s="700"/>
      <c r="Y228" s="700"/>
      <c r="Z228" s="700"/>
      <c r="AA228" s="700"/>
      <c r="AB228" s="700"/>
      <c r="AC228" s="700"/>
      <c r="AD228" s="700"/>
      <c r="AE228" s="700"/>
      <c r="AF228" s="700"/>
      <c r="AG228" s="700"/>
      <c r="AH228" s="700"/>
      <c r="AI228" s="700"/>
      <c r="AJ228" s="700"/>
      <c r="AK228" s="701"/>
    </row>
    <row r="229" spans="1:37" ht="14.25" thickBot="1" x14ac:dyDescent="0.2">
      <c r="A229" s="705"/>
      <c r="B229" s="706"/>
      <c r="C229" s="706"/>
      <c r="D229" s="706"/>
      <c r="E229" s="706"/>
      <c r="F229" s="706"/>
      <c r="G229" s="706"/>
      <c r="H229" s="706"/>
      <c r="I229" s="706"/>
      <c r="J229" s="706"/>
      <c r="K229" s="706"/>
      <c r="L229" s="706"/>
      <c r="M229" s="706"/>
      <c r="N229" s="706"/>
      <c r="O229" s="706"/>
      <c r="P229" s="706"/>
      <c r="Q229" s="706"/>
      <c r="R229" s="706"/>
      <c r="S229" s="706"/>
      <c r="T229" s="706"/>
      <c r="U229" s="706"/>
      <c r="V229" s="706"/>
      <c r="W229" s="706"/>
      <c r="X229" s="706"/>
      <c r="Y229" s="706"/>
      <c r="Z229" s="706"/>
      <c r="AA229" s="706"/>
      <c r="AB229" s="706"/>
      <c r="AC229" s="706"/>
      <c r="AD229" s="706"/>
      <c r="AE229" s="706"/>
      <c r="AF229" s="706"/>
      <c r="AG229" s="706"/>
      <c r="AH229" s="706"/>
      <c r="AI229" s="706"/>
      <c r="AJ229" s="706"/>
      <c r="AK229" s="707"/>
    </row>
    <row r="230" spans="1:37" x14ac:dyDescent="0.15">
      <c r="A230" s="703"/>
      <c r="B230" s="704"/>
      <c r="C230" s="704"/>
      <c r="D230" s="704"/>
      <c r="E230" s="704"/>
      <c r="F230" s="704"/>
      <c r="G230" s="704"/>
      <c r="H230" s="704"/>
      <c r="I230" s="697"/>
      <c r="J230" s="697"/>
      <c r="K230" s="697"/>
      <c r="L230" s="697"/>
      <c r="M230" s="588"/>
      <c r="N230" s="588"/>
      <c r="O230" s="588"/>
      <c r="P230" s="588"/>
      <c r="Q230" s="588"/>
      <c r="R230" s="588"/>
      <c r="S230" s="588"/>
      <c r="T230" s="588"/>
      <c r="U230" s="588"/>
      <c r="V230" s="697"/>
      <c r="W230" s="697"/>
      <c r="X230" s="697"/>
      <c r="Y230" s="697"/>
      <c r="Z230" s="697"/>
      <c r="AA230" s="697"/>
      <c r="AB230" s="697"/>
      <c r="AC230" s="697"/>
      <c r="AD230" s="697"/>
      <c r="AE230" s="697"/>
      <c r="AF230" s="697"/>
      <c r="AG230" s="697"/>
      <c r="AH230" s="697"/>
      <c r="AI230" s="588"/>
      <c r="AJ230" s="588"/>
      <c r="AK230" s="698"/>
    </row>
    <row r="231" spans="1:37" x14ac:dyDescent="0.15">
      <c r="A231" s="699" t="s">
        <v>1652</v>
      </c>
      <c r="B231" s="666"/>
      <c r="C231" s="700"/>
      <c r="D231" s="700"/>
      <c r="E231" s="700"/>
      <c r="F231" s="700"/>
      <c r="G231" s="700"/>
      <c r="H231" s="700"/>
      <c r="I231" s="700"/>
      <c r="J231" s="700"/>
      <c r="K231" s="700"/>
      <c r="L231" s="700"/>
      <c r="M231" s="700"/>
      <c r="N231" s="700"/>
      <c r="O231" s="700"/>
      <c r="P231" s="700"/>
      <c r="Q231" s="700"/>
      <c r="R231" s="700"/>
      <c r="S231" s="700"/>
      <c r="T231" s="700"/>
      <c r="U231" s="700"/>
      <c r="V231" s="700"/>
      <c r="W231" s="700"/>
      <c r="X231" s="700"/>
      <c r="Y231" s="700"/>
      <c r="Z231" s="700"/>
      <c r="AA231" s="700"/>
      <c r="AB231" s="700"/>
      <c r="AC231" s="700"/>
      <c r="AD231" s="700"/>
      <c r="AE231" s="700"/>
      <c r="AF231" s="700"/>
      <c r="AG231" s="700"/>
      <c r="AH231" s="700"/>
      <c r="AI231" s="700"/>
      <c r="AJ231" s="700"/>
      <c r="AK231" s="701"/>
    </row>
    <row r="232" spans="1:37" ht="14.25" thickBot="1" x14ac:dyDescent="0.2">
      <c r="A232" s="705"/>
      <c r="B232" s="706"/>
      <c r="C232" s="706"/>
      <c r="D232" s="706"/>
      <c r="E232" s="706"/>
      <c r="F232" s="706"/>
      <c r="G232" s="706"/>
      <c r="H232" s="706"/>
      <c r="I232" s="706"/>
      <c r="J232" s="706"/>
      <c r="K232" s="706"/>
      <c r="L232" s="706"/>
      <c r="M232" s="706"/>
      <c r="N232" s="706"/>
      <c r="O232" s="706"/>
      <c r="P232" s="706"/>
      <c r="Q232" s="706"/>
      <c r="R232" s="706"/>
      <c r="S232" s="706"/>
      <c r="T232" s="706"/>
      <c r="U232" s="706"/>
      <c r="V232" s="706"/>
      <c r="W232" s="706"/>
      <c r="X232" s="706"/>
      <c r="Y232" s="706"/>
      <c r="Z232" s="706"/>
      <c r="AA232" s="706"/>
      <c r="AB232" s="706"/>
      <c r="AC232" s="706"/>
      <c r="AD232" s="706"/>
      <c r="AE232" s="706"/>
      <c r="AF232" s="706"/>
      <c r="AG232" s="706"/>
      <c r="AH232" s="706"/>
      <c r="AI232" s="706"/>
      <c r="AJ232" s="706"/>
      <c r="AK232" s="707"/>
    </row>
    <row r="233" spans="1:37" x14ac:dyDescent="0.15">
      <c r="A233" s="703"/>
      <c r="B233" s="704"/>
      <c r="C233" s="704"/>
      <c r="D233" s="704"/>
      <c r="E233" s="704"/>
      <c r="F233" s="704"/>
      <c r="G233" s="704"/>
      <c r="H233" s="704"/>
      <c r="I233" s="697"/>
      <c r="J233" s="697"/>
      <c r="K233" s="697"/>
      <c r="L233" s="697"/>
      <c r="M233" s="588"/>
      <c r="N233" s="588"/>
      <c r="O233" s="588"/>
      <c r="P233" s="588"/>
      <c r="Q233" s="588"/>
      <c r="R233" s="588"/>
      <c r="S233" s="588"/>
      <c r="T233" s="588"/>
      <c r="U233" s="588"/>
      <c r="V233" s="697"/>
      <c r="W233" s="697"/>
      <c r="X233" s="697"/>
      <c r="Y233" s="697"/>
      <c r="Z233" s="697"/>
      <c r="AA233" s="697"/>
      <c r="AB233" s="697"/>
      <c r="AC233" s="697"/>
      <c r="AD233" s="697"/>
      <c r="AE233" s="697"/>
      <c r="AF233" s="697"/>
      <c r="AG233" s="697"/>
      <c r="AH233" s="697"/>
      <c r="AI233" s="588"/>
      <c r="AJ233" s="588"/>
      <c r="AK233" s="698"/>
    </row>
    <row r="234" spans="1:37" x14ac:dyDescent="0.15">
      <c r="A234" s="699" t="s">
        <v>1652</v>
      </c>
      <c r="B234" s="666"/>
      <c r="C234" s="700"/>
      <c r="D234" s="700"/>
      <c r="E234" s="700"/>
      <c r="F234" s="700"/>
      <c r="G234" s="700"/>
      <c r="H234" s="700"/>
      <c r="I234" s="700"/>
      <c r="J234" s="700"/>
      <c r="K234" s="700"/>
      <c r="L234" s="700"/>
      <c r="M234" s="700"/>
      <c r="N234" s="700"/>
      <c r="O234" s="700"/>
      <c r="P234" s="700"/>
      <c r="Q234" s="700"/>
      <c r="R234" s="700"/>
      <c r="S234" s="700"/>
      <c r="T234" s="700"/>
      <c r="U234" s="700"/>
      <c r="V234" s="700"/>
      <c r="W234" s="700"/>
      <c r="X234" s="700"/>
      <c r="Y234" s="700"/>
      <c r="Z234" s="700"/>
      <c r="AA234" s="700"/>
      <c r="AB234" s="700"/>
      <c r="AC234" s="700"/>
      <c r="AD234" s="700"/>
      <c r="AE234" s="700"/>
      <c r="AF234" s="700"/>
      <c r="AG234" s="700"/>
      <c r="AH234" s="700"/>
      <c r="AI234" s="700"/>
      <c r="AJ234" s="700"/>
      <c r="AK234" s="701"/>
    </row>
    <row r="235" spans="1:37" ht="14.25" thickBot="1" x14ac:dyDescent="0.2">
      <c r="A235" s="705"/>
      <c r="B235" s="706"/>
      <c r="C235" s="706"/>
      <c r="D235" s="706"/>
      <c r="E235" s="706"/>
      <c r="F235" s="706"/>
      <c r="G235" s="706"/>
      <c r="H235" s="706"/>
      <c r="I235" s="706"/>
      <c r="J235" s="706"/>
      <c r="K235" s="706"/>
      <c r="L235" s="706"/>
      <c r="M235" s="706"/>
      <c r="N235" s="706"/>
      <c r="O235" s="706"/>
      <c r="P235" s="706"/>
      <c r="Q235" s="706"/>
      <c r="R235" s="706"/>
      <c r="S235" s="706"/>
      <c r="T235" s="706"/>
      <c r="U235" s="706"/>
      <c r="V235" s="706"/>
      <c r="W235" s="706"/>
      <c r="X235" s="706"/>
      <c r="Y235" s="706"/>
      <c r="Z235" s="706"/>
      <c r="AA235" s="706"/>
      <c r="AB235" s="706"/>
      <c r="AC235" s="706"/>
      <c r="AD235" s="706"/>
      <c r="AE235" s="706"/>
      <c r="AF235" s="706"/>
      <c r="AG235" s="706"/>
      <c r="AH235" s="706"/>
      <c r="AI235" s="706"/>
      <c r="AJ235" s="706"/>
      <c r="AK235" s="707"/>
    </row>
    <row r="236" spans="1:37" x14ac:dyDescent="0.15">
      <c r="A236" s="703"/>
      <c r="B236" s="704"/>
      <c r="C236" s="704"/>
      <c r="D236" s="704"/>
      <c r="E236" s="704"/>
      <c r="F236" s="704"/>
      <c r="G236" s="704"/>
      <c r="H236" s="704"/>
      <c r="I236" s="697"/>
      <c r="J236" s="697"/>
      <c r="K236" s="697"/>
      <c r="L236" s="697"/>
      <c r="M236" s="588"/>
      <c r="N236" s="588"/>
      <c r="O236" s="588"/>
      <c r="P236" s="588"/>
      <c r="Q236" s="588"/>
      <c r="R236" s="588"/>
      <c r="S236" s="588"/>
      <c r="T236" s="588"/>
      <c r="U236" s="588"/>
      <c r="V236" s="697"/>
      <c r="W236" s="697"/>
      <c r="X236" s="697"/>
      <c r="Y236" s="697"/>
      <c r="Z236" s="697"/>
      <c r="AA236" s="697"/>
      <c r="AB236" s="697"/>
      <c r="AC236" s="697"/>
      <c r="AD236" s="697"/>
      <c r="AE236" s="697"/>
      <c r="AF236" s="697"/>
      <c r="AG236" s="697"/>
      <c r="AH236" s="697"/>
      <c r="AI236" s="588"/>
      <c r="AJ236" s="588"/>
      <c r="AK236" s="698"/>
    </row>
    <row r="237" spans="1:37" x14ac:dyDescent="0.15">
      <c r="A237" s="699" t="s">
        <v>1652</v>
      </c>
      <c r="B237" s="666"/>
      <c r="C237" s="700"/>
      <c r="D237" s="700"/>
      <c r="E237" s="700"/>
      <c r="F237" s="700"/>
      <c r="G237" s="700"/>
      <c r="H237" s="700"/>
      <c r="I237" s="700"/>
      <c r="J237" s="700"/>
      <c r="K237" s="700"/>
      <c r="L237" s="700"/>
      <c r="M237" s="700"/>
      <c r="N237" s="700"/>
      <c r="O237" s="700"/>
      <c r="P237" s="700"/>
      <c r="Q237" s="700"/>
      <c r="R237" s="700"/>
      <c r="S237" s="700"/>
      <c r="T237" s="700"/>
      <c r="U237" s="700"/>
      <c r="V237" s="700"/>
      <c r="W237" s="700"/>
      <c r="X237" s="700"/>
      <c r="Y237" s="700"/>
      <c r="Z237" s="700"/>
      <c r="AA237" s="700"/>
      <c r="AB237" s="700"/>
      <c r="AC237" s="700"/>
      <c r="AD237" s="700"/>
      <c r="AE237" s="700"/>
      <c r="AF237" s="700"/>
      <c r="AG237" s="700"/>
      <c r="AH237" s="700"/>
      <c r="AI237" s="700"/>
      <c r="AJ237" s="700"/>
      <c r="AK237" s="701"/>
    </row>
    <row r="238" spans="1:37" ht="14.25" thickBot="1" x14ac:dyDescent="0.2">
      <c r="A238" s="705"/>
      <c r="B238" s="706"/>
      <c r="C238" s="706"/>
      <c r="D238" s="706"/>
      <c r="E238" s="706"/>
      <c r="F238" s="706"/>
      <c r="G238" s="706"/>
      <c r="H238" s="706"/>
      <c r="I238" s="706"/>
      <c r="J238" s="706"/>
      <c r="K238" s="706"/>
      <c r="L238" s="706"/>
      <c r="M238" s="706"/>
      <c r="N238" s="706"/>
      <c r="O238" s="706"/>
      <c r="P238" s="706"/>
      <c r="Q238" s="706"/>
      <c r="R238" s="706"/>
      <c r="S238" s="706"/>
      <c r="T238" s="706"/>
      <c r="U238" s="706"/>
      <c r="V238" s="706"/>
      <c r="W238" s="706"/>
      <c r="X238" s="706"/>
      <c r="Y238" s="706"/>
      <c r="Z238" s="706"/>
      <c r="AA238" s="706"/>
      <c r="AB238" s="706"/>
      <c r="AC238" s="706"/>
      <c r="AD238" s="706"/>
      <c r="AE238" s="706"/>
      <c r="AF238" s="706"/>
      <c r="AG238" s="706"/>
      <c r="AH238" s="706"/>
      <c r="AI238" s="706"/>
      <c r="AJ238" s="706"/>
      <c r="AK238" s="707"/>
    </row>
    <row r="239" spans="1:37" x14ac:dyDescent="0.15">
      <c r="A239" s="703"/>
      <c r="B239" s="704"/>
      <c r="C239" s="704"/>
      <c r="D239" s="704"/>
      <c r="E239" s="704"/>
      <c r="F239" s="704"/>
      <c r="G239" s="704"/>
      <c r="H239" s="704"/>
      <c r="I239" s="697"/>
      <c r="J239" s="697"/>
      <c r="K239" s="697"/>
      <c r="L239" s="697"/>
      <c r="M239" s="588"/>
      <c r="N239" s="588"/>
      <c r="O239" s="588"/>
      <c r="P239" s="588"/>
      <c r="Q239" s="588"/>
      <c r="R239" s="588"/>
      <c r="S239" s="588"/>
      <c r="T239" s="588"/>
      <c r="U239" s="588"/>
      <c r="V239" s="697"/>
      <c r="W239" s="697"/>
      <c r="X239" s="697"/>
      <c r="Y239" s="697"/>
      <c r="Z239" s="697"/>
      <c r="AA239" s="697"/>
      <c r="AB239" s="697"/>
      <c r="AC239" s="697"/>
      <c r="AD239" s="697"/>
      <c r="AE239" s="697"/>
      <c r="AF239" s="697"/>
      <c r="AG239" s="697"/>
      <c r="AH239" s="697"/>
      <c r="AI239" s="588"/>
      <c r="AJ239" s="588"/>
      <c r="AK239" s="698"/>
    </row>
    <row r="240" spans="1:37" x14ac:dyDescent="0.15">
      <c r="A240" s="699" t="s">
        <v>1652</v>
      </c>
      <c r="B240" s="666"/>
      <c r="C240" s="700"/>
      <c r="D240" s="700"/>
      <c r="E240" s="700"/>
      <c r="F240" s="700"/>
      <c r="G240" s="700"/>
      <c r="H240" s="700"/>
      <c r="I240" s="700"/>
      <c r="J240" s="700"/>
      <c r="K240" s="700"/>
      <c r="L240" s="700"/>
      <c r="M240" s="700"/>
      <c r="N240" s="700"/>
      <c r="O240" s="700"/>
      <c r="P240" s="700"/>
      <c r="Q240" s="700"/>
      <c r="R240" s="700"/>
      <c r="S240" s="700"/>
      <c r="T240" s="700"/>
      <c r="U240" s="700"/>
      <c r="V240" s="700"/>
      <c r="W240" s="700"/>
      <c r="X240" s="700"/>
      <c r="Y240" s="700"/>
      <c r="Z240" s="700"/>
      <c r="AA240" s="700"/>
      <c r="AB240" s="700"/>
      <c r="AC240" s="700"/>
      <c r="AD240" s="700"/>
      <c r="AE240" s="700"/>
      <c r="AF240" s="700"/>
      <c r="AG240" s="700"/>
      <c r="AH240" s="700"/>
      <c r="AI240" s="700"/>
      <c r="AJ240" s="700"/>
      <c r="AK240" s="701"/>
    </row>
    <row r="241" spans="1:37" ht="14.25" thickBot="1" x14ac:dyDescent="0.2">
      <c r="A241" s="705"/>
      <c r="B241" s="706"/>
      <c r="C241" s="706"/>
      <c r="D241" s="706"/>
      <c r="E241" s="706"/>
      <c r="F241" s="706"/>
      <c r="G241" s="706"/>
      <c r="H241" s="706"/>
      <c r="I241" s="706"/>
      <c r="J241" s="706"/>
      <c r="K241" s="706"/>
      <c r="L241" s="706"/>
      <c r="M241" s="706"/>
      <c r="N241" s="706"/>
      <c r="O241" s="706"/>
      <c r="P241" s="706"/>
      <c r="Q241" s="706"/>
      <c r="R241" s="706"/>
      <c r="S241" s="706"/>
      <c r="T241" s="706"/>
      <c r="U241" s="706"/>
      <c r="V241" s="706"/>
      <c r="W241" s="706"/>
      <c r="X241" s="706"/>
      <c r="Y241" s="706"/>
      <c r="Z241" s="706"/>
      <c r="AA241" s="706"/>
      <c r="AB241" s="706"/>
      <c r="AC241" s="706"/>
      <c r="AD241" s="706"/>
      <c r="AE241" s="706"/>
      <c r="AF241" s="706"/>
      <c r="AG241" s="706"/>
      <c r="AH241" s="706"/>
      <c r="AI241" s="706"/>
      <c r="AJ241" s="706"/>
      <c r="AK241" s="707"/>
    </row>
    <row r="242" spans="1:37" x14ac:dyDescent="0.15">
      <c r="A242" s="703"/>
      <c r="B242" s="704"/>
      <c r="C242" s="704"/>
      <c r="D242" s="704"/>
      <c r="E242" s="704"/>
      <c r="F242" s="704"/>
      <c r="G242" s="704"/>
      <c r="H242" s="704"/>
      <c r="I242" s="697"/>
      <c r="J242" s="697"/>
      <c r="K242" s="697"/>
      <c r="L242" s="697"/>
      <c r="M242" s="588"/>
      <c r="N242" s="588"/>
      <c r="O242" s="588"/>
      <c r="P242" s="588"/>
      <c r="Q242" s="588"/>
      <c r="R242" s="588"/>
      <c r="S242" s="588"/>
      <c r="T242" s="588"/>
      <c r="U242" s="588"/>
      <c r="V242" s="697"/>
      <c r="W242" s="697"/>
      <c r="X242" s="697"/>
      <c r="Y242" s="697"/>
      <c r="Z242" s="697"/>
      <c r="AA242" s="697"/>
      <c r="AB242" s="697"/>
      <c r="AC242" s="697"/>
      <c r="AD242" s="697"/>
      <c r="AE242" s="697"/>
      <c r="AF242" s="697"/>
      <c r="AG242" s="697"/>
      <c r="AH242" s="697"/>
      <c r="AI242" s="588"/>
      <c r="AJ242" s="588"/>
      <c r="AK242" s="698"/>
    </row>
    <row r="243" spans="1:37" x14ac:dyDescent="0.15">
      <c r="A243" s="699" t="s">
        <v>1652</v>
      </c>
      <c r="B243" s="666"/>
      <c r="C243" s="700"/>
      <c r="D243" s="700"/>
      <c r="E243" s="700"/>
      <c r="F243" s="700"/>
      <c r="G243" s="700"/>
      <c r="H243" s="700"/>
      <c r="I243" s="700"/>
      <c r="J243" s="700"/>
      <c r="K243" s="700"/>
      <c r="L243" s="700"/>
      <c r="M243" s="700"/>
      <c r="N243" s="700"/>
      <c r="O243" s="700"/>
      <c r="P243" s="700"/>
      <c r="Q243" s="700"/>
      <c r="R243" s="700"/>
      <c r="S243" s="700"/>
      <c r="T243" s="700"/>
      <c r="U243" s="700"/>
      <c r="V243" s="700"/>
      <c r="W243" s="700"/>
      <c r="X243" s="700"/>
      <c r="Y243" s="700"/>
      <c r="Z243" s="700"/>
      <c r="AA243" s="700"/>
      <c r="AB243" s="700"/>
      <c r="AC243" s="700"/>
      <c r="AD243" s="700"/>
      <c r="AE243" s="700"/>
      <c r="AF243" s="700"/>
      <c r="AG243" s="700"/>
      <c r="AH243" s="700"/>
      <c r="AI243" s="700"/>
      <c r="AJ243" s="700"/>
      <c r="AK243" s="701"/>
    </row>
    <row r="244" spans="1:37" ht="14.25" thickBot="1" x14ac:dyDescent="0.2">
      <c r="A244" s="705"/>
      <c r="B244" s="706"/>
      <c r="C244" s="706"/>
      <c r="D244" s="706"/>
      <c r="E244" s="706"/>
      <c r="F244" s="706"/>
      <c r="G244" s="706"/>
      <c r="H244" s="706"/>
      <c r="I244" s="706"/>
      <c r="J244" s="706"/>
      <c r="K244" s="706"/>
      <c r="L244" s="706"/>
      <c r="M244" s="706"/>
      <c r="N244" s="706"/>
      <c r="O244" s="706"/>
      <c r="P244" s="706"/>
      <c r="Q244" s="706"/>
      <c r="R244" s="706"/>
      <c r="S244" s="706"/>
      <c r="T244" s="706"/>
      <c r="U244" s="706"/>
      <c r="V244" s="706"/>
      <c r="W244" s="706"/>
      <c r="X244" s="706"/>
      <c r="Y244" s="706"/>
      <c r="Z244" s="706"/>
      <c r="AA244" s="706"/>
      <c r="AB244" s="706"/>
      <c r="AC244" s="706"/>
      <c r="AD244" s="706"/>
      <c r="AE244" s="706"/>
      <c r="AF244" s="706"/>
      <c r="AG244" s="706"/>
      <c r="AH244" s="706"/>
      <c r="AI244" s="706"/>
      <c r="AJ244" s="706"/>
      <c r="AK244" s="707"/>
    </row>
    <row r="245" spans="1:37" x14ac:dyDescent="0.15">
      <c r="A245" s="218"/>
      <c r="B245" s="218"/>
      <c r="C245" s="218"/>
      <c r="D245" s="218"/>
      <c r="E245" s="218"/>
      <c r="F245" s="218"/>
      <c r="G245" s="218"/>
      <c r="H245" s="218"/>
      <c r="I245" s="218"/>
      <c r="J245" s="218"/>
      <c r="K245" s="218"/>
      <c r="L245" s="218"/>
      <c r="M245" s="218"/>
      <c r="N245" s="218"/>
      <c r="O245" s="218"/>
      <c r="P245" s="218"/>
      <c r="Q245" s="218"/>
      <c r="R245" s="218"/>
      <c r="S245" s="218"/>
      <c r="T245" s="218"/>
      <c r="U245" s="218"/>
      <c r="V245" s="218"/>
      <c r="W245" s="218"/>
      <c r="X245" s="218"/>
      <c r="Y245" s="218"/>
      <c r="Z245" s="218"/>
      <c r="AA245" s="218"/>
      <c r="AB245" s="218"/>
      <c r="AC245" s="218"/>
      <c r="AD245" s="218"/>
      <c r="AE245" s="218"/>
      <c r="AF245" s="218"/>
      <c r="AG245" s="218"/>
      <c r="AH245" s="218"/>
      <c r="AI245" s="218"/>
      <c r="AJ245" s="218"/>
      <c r="AK245" s="218"/>
    </row>
    <row r="246" spans="1:37" x14ac:dyDescent="0.15">
      <c r="A246" s="218"/>
      <c r="B246" s="218"/>
      <c r="C246" s="218"/>
      <c r="D246" s="218"/>
      <c r="E246" s="218"/>
      <c r="F246" s="218"/>
      <c r="G246" s="218"/>
      <c r="H246" s="218"/>
      <c r="I246" s="218"/>
      <c r="J246" s="218"/>
      <c r="K246" s="218"/>
      <c r="L246" s="218"/>
      <c r="M246" s="218"/>
      <c r="N246" s="218"/>
      <c r="O246" s="218"/>
      <c r="P246" s="218"/>
      <c r="Q246" s="218"/>
      <c r="R246" s="218"/>
      <c r="S246" s="218"/>
      <c r="T246" s="218"/>
      <c r="U246" s="218"/>
      <c r="V246" s="218"/>
      <c r="W246" s="218"/>
      <c r="X246" s="218"/>
      <c r="Y246" s="218"/>
      <c r="Z246" s="218"/>
      <c r="AA246" s="218"/>
      <c r="AB246" s="218"/>
      <c r="AC246" s="218"/>
      <c r="AD246" s="218"/>
      <c r="AE246" s="218"/>
      <c r="AF246" s="218"/>
      <c r="AG246" s="218"/>
      <c r="AH246" s="218"/>
      <c r="AI246" s="218"/>
      <c r="AJ246" s="218"/>
      <c r="AK246" s="218"/>
    </row>
    <row r="247" spans="1:37" x14ac:dyDescent="0.15">
      <c r="A247" s="218"/>
      <c r="B247" s="218"/>
      <c r="C247" s="218"/>
      <c r="D247" s="218"/>
      <c r="E247" s="218"/>
      <c r="F247" s="218"/>
      <c r="G247" s="218"/>
      <c r="H247" s="218"/>
      <c r="I247" s="218"/>
      <c r="J247" s="218"/>
      <c r="K247" s="218"/>
      <c r="L247" s="218"/>
      <c r="M247" s="218"/>
      <c r="N247" s="218"/>
      <c r="O247" s="218"/>
      <c r="P247" s="218"/>
      <c r="Q247" s="218"/>
      <c r="R247" s="218"/>
      <c r="S247" s="218"/>
      <c r="T247" s="218"/>
      <c r="U247" s="218"/>
      <c r="V247" s="218"/>
      <c r="W247" s="218"/>
      <c r="X247" s="218"/>
      <c r="Y247" s="218"/>
      <c r="Z247" s="218"/>
      <c r="AA247" s="218"/>
      <c r="AB247" s="218"/>
      <c r="AC247" s="218"/>
      <c r="AD247" s="218"/>
      <c r="AE247" s="218"/>
      <c r="AF247" s="218"/>
      <c r="AG247" s="218"/>
      <c r="AH247" s="218"/>
      <c r="AI247" s="218"/>
      <c r="AJ247" s="218"/>
      <c r="AK247" s="218"/>
    </row>
    <row r="248" spans="1:37" x14ac:dyDescent="0.15">
      <c r="A248" s="218"/>
      <c r="B248" s="218"/>
      <c r="C248" s="218"/>
      <c r="D248" s="218"/>
      <c r="E248" s="218"/>
      <c r="F248" s="218"/>
      <c r="G248" s="218"/>
      <c r="H248" s="218"/>
      <c r="I248" s="218"/>
      <c r="J248" s="218"/>
      <c r="K248" s="218"/>
      <c r="L248" s="218"/>
      <c r="M248" s="218"/>
      <c r="N248" s="218"/>
      <c r="O248" s="218"/>
      <c r="P248" s="218"/>
      <c r="Q248" s="218"/>
      <c r="R248" s="218"/>
      <c r="S248" s="218"/>
      <c r="T248" s="218"/>
      <c r="U248" s="218"/>
      <c r="V248" s="218"/>
      <c r="W248" s="218"/>
      <c r="X248" s="218"/>
      <c r="Y248" s="218"/>
      <c r="Z248" s="218"/>
      <c r="AA248" s="218"/>
      <c r="AB248" s="218"/>
      <c r="AC248" s="218"/>
      <c r="AD248" s="218"/>
      <c r="AE248" s="218"/>
      <c r="AF248" s="218"/>
      <c r="AG248" s="218"/>
      <c r="AH248" s="218"/>
      <c r="AI248" s="218"/>
      <c r="AJ248" s="218"/>
      <c r="AK248" s="218"/>
    </row>
    <row r="249" spans="1:37" x14ac:dyDescent="0.15">
      <c r="A249" s="218"/>
      <c r="B249" s="218"/>
      <c r="C249" s="218"/>
      <c r="D249" s="218"/>
      <c r="E249" s="218"/>
      <c r="F249" s="218"/>
      <c r="G249" s="218"/>
      <c r="H249" s="218"/>
      <c r="I249" s="218"/>
      <c r="J249" s="218"/>
      <c r="K249" s="218"/>
      <c r="L249" s="218"/>
      <c r="M249" s="218"/>
      <c r="N249" s="218"/>
      <c r="O249" s="218"/>
      <c r="P249" s="218"/>
      <c r="Q249" s="218"/>
      <c r="R249" s="218"/>
      <c r="S249" s="218"/>
      <c r="T249" s="218"/>
      <c r="U249" s="218"/>
      <c r="V249" s="218"/>
      <c r="W249" s="218"/>
      <c r="X249" s="218"/>
      <c r="Y249" s="218"/>
      <c r="Z249" s="218"/>
      <c r="AA249" s="218"/>
      <c r="AB249" s="218"/>
      <c r="AC249" s="218"/>
      <c r="AD249" s="218"/>
      <c r="AE249" s="218"/>
      <c r="AF249" s="218"/>
      <c r="AG249" s="218"/>
      <c r="AH249" s="218"/>
      <c r="AI249" s="218"/>
      <c r="AJ249" s="218"/>
      <c r="AK249" s="218"/>
    </row>
    <row r="250" spans="1:37" x14ac:dyDescent="0.15">
      <c r="A250" s="218"/>
      <c r="B250" s="218"/>
      <c r="C250" s="218"/>
      <c r="D250" s="218"/>
      <c r="E250" s="218"/>
      <c r="F250" s="218"/>
      <c r="G250" s="218"/>
      <c r="H250" s="218"/>
      <c r="I250" s="218"/>
      <c r="J250" s="218"/>
      <c r="K250" s="218"/>
      <c r="L250" s="218"/>
      <c r="M250" s="218"/>
      <c r="N250" s="218"/>
      <c r="O250" s="218"/>
      <c r="P250" s="218"/>
      <c r="Q250" s="218"/>
      <c r="R250" s="218"/>
      <c r="S250" s="218"/>
      <c r="T250" s="218"/>
      <c r="U250" s="218"/>
      <c r="V250" s="218"/>
      <c r="W250" s="218"/>
      <c r="X250" s="218"/>
      <c r="Y250" s="218"/>
      <c r="Z250" s="218"/>
      <c r="AA250" s="218"/>
      <c r="AB250" s="218"/>
      <c r="AC250" s="218"/>
      <c r="AD250" s="218"/>
      <c r="AE250" s="218"/>
      <c r="AF250" s="218"/>
      <c r="AG250" s="218"/>
      <c r="AH250" s="218"/>
      <c r="AI250" s="218"/>
      <c r="AJ250" s="218"/>
      <c r="AK250" s="218"/>
    </row>
    <row r="251" spans="1:37" x14ac:dyDescent="0.15">
      <c r="A251" s="218"/>
      <c r="B251" s="218"/>
      <c r="C251" s="218"/>
      <c r="D251" s="218"/>
      <c r="E251" s="218"/>
      <c r="F251" s="218"/>
      <c r="G251" s="218"/>
      <c r="H251" s="218"/>
      <c r="I251" s="218"/>
      <c r="J251" s="218"/>
      <c r="K251" s="218"/>
      <c r="L251" s="218"/>
      <c r="M251" s="218"/>
      <c r="N251" s="218"/>
      <c r="O251" s="218"/>
      <c r="P251" s="218"/>
      <c r="Q251" s="218"/>
      <c r="R251" s="218"/>
      <c r="S251" s="218"/>
      <c r="T251" s="218"/>
      <c r="U251" s="218"/>
      <c r="V251" s="218"/>
      <c r="W251" s="218"/>
      <c r="X251" s="218"/>
      <c r="Y251" s="218"/>
      <c r="Z251" s="218"/>
      <c r="AA251" s="218"/>
      <c r="AB251" s="218"/>
      <c r="AC251" s="218"/>
      <c r="AD251" s="218"/>
      <c r="AE251" s="218"/>
      <c r="AF251" s="218"/>
      <c r="AG251" s="218"/>
      <c r="AH251" s="218"/>
      <c r="AI251" s="218"/>
      <c r="AJ251" s="218"/>
      <c r="AK251" s="218"/>
    </row>
    <row r="252" spans="1:37" x14ac:dyDescent="0.15">
      <c r="A252" s="218"/>
      <c r="B252" s="218"/>
      <c r="C252" s="218"/>
      <c r="D252" s="218"/>
      <c r="E252" s="218"/>
      <c r="F252" s="218"/>
      <c r="G252" s="218"/>
      <c r="H252" s="218"/>
      <c r="I252" s="218"/>
      <c r="J252" s="218"/>
      <c r="K252" s="218"/>
      <c r="L252" s="218"/>
      <c r="M252" s="218"/>
      <c r="N252" s="218"/>
      <c r="O252" s="218"/>
      <c r="P252" s="218"/>
      <c r="Q252" s="218"/>
      <c r="R252" s="218"/>
      <c r="S252" s="218"/>
      <c r="T252" s="218"/>
      <c r="U252" s="218"/>
      <c r="V252" s="218"/>
      <c r="W252" s="218"/>
      <c r="X252" s="218"/>
      <c r="Y252" s="218"/>
      <c r="Z252" s="218"/>
      <c r="AA252" s="218"/>
      <c r="AB252" s="218"/>
      <c r="AC252" s="218"/>
      <c r="AD252" s="218"/>
      <c r="AE252" s="218"/>
      <c r="AF252" s="218"/>
      <c r="AG252" s="218"/>
      <c r="AH252" s="218"/>
      <c r="AI252" s="218"/>
      <c r="AJ252" s="218"/>
      <c r="AK252" s="218"/>
    </row>
    <row r="253" spans="1:37" x14ac:dyDescent="0.15">
      <c r="A253" s="218"/>
      <c r="B253" s="218"/>
      <c r="C253" s="218"/>
      <c r="D253" s="218"/>
      <c r="E253" s="218"/>
      <c r="F253" s="218"/>
      <c r="G253" s="218"/>
      <c r="H253" s="218"/>
      <c r="I253" s="218"/>
      <c r="J253" s="218"/>
      <c r="K253" s="218"/>
      <c r="L253" s="218"/>
      <c r="M253" s="218"/>
      <c r="N253" s="218"/>
      <c r="O253" s="218"/>
      <c r="P253" s="218"/>
      <c r="Q253" s="218"/>
      <c r="R253" s="218"/>
      <c r="S253" s="218"/>
      <c r="T253" s="218"/>
      <c r="U253" s="218"/>
      <c r="V253" s="218"/>
      <c r="W253" s="218"/>
      <c r="X253" s="218"/>
      <c r="Y253" s="218"/>
      <c r="Z253" s="218"/>
      <c r="AA253" s="218"/>
      <c r="AB253" s="218"/>
      <c r="AC253" s="218"/>
      <c r="AD253" s="218"/>
      <c r="AE253" s="218"/>
      <c r="AF253" s="218"/>
      <c r="AG253" s="218"/>
      <c r="AH253" s="218"/>
      <c r="AI253" s="218"/>
      <c r="AJ253" s="218"/>
      <c r="AK253" s="218"/>
    </row>
    <row r="254" spans="1:37" x14ac:dyDescent="0.15">
      <c r="A254" s="218"/>
      <c r="B254" s="218"/>
      <c r="C254" s="218"/>
      <c r="D254" s="218"/>
      <c r="E254" s="218"/>
      <c r="F254" s="218"/>
      <c r="G254" s="218"/>
      <c r="H254" s="218"/>
      <c r="I254" s="218"/>
      <c r="J254" s="218"/>
      <c r="K254" s="218"/>
      <c r="L254" s="218"/>
      <c r="M254" s="218"/>
      <c r="N254" s="218"/>
      <c r="O254" s="218"/>
      <c r="P254" s="218"/>
      <c r="Q254" s="218"/>
      <c r="R254" s="218"/>
      <c r="S254" s="218"/>
      <c r="T254" s="218"/>
      <c r="U254" s="218"/>
      <c r="V254" s="218"/>
      <c r="W254" s="218"/>
      <c r="X254" s="218"/>
      <c r="Y254" s="218"/>
      <c r="Z254" s="218"/>
      <c r="AA254" s="218"/>
      <c r="AB254" s="218"/>
      <c r="AC254" s="218"/>
      <c r="AD254" s="218"/>
      <c r="AE254" s="218"/>
      <c r="AF254" s="218"/>
      <c r="AG254" s="218"/>
      <c r="AH254" s="218"/>
      <c r="AI254" s="218"/>
      <c r="AJ254" s="218"/>
      <c r="AK254" s="218"/>
    </row>
    <row r="255" spans="1:37" x14ac:dyDescent="0.15">
      <c r="A255" s="218"/>
      <c r="B255" s="218"/>
      <c r="C255" s="218"/>
      <c r="D255" s="218"/>
      <c r="E255" s="218"/>
      <c r="F255" s="218"/>
      <c r="G255" s="218"/>
      <c r="H255" s="218"/>
      <c r="I255" s="218"/>
      <c r="J255" s="218"/>
      <c r="K255" s="218"/>
      <c r="L255" s="218"/>
      <c r="M255" s="218"/>
      <c r="N255" s="218"/>
      <c r="O255" s="218"/>
      <c r="P255" s="218"/>
      <c r="Q255" s="218"/>
      <c r="R255" s="218"/>
      <c r="S255" s="218"/>
      <c r="T255" s="218"/>
      <c r="U255" s="218"/>
      <c r="V255" s="218"/>
      <c r="W255" s="218"/>
      <c r="X255" s="218"/>
      <c r="Y255" s="218"/>
      <c r="Z255" s="218"/>
      <c r="AA255" s="218"/>
      <c r="AB255" s="218"/>
      <c r="AC255" s="218"/>
      <c r="AD255" s="218"/>
      <c r="AE255" s="218"/>
      <c r="AF255" s="218"/>
      <c r="AG255" s="218"/>
      <c r="AH255" s="218"/>
      <c r="AI255" s="218"/>
      <c r="AJ255" s="218"/>
      <c r="AK255" s="218"/>
    </row>
    <row r="256" spans="1:37" x14ac:dyDescent="0.15">
      <c r="A256" s="218"/>
      <c r="B256" s="218"/>
      <c r="C256" s="218"/>
      <c r="D256" s="218"/>
      <c r="E256" s="218"/>
      <c r="F256" s="218"/>
      <c r="G256" s="218"/>
      <c r="H256" s="218"/>
      <c r="I256" s="218"/>
      <c r="J256" s="218"/>
      <c r="K256" s="218"/>
      <c r="L256" s="218"/>
      <c r="M256" s="218"/>
      <c r="N256" s="218"/>
      <c r="O256" s="218"/>
      <c r="P256" s="218"/>
      <c r="Q256" s="218"/>
      <c r="R256" s="218"/>
      <c r="S256" s="218"/>
      <c r="T256" s="218"/>
      <c r="U256" s="218"/>
      <c r="V256" s="218"/>
      <c r="W256" s="218"/>
      <c r="X256" s="218"/>
      <c r="Y256" s="218"/>
      <c r="Z256" s="218"/>
      <c r="AA256" s="218"/>
      <c r="AB256" s="218"/>
      <c r="AC256" s="218"/>
      <c r="AD256" s="218"/>
      <c r="AE256" s="218"/>
      <c r="AF256" s="218"/>
      <c r="AG256" s="218"/>
      <c r="AH256" s="218"/>
      <c r="AI256" s="218"/>
      <c r="AJ256" s="218"/>
      <c r="AK256" s="218"/>
    </row>
    <row r="257" spans="1:37" x14ac:dyDescent="0.15">
      <c r="A257" s="218"/>
      <c r="B257" s="218"/>
      <c r="C257" s="218"/>
      <c r="D257" s="218"/>
      <c r="E257" s="218"/>
      <c r="F257" s="218"/>
      <c r="G257" s="218"/>
      <c r="H257" s="218"/>
      <c r="I257" s="218"/>
      <c r="J257" s="218"/>
      <c r="K257" s="218"/>
      <c r="L257" s="218"/>
      <c r="M257" s="218"/>
      <c r="N257" s="218"/>
      <c r="O257" s="218"/>
      <c r="P257" s="218"/>
      <c r="Q257" s="218"/>
      <c r="R257" s="218"/>
      <c r="S257" s="218"/>
      <c r="T257" s="218"/>
      <c r="U257" s="218"/>
      <c r="V257" s="218"/>
      <c r="W257" s="218"/>
      <c r="X257" s="218"/>
      <c r="Y257" s="218"/>
      <c r="Z257" s="218"/>
      <c r="AA257" s="218"/>
      <c r="AB257" s="218"/>
      <c r="AC257" s="218"/>
      <c r="AD257" s="218"/>
      <c r="AE257" s="218"/>
      <c r="AF257" s="218"/>
      <c r="AG257" s="218"/>
      <c r="AH257" s="218"/>
      <c r="AI257" s="218"/>
      <c r="AJ257" s="218"/>
      <c r="AK257" s="218"/>
    </row>
    <row r="258" spans="1:37" x14ac:dyDescent="0.15">
      <c r="A258" s="218"/>
      <c r="B258" s="218"/>
      <c r="C258" s="218"/>
      <c r="D258" s="218"/>
      <c r="E258" s="218"/>
      <c r="F258" s="218"/>
      <c r="G258" s="218"/>
      <c r="H258" s="218"/>
      <c r="I258" s="218"/>
      <c r="J258" s="218"/>
      <c r="K258" s="218"/>
      <c r="L258" s="218"/>
      <c r="M258" s="218"/>
      <c r="N258" s="218"/>
      <c r="O258" s="218"/>
      <c r="P258" s="218"/>
      <c r="Q258" s="218"/>
      <c r="R258" s="218"/>
      <c r="S258" s="218"/>
      <c r="T258" s="218"/>
      <c r="U258" s="218"/>
      <c r="V258" s="218"/>
      <c r="W258" s="218"/>
      <c r="X258" s="218"/>
      <c r="Y258" s="218"/>
      <c r="Z258" s="218"/>
      <c r="AA258" s="218"/>
      <c r="AB258" s="218"/>
      <c r="AC258" s="218"/>
      <c r="AD258" s="218"/>
      <c r="AE258" s="218"/>
      <c r="AF258" s="218"/>
      <c r="AG258" s="218"/>
      <c r="AH258" s="218"/>
      <c r="AI258" s="218"/>
      <c r="AJ258" s="218"/>
      <c r="AK258" s="218"/>
    </row>
    <row r="259" spans="1:37" x14ac:dyDescent="0.15">
      <c r="A259" s="218"/>
      <c r="B259" s="218"/>
      <c r="C259" s="218"/>
      <c r="D259" s="218"/>
      <c r="E259" s="218"/>
      <c r="F259" s="218"/>
      <c r="G259" s="218"/>
      <c r="H259" s="218"/>
      <c r="I259" s="218"/>
      <c r="J259" s="218"/>
      <c r="K259" s="218"/>
      <c r="L259" s="218"/>
      <c r="M259" s="218"/>
      <c r="N259" s="218"/>
      <c r="O259" s="218"/>
      <c r="P259" s="218"/>
      <c r="Q259" s="218"/>
      <c r="R259" s="218"/>
      <c r="S259" s="218"/>
      <c r="T259" s="218"/>
      <c r="U259" s="218"/>
      <c r="V259" s="218"/>
      <c r="W259" s="218"/>
      <c r="X259" s="218"/>
      <c r="Y259" s="218"/>
      <c r="Z259" s="218"/>
      <c r="AA259" s="218"/>
      <c r="AB259" s="218"/>
      <c r="AC259" s="218"/>
      <c r="AD259" s="218"/>
      <c r="AE259" s="218"/>
      <c r="AF259" s="218"/>
      <c r="AG259" s="218"/>
      <c r="AH259" s="218"/>
      <c r="AI259" s="218"/>
      <c r="AJ259" s="218"/>
      <c r="AK259" s="218"/>
    </row>
    <row r="260" spans="1:37" x14ac:dyDescent="0.15">
      <c r="A260" s="218"/>
      <c r="B260" s="218"/>
      <c r="C260" s="218"/>
      <c r="D260" s="218"/>
      <c r="E260" s="218"/>
      <c r="F260" s="218"/>
      <c r="G260" s="218"/>
      <c r="H260" s="218"/>
      <c r="I260" s="218"/>
      <c r="J260" s="218"/>
      <c r="K260" s="218"/>
      <c r="L260" s="218"/>
      <c r="M260" s="218"/>
      <c r="N260" s="218"/>
      <c r="O260" s="218"/>
      <c r="P260" s="218"/>
      <c r="Q260" s="218"/>
      <c r="R260" s="218"/>
      <c r="S260" s="218"/>
      <c r="T260" s="218"/>
      <c r="U260" s="218"/>
      <c r="V260" s="218"/>
      <c r="W260" s="218"/>
      <c r="X260" s="218"/>
      <c r="Y260" s="218"/>
      <c r="Z260" s="218"/>
      <c r="AA260" s="218"/>
      <c r="AB260" s="218"/>
      <c r="AC260" s="218"/>
      <c r="AD260" s="218"/>
      <c r="AE260" s="218"/>
      <c r="AF260" s="218"/>
      <c r="AG260" s="218"/>
      <c r="AH260" s="218"/>
      <c r="AI260" s="218"/>
      <c r="AJ260" s="218"/>
      <c r="AK260" s="218"/>
    </row>
    <row r="261" spans="1:37" x14ac:dyDescent="0.15">
      <c r="A261" s="218"/>
      <c r="B261" s="218"/>
      <c r="C261" s="218"/>
      <c r="D261" s="218"/>
      <c r="E261" s="218"/>
      <c r="F261" s="218"/>
      <c r="G261" s="218"/>
      <c r="H261" s="218"/>
      <c r="I261" s="218"/>
      <c r="J261" s="218"/>
      <c r="K261" s="218"/>
      <c r="L261" s="218"/>
      <c r="M261" s="218"/>
      <c r="N261" s="218"/>
      <c r="O261" s="218"/>
      <c r="P261" s="218"/>
      <c r="Q261" s="218"/>
      <c r="R261" s="218"/>
      <c r="S261" s="218"/>
      <c r="T261" s="218"/>
      <c r="U261" s="218"/>
      <c r="V261" s="218"/>
      <c r="W261" s="218"/>
      <c r="X261" s="218"/>
      <c r="Y261" s="218"/>
      <c r="Z261" s="218"/>
      <c r="AA261" s="218"/>
      <c r="AB261" s="218"/>
      <c r="AC261" s="218"/>
      <c r="AD261" s="218"/>
      <c r="AE261" s="218"/>
      <c r="AF261" s="218"/>
      <c r="AG261" s="218"/>
      <c r="AH261" s="218"/>
      <c r="AI261" s="218"/>
      <c r="AJ261" s="218"/>
      <c r="AK261" s="218"/>
    </row>
    <row r="262" spans="1:37" x14ac:dyDescent="0.15">
      <c r="A262" s="218"/>
      <c r="B262" s="218"/>
      <c r="C262" s="218"/>
      <c r="D262" s="218"/>
      <c r="E262" s="218"/>
      <c r="F262" s="218"/>
      <c r="G262" s="218"/>
      <c r="H262" s="218"/>
      <c r="I262" s="218"/>
      <c r="J262" s="218"/>
      <c r="K262" s="218"/>
      <c r="L262" s="218"/>
      <c r="M262" s="218"/>
      <c r="N262" s="218"/>
      <c r="O262" s="218"/>
      <c r="P262" s="218"/>
      <c r="Q262" s="218"/>
      <c r="R262" s="218"/>
      <c r="S262" s="218"/>
      <c r="T262" s="218"/>
      <c r="U262" s="218"/>
      <c r="V262" s="218"/>
      <c r="W262" s="218"/>
      <c r="X262" s="218"/>
      <c r="Y262" s="218"/>
      <c r="Z262" s="218"/>
      <c r="AA262" s="218"/>
      <c r="AB262" s="218"/>
      <c r="AC262" s="218"/>
      <c r="AD262" s="218"/>
      <c r="AE262" s="218"/>
      <c r="AF262" s="218"/>
      <c r="AG262" s="218"/>
      <c r="AH262" s="218"/>
      <c r="AI262" s="218"/>
      <c r="AJ262" s="218"/>
      <c r="AK262" s="218"/>
    </row>
    <row r="263" spans="1:37" x14ac:dyDescent="0.15">
      <c r="A263" s="218"/>
      <c r="B263" s="218"/>
      <c r="C263" s="218"/>
      <c r="D263" s="218"/>
      <c r="E263" s="218"/>
      <c r="F263" s="218"/>
      <c r="G263" s="218"/>
      <c r="H263" s="218"/>
      <c r="I263" s="218"/>
      <c r="J263" s="218"/>
      <c r="K263" s="218"/>
      <c r="L263" s="218"/>
      <c r="M263" s="218"/>
      <c r="N263" s="218"/>
      <c r="O263" s="218"/>
      <c r="P263" s="218"/>
      <c r="Q263" s="218"/>
      <c r="R263" s="218"/>
      <c r="S263" s="218"/>
      <c r="T263" s="218"/>
      <c r="U263" s="218"/>
      <c r="V263" s="218"/>
      <c r="W263" s="218"/>
      <c r="X263" s="218"/>
      <c r="Y263" s="218"/>
      <c r="Z263" s="218"/>
      <c r="AA263" s="218"/>
      <c r="AB263" s="218"/>
      <c r="AC263" s="218"/>
      <c r="AD263" s="218"/>
      <c r="AE263" s="218"/>
      <c r="AF263" s="218"/>
      <c r="AG263" s="218"/>
      <c r="AH263" s="218"/>
      <c r="AI263" s="218"/>
      <c r="AJ263" s="218"/>
      <c r="AK263" s="218"/>
    </row>
    <row r="264" spans="1:37" x14ac:dyDescent="0.15">
      <c r="A264" s="218"/>
      <c r="B264" s="218"/>
      <c r="C264" s="218"/>
      <c r="D264" s="218"/>
      <c r="E264" s="218"/>
      <c r="F264" s="218"/>
      <c r="G264" s="218"/>
      <c r="H264" s="218"/>
      <c r="I264" s="218"/>
      <c r="J264" s="218"/>
      <c r="K264" s="218"/>
      <c r="L264" s="218"/>
      <c r="M264" s="218"/>
      <c r="N264" s="218"/>
      <c r="O264" s="218"/>
      <c r="P264" s="218"/>
      <c r="Q264" s="218"/>
      <c r="R264" s="218"/>
      <c r="S264" s="218"/>
      <c r="T264" s="218"/>
      <c r="U264" s="218"/>
      <c r="V264" s="218"/>
      <c r="W264" s="218"/>
      <c r="X264" s="218"/>
      <c r="Y264" s="218"/>
      <c r="Z264" s="218"/>
      <c r="AA264" s="218"/>
      <c r="AB264" s="218"/>
      <c r="AC264" s="218"/>
      <c r="AD264" s="218"/>
      <c r="AE264" s="218"/>
      <c r="AF264" s="218"/>
      <c r="AG264" s="218"/>
      <c r="AH264" s="218"/>
      <c r="AI264" s="218"/>
      <c r="AJ264" s="218"/>
      <c r="AK264" s="218"/>
    </row>
    <row r="265" spans="1:37" x14ac:dyDescent="0.15">
      <c r="A265" s="218"/>
      <c r="B265" s="218"/>
      <c r="C265" s="218"/>
      <c r="D265" s="218"/>
      <c r="E265" s="218"/>
      <c r="F265" s="218"/>
      <c r="G265" s="218"/>
      <c r="H265" s="218"/>
      <c r="I265" s="218"/>
      <c r="J265" s="218"/>
      <c r="K265" s="218"/>
      <c r="L265" s="218"/>
      <c r="M265" s="218"/>
      <c r="N265" s="218"/>
      <c r="O265" s="218"/>
      <c r="P265" s="218"/>
      <c r="Q265" s="218"/>
      <c r="R265" s="218"/>
      <c r="S265" s="218"/>
      <c r="T265" s="218"/>
      <c r="U265" s="218"/>
      <c r="V265" s="218"/>
      <c r="W265" s="218"/>
      <c r="X265" s="218"/>
      <c r="Y265" s="218"/>
      <c r="Z265" s="218"/>
      <c r="AA265" s="218"/>
      <c r="AB265" s="218"/>
      <c r="AC265" s="218"/>
      <c r="AD265" s="218"/>
      <c r="AE265" s="218"/>
      <c r="AF265" s="218"/>
      <c r="AG265" s="218"/>
      <c r="AH265" s="218"/>
      <c r="AI265" s="218"/>
      <c r="AJ265" s="218"/>
      <c r="AK265" s="218"/>
    </row>
    <row r="266" spans="1:37" x14ac:dyDescent="0.15">
      <c r="A266" s="218"/>
      <c r="B266" s="218"/>
      <c r="C266" s="218"/>
      <c r="D266" s="218"/>
      <c r="E266" s="218"/>
      <c r="F266" s="218"/>
      <c r="G266" s="218"/>
      <c r="H266" s="218"/>
      <c r="I266" s="218"/>
      <c r="J266" s="218"/>
      <c r="K266" s="218"/>
      <c r="L266" s="218"/>
      <c r="M266" s="218"/>
      <c r="N266" s="218"/>
      <c r="O266" s="218"/>
      <c r="P266" s="218"/>
      <c r="Q266" s="218"/>
      <c r="R266" s="218"/>
      <c r="S266" s="218"/>
      <c r="T266" s="218"/>
      <c r="U266" s="218"/>
      <c r="V266" s="218"/>
      <c r="W266" s="218"/>
      <c r="X266" s="218"/>
      <c r="Y266" s="218"/>
      <c r="Z266" s="218"/>
      <c r="AA266" s="218"/>
      <c r="AB266" s="218"/>
      <c r="AC266" s="218"/>
      <c r="AD266" s="218"/>
      <c r="AE266" s="218"/>
      <c r="AF266" s="218"/>
      <c r="AG266" s="218"/>
      <c r="AH266" s="218"/>
      <c r="AI266" s="218"/>
      <c r="AJ266" s="218"/>
      <c r="AK266" s="218"/>
    </row>
    <row r="267" spans="1:37" x14ac:dyDescent="0.15">
      <c r="A267" s="218"/>
      <c r="B267" s="218"/>
      <c r="C267" s="218"/>
      <c r="D267" s="218"/>
      <c r="E267" s="218"/>
      <c r="F267" s="218"/>
      <c r="G267" s="218"/>
      <c r="H267" s="218"/>
      <c r="I267" s="218"/>
      <c r="J267" s="218"/>
      <c r="K267" s="218"/>
      <c r="L267" s="218"/>
      <c r="M267" s="218"/>
      <c r="N267" s="218"/>
      <c r="O267" s="218"/>
      <c r="P267" s="218"/>
      <c r="Q267" s="218"/>
      <c r="R267" s="218"/>
      <c r="S267" s="218"/>
      <c r="T267" s="218"/>
      <c r="U267" s="218"/>
      <c r="V267" s="218"/>
      <c r="W267" s="218"/>
      <c r="X267" s="218"/>
      <c r="Y267" s="218"/>
      <c r="Z267" s="218"/>
      <c r="AA267" s="218"/>
      <c r="AB267" s="218"/>
      <c r="AC267" s="218"/>
      <c r="AD267" s="218"/>
      <c r="AE267" s="218"/>
      <c r="AF267" s="218"/>
      <c r="AG267" s="218"/>
      <c r="AH267" s="218"/>
      <c r="AI267" s="218"/>
      <c r="AJ267" s="218"/>
      <c r="AK267" s="218"/>
    </row>
    <row r="268" spans="1:37" x14ac:dyDescent="0.15">
      <c r="A268" s="218"/>
      <c r="B268" s="218"/>
      <c r="C268" s="218"/>
      <c r="D268" s="218"/>
      <c r="E268" s="218"/>
      <c r="F268" s="218"/>
      <c r="G268" s="218"/>
      <c r="H268" s="218"/>
      <c r="I268" s="218"/>
      <c r="J268" s="218"/>
      <c r="K268" s="218"/>
      <c r="L268" s="218"/>
      <c r="M268" s="218"/>
      <c r="N268" s="218"/>
      <c r="O268" s="218"/>
      <c r="P268" s="218"/>
      <c r="Q268" s="218"/>
      <c r="R268" s="218"/>
      <c r="S268" s="218"/>
      <c r="T268" s="218"/>
      <c r="U268" s="218"/>
      <c r="V268" s="218"/>
      <c r="W268" s="218"/>
      <c r="X268" s="218"/>
      <c r="Y268" s="218"/>
      <c r="Z268" s="218"/>
      <c r="AA268" s="218"/>
      <c r="AB268" s="218"/>
      <c r="AC268" s="218"/>
      <c r="AD268" s="218"/>
      <c r="AE268" s="218"/>
      <c r="AF268" s="218"/>
      <c r="AG268" s="218"/>
      <c r="AH268" s="218"/>
      <c r="AI268" s="218"/>
      <c r="AJ268" s="218"/>
      <c r="AK268" s="218"/>
    </row>
    <row r="269" spans="1:37" x14ac:dyDescent="0.15">
      <c r="A269" s="218"/>
      <c r="B269" s="218"/>
      <c r="C269" s="218"/>
      <c r="D269" s="218"/>
      <c r="E269" s="218"/>
      <c r="F269" s="218"/>
      <c r="G269" s="218"/>
      <c r="H269" s="218"/>
      <c r="I269" s="218"/>
      <c r="J269" s="218"/>
      <c r="K269" s="218"/>
      <c r="L269" s="218"/>
      <c r="M269" s="218"/>
      <c r="N269" s="218"/>
      <c r="O269" s="218"/>
      <c r="P269" s="218"/>
      <c r="Q269" s="218"/>
      <c r="R269" s="218"/>
      <c r="S269" s="218"/>
      <c r="T269" s="218"/>
      <c r="U269" s="218"/>
      <c r="V269" s="218"/>
      <c r="W269" s="218"/>
      <c r="X269" s="218"/>
      <c r="Y269" s="218"/>
      <c r="Z269" s="218"/>
      <c r="AA269" s="218"/>
      <c r="AB269" s="218"/>
      <c r="AC269" s="218"/>
      <c r="AD269" s="218"/>
      <c r="AE269" s="218"/>
      <c r="AF269" s="218"/>
      <c r="AG269" s="218"/>
      <c r="AH269" s="218"/>
      <c r="AI269" s="218"/>
      <c r="AJ269" s="218"/>
      <c r="AK269" s="218"/>
    </row>
    <row r="270" spans="1:37" x14ac:dyDescent="0.15">
      <c r="A270" s="218"/>
      <c r="B270" s="218"/>
      <c r="C270" s="218"/>
      <c r="D270" s="218"/>
      <c r="E270" s="218"/>
      <c r="F270" s="218"/>
      <c r="G270" s="218"/>
      <c r="H270" s="218"/>
      <c r="I270" s="218"/>
      <c r="J270" s="218"/>
      <c r="K270" s="218"/>
      <c r="L270" s="218"/>
      <c r="M270" s="218"/>
      <c r="N270" s="218"/>
      <c r="O270" s="218"/>
      <c r="P270" s="218"/>
      <c r="Q270" s="218"/>
      <c r="R270" s="218"/>
      <c r="S270" s="218"/>
      <c r="T270" s="218"/>
      <c r="U270" s="218"/>
      <c r="V270" s="218"/>
      <c r="W270" s="218"/>
      <c r="X270" s="218"/>
      <c r="Y270" s="218"/>
      <c r="Z270" s="218"/>
      <c r="AA270" s="218"/>
      <c r="AB270" s="218"/>
      <c r="AC270" s="218"/>
      <c r="AD270" s="218"/>
      <c r="AE270" s="218"/>
      <c r="AF270" s="218"/>
      <c r="AG270" s="218"/>
      <c r="AH270" s="218"/>
      <c r="AI270" s="218"/>
      <c r="AJ270" s="218"/>
      <c r="AK270" s="218"/>
    </row>
    <row r="271" spans="1:37" x14ac:dyDescent="0.15">
      <c r="A271" s="218"/>
      <c r="B271" s="218"/>
      <c r="C271" s="218"/>
      <c r="D271" s="218"/>
      <c r="E271" s="218"/>
      <c r="F271" s="218"/>
      <c r="G271" s="218"/>
      <c r="H271" s="218"/>
      <c r="I271" s="218"/>
      <c r="J271" s="218"/>
      <c r="K271" s="218"/>
      <c r="L271" s="218"/>
      <c r="M271" s="218"/>
      <c r="N271" s="218"/>
      <c r="O271" s="218"/>
      <c r="P271" s="218"/>
      <c r="Q271" s="218"/>
      <c r="R271" s="218"/>
      <c r="S271" s="218"/>
      <c r="T271" s="218"/>
      <c r="U271" s="218"/>
      <c r="V271" s="218"/>
      <c r="W271" s="218"/>
      <c r="X271" s="218"/>
      <c r="Y271" s="218"/>
      <c r="Z271" s="218"/>
      <c r="AA271" s="218"/>
      <c r="AB271" s="218"/>
      <c r="AC271" s="218"/>
      <c r="AD271" s="218"/>
      <c r="AE271" s="218"/>
      <c r="AF271" s="218"/>
      <c r="AG271" s="218"/>
      <c r="AH271" s="218"/>
      <c r="AI271" s="218"/>
      <c r="AJ271" s="218"/>
      <c r="AK271" s="218"/>
    </row>
    <row r="272" spans="1:37" x14ac:dyDescent="0.15">
      <c r="A272" s="218"/>
      <c r="B272" s="218"/>
      <c r="C272" s="218"/>
      <c r="D272" s="218"/>
      <c r="E272" s="218"/>
      <c r="F272" s="218"/>
      <c r="G272" s="218"/>
      <c r="H272" s="218"/>
      <c r="I272" s="218"/>
      <c r="J272" s="218"/>
      <c r="K272" s="218"/>
      <c r="L272" s="218"/>
      <c r="M272" s="218"/>
      <c r="N272" s="218"/>
      <c r="O272" s="218"/>
      <c r="P272" s="218"/>
      <c r="Q272" s="218"/>
      <c r="R272" s="218"/>
      <c r="S272" s="218"/>
      <c r="T272" s="218"/>
      <c r="U272" s="218"/>
      <c r="V272" s="218"/>
      <c r="W272" s="218"/>
      <c r="X272" s="218"/>
      <c r="Y272" s="218"/>
      <c r="Z272" s="218"/>
      <c r="AA272" s="218"/>
      <c r="AB272" s="218"/>
      <c r="AC272" s="218"/>
      <c r="AD272" s="218"/>
      <c r="AE272" s="218"/>
      <c r="AF272" s="218"/>
      <c r="AG272" s="218"/>
      <c r="AH272" s="218"/>
      <c r="AI272" s="218"/>
      <c r="AJ272" s="218"/>
      <c r="AK272" s="218"/>
    </row>
    <row r="273" spans="1:37" x14ac:dyDescent="0.15">
      <c r="A273" s="218"/>
      <c r="B273" s="218"/>
      <c r="C273" s="218"/>
      <c r="D273" s="218"/>
      <c r="E273" s="218"/>
      <c r="F273" s="218"/>
      <c r="G273" s="218"/>
      <c r="H273" s="218"/>
      <c r="I273" s="218"/>
      <c r="J273" s="218"/>
      <c r="K273" s="218"/>
      <c r="L273" s="218"/>
      <c r="M273" s="218"/>
      <c r="N273" s="218"/>
      <c r="O273" s="218"/>
      <c r="P273" s="218"/>
      <c r="Q273" s="218"/>
      <c r="R273" s="218"/>
      <c r="S273" s="218"/>
      <c r="T273" s="218"/>
      <c r="U273" s="218"/>
      <c r="V273" s="218"/>
      <c r="W273" s="218"/>
      <c r="X273" s="218"/>
      <c r="Y273" s="218"/>
      <c r="Z273" s="218"/>
      <c r="AA273" s="218"/>
      <c r="AB273" s="218"/>
      <c r="AC273" s="218"/>
      <c r="AD273" s="218"/>
      <c r="AE273" s="218"/>
      <c r="AF273" s="218"/>
      <c r="AG273" s="218"/>
      <c r="AH273" s="218"/>
      <c r="AI273" s="218"/>
      <c r="AJ273" s="218"/>
      <c r="AK273" s="218"/>
    </row>
    <row r="274" spans="1:37" x14ac:dyDescent="0.15">
      <c r="A274" s="218"/>
      <c r="B274" s="218"/>
      <c r="C274" s="218"/>
      <c r="D274" s="218"/>
      <c r="E274" s="218"/>
      <c r="F274" s="218"/>
      <c r="G274" s="218"/>
      <c r="H274" s="218"/>
      <c r="I274" s="218"/>
      <c r="J274" s="218"/>
      <c r="K274" s="218"/>
      <c r="L274" s="218"/>
      <c r="M274" s="218"/>
      <c r="N274" s="218"/>
      <c r="O274" s="218"/>
      <c r="P274" s="218"/>
      <c r="Q274" s="218"/>
      <c r="R274" s="218"/>
      <c r="S274" s="218"/>
      <c r="T274" s="218"/>
      <c r="U274" s="218"/>
      <c r="V274" s="218"/>
      <c r="W274" s="218"/>
      <c r="X274" s="218"/>
      <c r="Y274" s="218"/>
      <c r="Z274" s="218"/>
      <c r="AA274" s="218"/>
      <c r="AB274" s="218"/>
      <c r="AC274" s="218"/>
      <c r="AD274" s="218"/>
      <c r="AE274" s="218"/>
      <c r="AF274" s="218"/>
      <c r="AG274" s="218"/>
      <c r="AH274" s="218"/>
      <c r="AI274" s="218"/>
      <c r="AJ274" s="218"/>
      <c r="AK274" s="218"/>
    </row>
    <row r="275" spans="1:37" x14ac:dyDescent="0.15">
      <c r="A275" s="218"/>
      <c r="B275" s="218"/>
      <c r="C275" s="218"/>
      <c r="D275" s="218"/>
      <c r="E275" s="218"/>
      <c r="F275" s="218"/>
      <c r="G275" s="218"/>
      <c r="H275" s="218"/>
      <c r="I275" s="218"/>
      <c r="J275" s="218"/>
      <c r="K275" s="218"/>
      <c r="L275" s="218"/>
      <c r="M275" s="218"/>
      <c r="N275" s="218"/>
      <c r="O275" s="218"/>
      <c r="P275" s="218"/>
      <c r="Q275" s="218"/>
      <c r="R275" s="218"/>
      <c r="S275" s="218"/>
      <c r="T275" s="218"/>
      <c r="U275" s="218"/>
      <c r="V275" s="218"/>
      <c r="W275" s="218"/>
      <c r="X275" s="218"/>
      <c r="Y275" s="218"/>
      <c r="Z275" s="218"/>
      <c r="AA275" s="218"/>
      <c r="AB275" s="218"/>
      <c r="AC275" s="218"/>
      <c r="AD275" s="218"/>
      <c r="AE275" s="218"/>
      <c r="AF275" s="218"/>
      <c r="AG275" s="218"/>
      <c r="AH275" s="218"/>
      <c r="AI275" s="218"/>
      <c r="AJ275" s="218"/>
      <c r="AK275" s="218"/>
    </row>
    <row r="276" spans="1:37" x14ac:dyDescent="0.15">
      <c r="A276" s="218"/>
      <c r="B276" s="218"/>
      <c r="C276" s="218"/>
      <c r="D276" s="218"/>
      <c r="E276" s="218"/>
      <c r="F276" s="218"/>
      <c r="G276" s="218"/>
      <c r="H276" s="218"/>
      <c r="I276" s="218"/>
      <c r="J276" s="218"/>
      <c r="K276" s="218"/>
      <c r="L276" s="218"/>
      <c r="M276" s="218"/>
      <c r="N276" s="218"/>
      <c r="O276" s="218"/>
      <c r="P276" s="218"/>
      <c r="Q276" s="218"/>
      <c r="R276" s="218"/>
      <c r="S276" s="218"/>
      <c r="T276" s="218"/>
      <c r="U276" s="218"/>
      <c r="V276" s="218"/>
      <c r="W276" s="218"/>
      <c r="X276" s="218"/>
      <c r="Y276" s="218"/>
      <c r="Z276" s="218"/>
      <c r="AA276" s="218"/>
      <c r="AB276" s="218"/>
      <c r="AC276" s="218"/>
      <c r="AD276" s="218"/>
      <c r="AE276" s="218"/>
      <c r="AF276" s="218"/>
      <c r="AG276" s="218"/>
      <c r="AH276" s="218"/>
      <c r="AI276" s="218"/>
      <c r="AJ276" s="218"/>
      <c r="AK276" s="218"/>
    </row>
    <row r="277" spans="1:37" x14ac:dyDescent="0.15">
      <c r="A277" s="218"/>
      <c r="B277" s="218"/>
      <c r="C277" s="218"/>
      <c r="D277" s="218"/>
      <c r="E277" s="218"/>
      <c r="F277" s="218"/>
      <c r="G277" s="218"/>
      <c r="H277" s="218"/>
      <c r="I277" s="218"/>
      <c r="J277" s="218"/>
      <c r="K277" s="218"/>
      <c r="L277" s="218"/>
      <c r="M277" s="218"/>
      <c r="N277" s="218"/>
      <c r="O277" s="218"/>
      <c r="P277" s="218"/>
      <c r="Q277" s="218"/>
      <c r="R277" s="218"/>
      <c r="S277" s="218"/>
      <c r="T277" s="218"/>
      <c r="U277" s="218"/>
      <c r="V277" s="218"/>
      <c r="W277" s="218"/>
      <c r="X277" s="218"/>
      <c r="Y277" s="218"/>
      <c r="Z277" s="218"/>
      <c r="AA277" s="218"/>
      <c r="AB277" s="218"/>
      <c r="AC277" s="218"/>
      <c r="AD277" s="218"/>
      <c r="AE277" s="218"/>
      <c r="AF277" s="218"/>
      <c r="AG277" s="218"/>
      <c r="AH277" s="218"/>
      <c r="AI277" s="218"/>
      <c r="AJ277" s="218"/>
      <c r="AK277" s="218"/>
    </row>
    <row r="278" spans="1:37" x14ac:dyDescent="0.15">
      <c r="A278" s="218"/>
      <c r="B278" s="218"/>
      <c r="C278" s="218"/>
      <c r="D278" s="218"/>
      <c r="E278" s="218"/>
      <c r="F278" s="218"/>
      <c r="G278" s="218"/>
      <c r="H278" s="218"/>
      <c r="I278" s="218"/>
      <c r="J278" s="218"/>
      <c r="K278" s="218"/>
      <c r="L278" s="218"/>
      <c r="M278" s="218"/>
      <c r="N278" s="218"/>
      <c r="O278" s="218"/>
      <c r="P278" s="218"/>
      <c r="Q278" s="218"/>
      <c r="R278" s="218"/>
      <c r="S278" s="218"/>
      <c r="T278" s="218"/>
      <c r="U278" s="218"/>
      <c r="V278" s="218"/>
      <c r="W278" s="218"/>
      <c r="X278" s="218"/>
      <c r="Y278" s="218"/>
      <c r="Z278" s="218"/>
      <c r="AA278" s="218"/>
      <c r="AB278" s="218"/>
      <c r="AC278" s="218"/>
      <c r="AD278" s="218"/>
      <c r="AE278" s="218"/>
      <c r="AF278" s="218"/>
      <c r="AG278" s="218"/>
      <c r="AH278" s="218"/>
      <c r="AI278" s="218"/>
      <c r="AJ278" s="218"/>
      <c r="AK278" s="218"/>
    </row>
    <row r="279" spans="1:37" x14ac:dyDescent="0.15">
      <c r="A279" s="218"/>
      <c r="B279" s="218"/>
      <c r="C279" s="218"/>
      <c r="D279" s="218"/>
      <c r="E279" s="218"/>
      <c r="F279" s="218"/>
      <c r="G279" s="218"/>
      <c r="H279" s="218"/>
      <c r="I279" s="218"/>
      <c r="J279" s="218"/>
      <c r="K279" s="218"/>
      <c r="L279" s="218"/>
      <c r="M279" s="218"/>
      <c r="N279" s="218"/>
      <c r="O279" s="218"/>
      <c r="P279" s="218"/>
      <c r="Q279" s="218"/>
      <c r="R279" s="218"/>
      <c r="S279" s="218"/>
      <c r="T279" s="218"/>
      <c r="U279" s="218"/>
      <c r="V279" s="218"/>
      <c r="W279" s="218"/>
      <c r="X279" s="218"/>
      <c r="Y279" s="218"/>
      <c r="Z279" s="218"/>
      <c r="AA279" s="218"/>
      <c r="AB279" s="218"/>
      <c r="AC279" s="218"/>
      <c r="AD279" s="218"/>
      <c r="AE279" s="218"/>
      <c r="AF279" s="218"/>
      <c r="AG279" s="218"/>
      <c r="AH279" s="218"/>
      <c r="AI279" s="218"/>
      <c r="AJ279" s="218"/>
      <c r="AK279" s="218"/>
    </row>
    <row r="280" spans="1:37" x14ac:dyDescent="0.15">
      <c r="A280" s="218"/>
      <c r="B280" s="218"/>
      <c r="C280" s="218"/>
      <c r="D280" s="218"/>
      <c r="E280" s="218"/>
      <c r="F280" s="218"/>
      <c r="G280" s="218"/>
      <c r="H280" s="218"/>
      <c r="I280" s="218"/>
      <c r="J280" s="218"/>
      <c r="K280" s="218"/>
      <c r="L280" s="218"/>
      <c r="M280" s="218"/>
      <c r="N280" s="218"/>
      <c r="O280" s="218"/>
      <c r="P280" s="218"/>
      <c r="Q280" s="218"/>
      <c r="R280" s="218"/>
      <c r="S280" s="218"/>
      <c r="T280" s="218"/>
      <c r="U280" s="218"/>
      <c r="V280" s="218"/>
      <c r="W280" s="218"/>
      <c r="X280" s="218"/>
      <c r="Y280" s="218"/>
      <c r="Z280" s="218"/>
      <c r="AA280" s="218"/>
      <c r="AB280" s="218"/>
      <c r="AC280" s="218"/>
      <c r="AD280" s="218"/>
      <c r="AE280" s="218"/>
      <c r="AF280" s="218"/>
      <c r="AG280" s="218"/>
      <c r="AH280" s="218"/>
      <c r="AI280" s="218"/>
      <c r="AJ280" s="218"/>
      <c r="AK280" s="218"/>
    </row>
    <row r="281" spans="1:37" x14ac:dyDescent="0.15">
      <c r="A281" s="218"/>
      <c r="B281" s="218"/>
      <c r="C281" s="218"/>
      <c r="D281" s="218"/>
      <c r="E281" s="218"/>
      <c r="F281" s="218"/>
      <c r="G281" s="218"/>
      <c r="H281" s="218"/>
      <c r="I281" s="218"/>
      <c r="J281" s="218"/>
      <c r="K281" s="218"/>
      <c r="L281" s="218"/>
      <c r="M281" s="218"/>
      <c r="N281" s="218"/>
      <c r="O281" s="218"/>
      <c r="P281" s="218"/>
      <c r="Q281" s="218"/>
      <c r="R281" s="218"/>
      <c r="S281" s="218"/>
      <c r="T281" s="218"/>
      <c r="U281" s="218"/>
      <c r="V281" s="218"/>
      <c r="W281" s="218"/>
      <c r="X281" s="218"/>
      <c r="Y281" s="218"/>
      <c r="Z281" s="218"/>
      <c r="AA281" s="218"/>
      <c r="AB281" s="218"/>
      <c r="AC281" s="218"/>
      <c r="AD281" s="218"/>
      <c r="AE281" s="218"/>
      <c r="AF281" s="218"/>
      <c r="AG281" s="218"/>
      <c r="AH281" s="218"/>
      <c r="AI281" s="218"/>
      <c r="AJ281" s="218"/>
      <c r="AK281" s="218"/>
    </row>
    <row r="282" spans="1:37" x14ac:dyDescent="0.15">
      <c r="A282" s="218"/>
      <c r="B282" s="218"/>
      <c r="C282" s="218"/>
      <c r="D282" s="218"/>
      <c r="E282" s="218"/>
      <c r="F282" s="218"/>
      <c r="G282" s="218"/>
      <c r="H282" s="218"/>
      <c r="I282" s="218"/>
      <c r="J282" s="218"/>
      <c r="K282" s="218"/>
      <c r="L282" s="218"/>
      <c r="M282" s="218"/>
      <c r="N282" s="218"/>
      <c r="O282" s="218"/>
      <c r="P282" s="218"/>
      <c r="Q282" s="218"/>
      <c r="R282" s="218"/>
      <c r="S282" s="218"/>
      <c r="T282" s="218"/>
      <c r="U282" s="218"/>
      <c r="V282" s="218"/>
      <c r="W282" s="218"/>
      <c r="X282" s="218"/>
      <c r="Y282" s="218"/>
      <c r="Z282" s="218"/>
      <c r="AA282" s="218"/>
      <c r="AB282" s="218"/>
      <c r="AC282" s="218"/>
      <c r="AD282" s="218"/>
      <c r="AE282" s="218"/>
      <c r="AF282" s="218"/>
      <c r="AG282" s="218"/>
      <c r="AH282" s="218"/>
      <c r="AI282" s="218"/>
      <c r="AJ282" s="218"/>
      <c r="AK282" s="218"/>
    </row>
  </sheetData>
  <mergeCells count="1079">
    <mergeCell ref="AI242:AK242"/>
    <mergeCell ref="A243:B243"/>
    <mergeCell ref="C243:AK243"/>
    <mergeCell ref="A244:AK244"/>
    <mergeCell ref="A241:AK241"/>
    <mergeCell ref="A242:H242"/>
    <mergeCell ref="I242:L242"/>
    <mergeCell ref="M242:O242"/>
    <mergeCell ref="P242:R242"/>
    <mergeCell ref="S242:U242"/>
    <mergeCell ref="V242:X242"/>
    <mergeCell ref="Y242:AA242"/>
    <mergeCell ref="AB242:AD242"/>
    <mergeCell ref="AE242:AH242"/>
    <mergeCell ref="Y239:AA239"/>
    <mergeCell ref="AB239:AD239"/>
    <mergeCell ref="AE239:AH239"/>
    <mergeCell ref="AI239:AK239"/>
    <mergeCell ref="A240:B240"/>
    <mergeCell ref="C240:AK240"/>
    <mergeCell ref="AI236:AK236"/>
    <mergeCell ref="A237:B237"/>
    <mergeCell ref="C237:AK237"/>
    <mergeCell ref="A238:AK238"/>
    <mergeCell ref="A239:H239"/>
    <mergeCell ref="I239:L239"/>
    <mergeCell ref="M239:O239"/>
    <mergeCell ref="P239:R239"/>
    <mergeCell ref="S239:U239"/>
    <mergeCell ref="V239:X239"/>
    <mergeCell ref="A235:AK235"/>
    <mergeCell ref="A236:H236"/>
    <mergeCell ref="I236:L236"/>
    <mergeCell ref="M236:O236"/>
    <mergeCell ref="P236:R236"/>
    <mergeCell ref="S236:U236"/>
    <mergeCell ref="V236:X236"/>
    <mergeCell ref="Y236:AA236"/>
    <mergeCell ref="AB236:AD236"/>
    <mergeCell ref="AE236:AH236"/>
    <mergeCell ref="Y233:AA233"/>
    <mergeCell ref="AB233:AD233"/>
    <mergeCell ref="AE233:AH233"/>
    <mergeCell ref="AI233:AK233"/>
    <mergeCell ref="A234:B234"/>
    <mergeCell ref="C234:AK234"/>
    <mergeCell ref="AI230:AK230"/>
    <mergeCell ref="A231:B231"/>
    <mergeCell ref="C231:AK231"/>
    <mergeCell ref="A232:AK232"/>
    <mergeCell ref="A233:H233"/>
    <mergeCell ref="I233:L233"/>
    <mergeCell ref="M233:O233"/>
    <mergeCell ref="P233:R233"/>
    <mergeCell ref="S233:U233"/>
    <mergeCell ref="V233:X233"/>
    <mergeCell ref="A229:AK229"/>
    <mergeCell ref="A230:H230"/>
    <mergeCell ref="I230:L230"/>
    <mergeCell ref="M230:O230"/>
    <mergeCell ref="P230:R230"/>
    <mergeCell ref="S230:U230"/>
    <mergeCell ref="V230:X230"/>
    <mergeCell ref="Y230:AA230"/>
    <mergeCell ref="AB230:AD230"/>
    <mergeCell ref="AE230:AH230"/>
    <mergeCell ref="Y227:AA227"/>
    <mergeCell ref="AB227:AD227"/>
    <mergeCell ref="AE227:AH227"/>
    <mergeCell ref="AI227:AK227"/>
    <mergeCell ref="A228:B228"/>
    <mergeCell ref="C228:AK228"/>
    <mergeCell ref="AI224:AK224"/>
    <mergeCell ref="A225:B225"/>
    <mergeCell ref="C225:AK225"/>
    <mergeCell ref="A226:AK226"/>
    <mergeCell ref="A227:H227"/>
    <mergeCell ref="I227:L227"/>
    <mergeCell ref="M227:O227"/>
    <mergeCell ref="P227:R227"/>
    <mergeCell ref="S227:U227"/>
    <mergeCell ref="V227:X227"/>
    <mergeCell ref="A223:AK223"/>
    <mergeCell ref="A224:H224"/>
    <mergeCell ref="I224:L224"/>
    <mergeCell ref="M224:O224"/>
    <mergeCell ref="P224:R224"/>
    <mergeCell ref="S224:U224"/>
    <mergeCell ref="V224:X224"/>
    <mergeCell ref="Y224:AA224"/>
    <mergeCell ref="AB224:AD224"/>
    <mergeCell ref="AE224:AH224"/>
    <mergeCell ref="Y221:AA221"/>
    <mergeCell ref="AB221:AD221"/>
    <mergeCell ref="AE221:AH221"/>
    <mergeCell ref="AI221:AK221"/>
    <mergeCell ref="A222:B222"/>
    <mergeCell ref="C222:AK222"/>
    <mergeCell ref="AI218:AK218"/>
    <mergeCell ref="A219:B219"/>
    <mergeCell ref="C219:AK219"/>
    <mergeCell ref="A220:AK220"/>
    <mergeCell ref="A221:H221"/>
    <mergeCell ref="I221:L221"/>
    <mergeCell ref="M221:O221"/>
    <mergeCell ref="P221:R221"/>
    <mergeCell ref="S221:U221"/>
    <mergeCell ref="V221:X221"/>
    <mergeCell ref="A217:AK217"/>
    <mergeCell ref="A218:H218"/>
    <mergeCell ref="I218:L218"/>
    <mergeCell ref="M218:O218"/>
    <mergeCell ref="P218:R218"/>
    <mergeCell ref="S218:U218"/>
    <mergeCell ref="V218:X218"/>
    <mergeCell ref="Y218:AA218"/>
    <mergeCell ref="AB218:AD218"/>
    <mergeCell ref="AE218:AH218"/>
    <mergeCell ref="Y215:AA215"/>
    <mergeCell ref="AB215:AD215"/>
    <mergeCell ref="AE215:AH215"/>
    <mergeCell ref="AI215:AK215"/>
    <mergeCell ref="A216:B216"/>
    <mergeCell ref="C216:AK216"/>
    <mergeCell ref="AI212:AK212"/>
    <mergeCell ref="A213:B213"/>
    <mergeCell ref="C213:AK213"/>
    <mergeCell ref="A214:AK214"/>
    <mergeCell ref="A215:H215"/>
    <mergeCell ref="I215:L215"/>
    <mergeCell ref="M215:O215"/>
    <mergeCell ref="P215:R215"/>
    <mergeCell ref="S215:U215"/>
    <mergeCell ref="V215:X215"/>
    <mergeCell ref="A211:AK211"/>
    <mergeCell ref="A212:H212"/>
    <mergeCell ref="I212:L212"/>
    <mergeCell ref="M212:O212"/>
    <mergeCell ref="P212:R212"/>
    <mergeCell ref="S212:U212"/>
    <mergeCell ref="V212:X212"/>
    <mergeCell ref="Y212:AA212"/>
    <mergeCell ref="AB212:AD212"/>
    <mergeCell ref="AE212:AH212"/>
    <mergeCell ref="V209:X209"/>
    <mergeCell ref="Y209:AA209"/>
    <mergeCell ref="AB209:AD209"/>
    <mergeCell ref="AE209:AH209"/>
    <mergeCell ref="AI209:AK209"/>
    <mergeCell ref="A210:B210"/>
    <mergeCell ref="C210:AK210"/>
    <mergeCell ref="V208:X208"/>
    <mergeCell ref="Y208:AA208"/>
    <mergeCell ref="AB208:AD208"/>
    <mergeCell ref="AE208:AH208"/>
    <mergeCell ref="AI208:AK208"/>
    <mergeCell ref="A209:H209"/>
    <mergeCell ref="I209:L209"/>
    <mergeCell ref="M209:O209"/>
    <mergeCell ref="P209:R209"/>
    <mergeCell ref="S209:U209"/>
    <mergeCell ref="A202:F202"/>
    <mergeCell ref="G202:R202"/>
    <mergeCell ref="S202:X202"/>
    <mergeCell ref="Y202:AK202"/>
    <mergeCell ref="B203:AK206"/>
    <mergeCell ref="A208:H208"/>
    <mergeCell ref="I208:L208"/>
    <mergeCell ref="M208:O208"/>
    <mergeCell ref="P208:R208"/>
    <mergeCell ref="S208:U208"/>
    <mergeCell ref="A198:R200"/>
    <mergeCell ref="S198:V198"/>
    <mergeCell ref="W198:X198"/>
    <mergeCell ref="Y198:AK200"/>
    <mergeCell ref="S199:V199"/>
    <mergeCell ref="W199:X199"/>
    <mergeCell ref="S200:V200"/>
    <mergeCell ref="W200:X200"/>
    <mergeCell ref="A195:B195"/>
    <mergeCell ref="C195:R195"/>
    <mergeCell ref="T195:U195"/>
    <mergeCell ref="V195:AK195"/>
    <mergeCell ref="A196:R196"/>
    <mergeCell ref="T196:AK196"/>
    <mergeCell ref="A193:E193"/>
    <mergeCell ref="F193:R193"/>
    <mergeCell ref="T193:X193"/>
    <mergeCell ref="Y193:AK193"/>
    <mergeCell ref="A194:R194"/>
    <mergeCell ref="T194:AK194"/>
    <mergeCell ref="AC191:AF191"/>
    <mergeCell ref="AG191:AK191"/>
    <mergeCell ref="A192:D192"/>
    <mergeCell ref="E192:R192"/>
    <mergeCell ref="T192:W192"/>
    <mergeCell ref="X192:AK192"/>
    <mergeCell ref="A191:B191"/>
    <mergeCell ref="C191:I191"/>
    <mergeCell ref="J191:M191"/>
    <mergeCell ref="N191:R191"/>
    <mergeCell ref="T191:U191"/>
    <mergeCell ref="V191:AB191"/>
    <mergeCell ref="AC189:AD189"/>
    <mergeCell ref="AE189:AK189"/>
    <mergeCell ref="A190:E190"/>
    <mergeCell ref="F190:H190"/>
    <mergeCell ref="J190:K190"/>
    <mergeCell ref="L190:R190"/>
    <mergeCell ref="T190:X190"/>
    <mergeCell ref="Y190:AA190"/>
    <mergeCell ref="AC190:AD190"/>
    <mergeCell ref="AE190:AK190"/>
    <mergeCell ref="W188:X188"/>
    <mergeCell ref="Z188:AA188"/>
    <mergeCell ref="AC188:AF188"/>
    <mergeCell ref="AG188:AK188"/>
    <mergeCell ref="A189:B189"/>
    <mergeCell ref="C189:H189"/>
    <mergeCell ref="J189:K189"/>
    <mergeCell ref="L189:R189"/>
    <mergeCell ref="T189:U189"/>
    <mergeCell ref="V189:AA189"/>
    <mergeCell ref="A187:B187"/>
    <mergeCell ref="C187:R187"/>
    <mergeCell ref="T187:U187"/>
    <mergeCell ref="V187:AK187"/>
    <mergeCell ref="A188:B188"/>
    <mergeCell ref="D188:E188"/>
    <mergeCell ref="G188:H188"/>
    <mergeCell ref="J188:M188"/>
    <mergeCell ref="N188:R188"/>
    <mergeCell ref="T188:U188"/>
    <mergeCell ref="A184:B184"/>
    <mergeCell ref="C184:R184"/>
    <mergeCell ref="T184:U184"/>
    <mergeCell ref="V184:AK184"/>
    <mergeCell ref="A185:R185"/>
    <mergeCell ref="T185:AK185"/>
    <mergeCell ref="A182:E182"/>
    <mergeCell ref="F182:R182"/>
    <mergeCell ref="T182:X182"/>
    <mergeCell ref="Y182:AK182"/>
    <mergeCell ref="A183:R183"/>
    <mergeCell ref="T183:AK183"/>
    <mergeCell ref="AC180:AF180"/>
    <mergeCell ref="AG180:AK180"/>
    <mergeCell ref="A181:D181"/>
    <mergeCell ref="E181:R181"/>
    <mergeCell ref="T181:W181"/>
    <mergeCell ref="X181:AK181"/>
    <mergeCell ref="A180:B180"/>
    <mergeCell ref="C180:I180"/>
    <mergeCell ref="J180:M180"/>
    <mergeCell ref="N180:R180"/>
    <mergeCell ref="T180:U180"/>
    <mergeCell ref="V180:AB180"/>
    <mergeCell ref="AC178:AD178"/>
    <mergeCell ref="AE178:AK178"/>
    <mergeCell ref="A179:E179"/>
    <mergeCell ref="F179:H179"/>
    <mergeCell ref="J179:K179"/>
    <mergeCell ref="L179:R179"/>
    <mergeCell ref="T179:X179"/>
    <mergeCell ref="Y179:AA179"/>
    <mergeCell ref="AC179:AD179"/>
    <mergeCell ref="AE179:AK179"/>
    <mergeCell ref="W177:X177"/>
    <mergeCell ref="Z177:AA177"/>
    <mergeCell ref="AC177:AF177"/>
    <mergeCell ref="AG177:AK177"/>
    <mergeCell ref="A178:B178"/>
    <mergeCell ref="C178:H178"/>
    <mergeCell ref="J178:K178"/>
    <mergeCell ref="L178:R178"/>
    <mergeCell ref="T178:U178"/>
    <mergeCell ref="V178:AA178"/>
    <mergeCell ref="A176:B176"/>
    <mergeCell ref="C176:R176"/>
    <mergeCell ref="T176:U176"/>
    <mergeCell ref="V176:AK176"/>
    <mergeCell ref="A177:B177"/>
    <mergeCell ref="D177:E177"/>
    <mergeCell ref="G177:H177"/>
    <mergeCell ref="J177:M177"/>
    <mergeCell ref="N177:R177"/>
    <mergeCell ref="T177:U177"/>
    <mergeCell ref="A173:B173"/>
    <mergeCell ref="C173:R173"/>
    <mergeCell ref="T173:U173"/>
    <mergeCell ref="V173:AK173"/>
    <mergeCell ref="A174:R174"/>
    <mergeCell ref="T174:AK174"/>
    <mergeCell ref="A171:E171"/>
    <mergeCell ref="F171:R171"/>
    <mergeCell ref="T171:X171"/>
    <mergeCell ref="Y171:AK171"/>
    <mergeCell ref="A172:R172"/>
    <mergeCell ref="T172:AK172"/>
    <mergeCell ref="AC169:AF169"/>
    <mergeCell ref="AG169:AK169"/>
    <mergeCell ref="A170:D170"/>
    <mergeCell ref="E170:R170"/>
    <mergeCell ref="T170:W170"/>
    <mergeCell ref="X170:AK170"/>
    <mergeCell ref="A169:B169"/>
    <mergeCell ref="C169:I169"/>
    <mergeCell ref="J169:M169"/>
    <mergeCell ref="N169:R169"/>
    <mergeCell ref="T169:U169"/>
    <mergeCell ref="V169:AB169"/>
    <mergeCell ref="AC167:AD167"/>
    <mergeCell ref="AE167:AK167"/>
    <mergeCell ref="A168:E168"/>
    <mergeCell ref="F168:H168"/>
    <mergeCell ref="J168:K168"/>
    <mergeCell ref="L168:R168"/>
    <mergeCell ref="T168:X168"/>
    <mergeCell ref="Y168:AA168"/>
    <mergeCell ref="AC168:AD168"/>
    <mergeCell ref="AE168:AK168"/>
    <mergeCell ref="W166:X166"/>
    <mergeCell ref="Z166:AA166"/>
    <mergeCell ref="AC166:AF166"/>
    <mergeCell ref="AG166:AK166"/>
    <mergeCell ref="A167:B167"/>
    <mergeCell ref="C167:H167"/>
    <mergeCell ref="J167:K167"/>
    <mergeCell ref="L167:R167"/>
    <mergeCell ref="T167:U167"/>
    <mergeCell ref="V167:AA167"/>
    <mergeCell ref="A165:B165"/>
    <mergeCell ref="C165:R165"/>
    <mergeCell ref="T165:U165"/>
    <mergeCell ref="V165:AK165"/>
    <mergeCell ref="A166:B166"/>
    <mergeCell ref="D166:E166"/>
    <mergeCell ref="G166:H166"/>
    <mergeCell ref="J166:M166"/>
    <mergeCell ref="N166:R166"/>
    <mergeCell ref="T166:U166"/>
    <mergeCell ref="A162:B162"/>
    <mergeCell ref="C162:R162"/>
    <mergeCell ref="T162:U162"/>
    <mergeCell ref="V162:AK162"/>
    <mergeCell ref="A163:R163"/>
    <mergeCell ref="T163:AK163"/>
    <mergeCell ref="A160:E160"/>
    <mergeCell ref="F160:R160"/>
    <mergeCell ref="T160:X160"/>
    <mergeCell ref="Y160:AK160"/>
    <mergeCell ref="A161:R161"/>
    <mergeCell ref="T161:AK161"/>
    <mergeCell ref="AC158:AF158"/>
    <mergeCell ref="AG158:AK158"/>
    <mergeCell ref="A159:D159"/>
    <mergeCell ref="E159:R159"/>
    <mergeCell ref="T159:W159"/>
    <mergeCell ref="X159:AK159"/>
    <mergeCell ref="A158:B158"/>
    <mergeCell ref="C158:I158"/>
    <mergeCell ref="J158:M158"/>
    <mergeCell ref="N158:R158"/>
    <mergeCell ref="T158:U158"/>
    <mergeCell ref="V158:AB158"/>
    <mergeCell ref="AC156:AD156"/>
    <mergeCell ref="AE156:AK156"/>
    <mergeCell ref="A157:E157"/>
    <mergeCell ref="F157:H157"/>
    <mergeCell ref="J157:K157"/>
    <mergeCell ref="L157:R157"/>
    <mergeCell ref="T157:X157"/>
    <mergeCell ref="Y157:AA157"/>
    <mergeCell ref="AC157:AD157"/>
    <mergeCell ref="AE157:AK157"/>
    <mergeCell ref="W155:X155"/>
    <mergeCell ref="Z155:AA155"/>
    <mergeCell ref="AC155:AF155"/>
    <mergeCell ref="AG155:AK155"/>
    <mergeCell ref="A156:B156"/>
    <mergeCell ref="C156:H156"/>
    <mergeCell ref="J156:K156"/>
    <mergeCell ref="L156:R156"/>
    <mergeCell ref="T156:U156"/>
    <mergeCell ref="V156:AA156"/>
    <mergeCell ref="A154:B154"/>
    <mergeCell ref="C154:R154"/>
    <mergeCell ref="T154:U154"/>
    <mergeCell ref="V154:AK154"/>
    <mergeCell ref="A155:B155"/>
    <mergeCell ref="D155:E155"/>
    <mergeCell ref="G155:H155"/>
    <mergeCell ref="J155:M155"/>
    <mergeCell ref="N155:R155"/>
    <mergeCell ref="T155:U155"/>
    <mergeCell ref="S151:V151"/>
    <mergeCell ref="W151:X151"/>
    <mergeCell ref="A152:F152"/>
    <mergeCell ref="G152:R152"/>
    <mergeCell ref="S152:X152"/>
    <mergeCell ref="Y152:AK152"/>
    <mergeCell ref="V148:AA148"/>
    <mergeCell ref="AB148:AC148"/>
    <mergeCell ref="AD148:AI148"/>
    <mergeCell ref="AJ148:AK148"/>
    <mergeCell ref="A149:R151"/>
    <mergeCell ref="S149:V149"/>
    <mergeCell ref="W149:X149"/>
    <mergeCell ref="Y149:AK151"/>
    <mergeCell ref="S150:V150"/>
    <mergeCell ref="W150:X150"/>
    <mergeCell ref="V145:W145"/>
    <mergeCell ref="X145:AA145"/>
    <mergeCell ref="AB145:AE145"/>
    <mergeCell ref="AF145:AI145"/>
    <mergeCell ref="AJ145:AK145"/>
    <mergeCell ref="B146:AK147"/>
    <mergeCell ref="X142:AA142"/>
    <mergeCell ref="AB142:AE142"/>
    <mergeCell ref="AF142:AI142"/>
    <mergeCell ref="AJ142:AK142"/>
    <mergeCell ref="B143:AK144"/>
    <mergeCell ref="A145:G145"/>
    <mergeCell ref="H145:I145"/>
    <mergeCell ref="J145:M145"/>
    <mergeCell ref="N145:Q145"/>
    <mergeCell ref="R145:U145"/>
    <mergeCell ref="A142:G142"/>
    <mergeCell ref="H142:I142"/>
    <mergeCell ref="J142:M142"/>
    <mergeCell ref="N142:Q142"/>
    <mergeCell ref="R142:U142"/>
    <mergeCell ref="V142:W142"/>
    <mergeCell ref="V139:W139"/>
    <mergeCell ref="X139:AA139"/>
    <mergeCell ref="AB139:AE139"/>
    <mergeCell ref="AF139:AI139"/>
    <mergeCell ref="AJ139:AK139"/>
    <mergeCell ref="B140:AK141"/>
    <mergeCell ref="X136:AA136"/>
    <mergeCell ref="AB136:AE136"/>
    <mergeCell ref="AF136:AI136"/>
    <mergeCell ref="AJ136:AK136"/>
    <mergeCell ref="B137:AK138"/>
    <mergeCell ref="A139:G139"/>
    <mergeCell ref="H139:I139"/>
    <mergeCell ref="J139:M139"/>
    <mergeCell ref="N139:Q139"/>
    <mergeCell ref="R139:U139"/>
    <mergeCell ref="A136:G136"/>
    <mergeCell ref="H136:I136"/>
    <mergeCell ref="J136:M136"/>
    <mergeCell ref="N136:Q136"/>
    <mergeCell ref="R136:U136"/>
    <mergeCell ref="V136:W136"/>
    <mergeCell ref="V133:W133"/>
    <mergeCell ref="X133:AA133"/>
    <mergeCell ref="AB133:AE133"/>
    <mergeCell ref="AF133:AI133"/>
    <mergeCell ref="AJ133:AK133"/>
    <mergeCell ref="B134:AK135"/>
    <mergeCell ref="X130:AA130"/>
    <mergeCell ref="AB130:AE130"/>
    <mergeCell ref="AF130:AI130"/>
    <mergeCell ref="AJ130:AK130"/>
    <mergeCell ref="B131:AK132"/>
    <mergeCell ref="A133:G133"/>
    <mergeCell ref="H133:I133"/>
    <mergeCell ref="J133:M133"/>
    <mergeCell ref="N133:Q133"/>
    <mergeCell ref="R133:U133"/>
    <mergeCell ref="A130:G130"/>
    <mergeCell ref="H130:I130"/>
    <mergeCell ref="J130:M130"/>
    <mergeCell ref="N130:Q130"/>
    <mergeCell ref="R130:U130"/>
    <mergeCell ref="V130:W130"/>
    <mergeCell ref="V127:W127"/>
    <mergeCell ref="X127:AA127"/>
    <mergeCell ref="AB127:AE127"/>
    <mergeCell ref="AF127:AI127"/>
    <mergeCell ref="AJ127:AK127"/>
    <mergeCell ref="B128:AK129"/>
    <mergeCell ref="X124:AA124"/>
    <mergeCell ref="AB124:AE124"/>
    <mergeCell ref="AF124:AI124"/>
    <mergeCell ref="AJ124:AK124"/>
    <mergeCell ref="B125:AK126"/>
    <mergeCell ref="A127:G127"/>
    <mergeCell ref="H127:I127"/>
    <mergeCell ref="J127:M127"/>
    <mergeCell ref="N127:Q127"/>
    <mergeCell ref="R127:U127"/>
    <mergeCell ref="A124:G124"/>
    <mergeCell ref="H124:I124"/>
    <mergeCell ref="J124:M124"/>
    <mergeCell ref="N124:Q124"/>
    <mergeCell ref="R124:U124"/>
    <mergeCell ref="V124:W124"/>
    <mergeCell ref="V121:W121"/>
    <mergeCell ref="X121:AA121"/>
    <mergeCell ref="AB121:AE121"/>
    <mergeCell ref="AF121:AI121"/>
    <mergeCell ref="AJ121:AK121"/>
    <mergeCell ref="B122:AK123"/>
    <mergeCell ref="X118:AA118"/>
    <mergeCell ref="AB118:AE118"/>
    <mergeCell ref="AF118:AI118"/>
    <mergeCell ref="AJ118:AK118"/>
    <mergeCell ref="B119:AK120"/>
    <mergeCell ref="A121:G121"/>
    <mergeCell ref="H121:I121"/>
    <mergeCell ref="J121:M121"/>
    <mergeCell ref="N121:Q121"/>
    <mergeCell ref="R121:U121"/>
    <mergeCell ref="A118:G118"/>
    <mergeCell ref="H118:I118"/>
    <mergeCell ref="J118:M118"/>
    <mergeCell ref="N118:Q118"/>
    <mergeCell ref="R118:U118"/>
    <mergeCell ref="V118:W118"/>
    <mergeCell ref="V115:W115"/>
    <mergeCell ref="X115:AA115"/>
    <mergeCell ref="AB115:AE115"/>
    <mergeCell ref="AF115:AI115"/>
    <mergeCell ref="AJ115:AK115"/>
    <mergeCell ref="B116:AK117"/>
    <mergeCell ref="X112:AA112"/>
    <mergeCell ref="AB112:AE112"/>
    <mergeCell ref="AF112:AI112"/>
    <mergeCell ref="AJ112:AK112"/>
    <mergeCell ref="B113:AK114"/>
    <mergeCell ref="A115:G115"/>
    <mergeCell ref="H115:I115"/>
    <mergeCell ref="J115:M115"/>
    <mergeCell ref="N115:Q115"/>
    <mergeCell ref="R115:U115"/>
    <mergeCell ref="A112:G112"/>
    <mergeCell ref="H112:I112"/>
    <mergeCell ref="J112:M112"/>
    <mergeCell ref="N112:Q112"/>
    <mergeCell ref="R112:U112"/>
    <mergeCell ref="V112:W112"/>
    <mergeCell ref="V109:W109"/>
    <mergeCell ref="X109:AA109"/>
    <mergeCell ref="AB109:AE109"/>
    <mergeCell ref="AF109:AI109"/>
    <mergeCell ref="AJ109:AK109"/>
    <mergeCell ref="B110:AK111"/>
    <mergeCell ref="X106:AA106"/>
    <mergeCell ref="AB106:AE106"/>
    <mergeCell ref="AF106:AI106"/>
    <mergeCell ref="AJ106:AK106"/>
    <mergeCell ref="B107:AK108"/>
    <mergeCell ref="A109:G109"/>
    <mergeCell ref="H109:I109"/>
    <mergeCell ref="J109:M109"/>
    <mergeCell ref="N109:Q109"/>
    <mergeCell ref="R109:U109"/>
    <mergeCell ref="A106:G106"/>
    <mergeCell ref="H106:I106"/>
    <mergeCell ref="J106:M106"/>
    <mergeCell ref="N106:Q106"/>
    <mergeCell ref="R106:U106"/>
    <mergeCell ref="V106:W106"/>
    <mergeCell ref="V103:W103"/>
    <mergeCell ref="X103:AA103"/>
    <mergeCell ref="AB103:AE103"/>
    <mergeCell ref="AF103:AI103"/>
    <mergeCell ref="AJ103:AK103"/>
    <mergeCell ref="B104:AK105"/>
    <mergeCell ref="V102:W102"/>
    <mergeCell ref="X102:AA102"/>
    <mergeCell ref="AB102:AE102"/>
    <mergeCell ref="AF102:AI102"/>
    <mergeCell ref="AJ102:AK102"/>
    <mergeCell ref="A103:G103"/>
    <mergeCell ref="H103:I103"/>
    <mergeCell ref="J103:M103"/>
    <mergeCell ref="N103:Q103"/>
    <mergeCell ref="R103:U103"/>
    <mergeCell ref="A100:G101"/>
    <mergeCell ref="A102:G102"/>
    <mergeCell ref="H102:I102"/>
    <mergeCell ref="J102:M102"/>
    <mergeCell ref="N102:Q102"/>
    <mergeCell ref="R102:U102"/>
    <mergeCell ref="AH97:AK97"/>
    <mergeCell ref="AL97:AN97"/>
    <mergeCell ref="A98:C98"/>
    <mergeCell ref="D98:AK98"/>
    <mergeCell ref="AF99:AG99"/>
    <mergeCell ref="AH99:AK99"/>
    <mergeCell ref="AH95:AK95"/>
    <mergeCell ref="AL95:AN95"/>
    <mergeCell ref="A96:C96"/>
    <mergeCell ref="D96:AK96"/>
    <mergeCell ref="A97:I97"/>
    <mergeCell ref="J97:M97"/>
    <mergeCell ref="N97:R97"/>
    <mergeCell ref="S97:W97"/>
    <mergeCell ref="X97:AB97"/>
    <mergeCell ref="AC97:AG97"/>
    <mergeCell ref="AH93:AK93"/>
    <mergeCell ref="AL93:AN93"/>
    <mergeCell ref="A94:C94"/>
    <mergeCell ref="D94:AK94"/>
    <mergeCell ref="A95:I95"/>
    <mergeCell ref="J95:M95"/>
    <mergeCell ref="N95:R95"/>
    <mergeCell ref="S95:W95"/>
    <mergeCell ref="X95:AB95"/>
    <mergeCell ref="AC95:AG95"/>
    <mergeCell ref="AH91:AK91"/>
    <mergeCell ref="AL91:AN91"/>
    <mergeCell ref="A92:C92"/>
    <mergeCell ref="D92:AK92"/>
    <mergeCell ref="A93:I93"/>
    <mergeCell ref="J93:M93"/>
    <mergeCell ref="N93:R93"/>
    <mergeCell ref="S93:W93"/>
    <mergeCell ref="X93:AB93"/>
    <mergeCell ref="AC93:AG93"/>
    <mergeCell ref="AH89:AK89"/>
    <mergeCell ref="AL89:AN89"/>
    <mergeCell ref="A90:C90"/>
    <mergeCell ref="D90:AK90"/>
    <mergeCell ref="A91:I91"/>
    <mergeCell ref="J91:M91"/>
    <mergeCell ref="N91:R91"/>
    <mergeCell ref="S91:W91"/>
    <mergeCell ref="X91:AB91"/>
    <mergeCell ref="AC91:AG91"/>
    <mergeCell ref="A89:I89"/>
    <mergeCell ref="J89:M89"/>
    <mergeCell ref="N89:R89"/>
    <mergeCell ref="S89:W89"/>
    <mergeCell ref="X89:AB89"/>
    <mergeCell ref="AC89:AG89"/>
    <mergeCell ref="AI85:AK85"/>
    <mergeCell ref="A86:G87"/>
    <mergeCell ref="A88:I88"/>
    <mergeCell ref="J88:M88"/>
    <mergeCell ref="N88:R88"/>
    <mergeCell ref="S88:W88"/>
    <mergeCell ref="X88:AB88"/>
    <mergeCell ref="AC88:AG88"/>
    <mergeCell ref="AH88:AK88"/>
    <mergeCell ref="R85:S85"/>
    <mergeCell ref="T85:V85"/>
    <mergeCell ref="W85:Y85"/>
    <mergeCell ref="Z85:AB85"/>
    <mergeCell ref="AC85:AE85"/>
    <mergeCell ref="AF85:AH85"/>
    <mergeCell ref="AC83:AE83"/>
    <mergeCell ref="AF83:AH83"/>
    <mergeCell ref="AI83:AK83"/>
    <mergeCell ref="A84:C84"/>
    <mergeCell ref="D84:AK84"/>
    <mergeCell ref="AL84:AN84"/>
    <mergeCell ref="A83:I83"/>
    <mergeCell ref="J83:O83"/>
    <mergeCell ref="P83:S83"/>
    <mergeCell ref="T83:V83"/>
    <mergeCell ref="W83:Y83"/>
    <mergeCell ref="Z83:AB83"/>
    <mergeCell ref="AC81:AE81"/>
    <mergeCell ref="AF81:AH81"/>
    <mergeCell ref="AI81:AK81"/>
    <mergeCell ref="A82:C82"/>
    <mergeCell ref="D82:AK82"/>
    <mergeCell ref="AL82:AN82"/>
    <mergeCell ref="A81:I81"/>
    <mergeCell ref="J81:O81"/>
    <mergeCell ref="P81:S81"/>
    <mergeCell ref="T81:V81"/>
    <mergeCell ref="W81:Y81"/>
    <mergeCell ref="Z81:AB81"/>
    <mergeCell ref="AC79:AE79"/>
    <mergeCell ref="AF79:AH79"/>
    <mergeCell ref="AI79:AK79"/>
    <mergeCell ref="A80:C80"/>
    <mergeCell ref="D80:AK80"/>
    <mergeCell ref="AL80:AN80"/>
    <mergeCell ref="A79:I79"/>
    <mergeCell ref="J79:O79"/>
    <mergeCell ref="P79:S79"/>
    <mergeCell ref="T79:V79"/>
    <mergeCell ref="W79:Y79"/>
    <mergeCell ref="Z79:AB79"/>
    <mergeCell ref="AC77:AE77"/>
    <mergeCell ref="AF77:AH77"/>
    <mergeCell ref="AI77:AK77"/>
    <mergeCell ref="A78:C78"/>
    <mergeCell ref="D78:AK78"/>
    <mergeCell ref="AL78:AN78"/>
    <mergeCell ref="AI75:AK75"/>
    <mergeCell ref="A76:C76"/>
    <mergeCell ref="D76:AK76"/>
    <mergeCell ref="AL76:AN76"/>
    <mergeCell ref="A77:I77"/>
    <mergeCell ref="J77:O77"/>
    <mergeCell ref="P77:S77"/>
    <mergeCell ref="T77:V77"/>
    <mergeCell ref="W77:Y77"/>
    <mergeCell ref="Z77:AB77"/>
    <mergeCell ref="AF74:AH74"/>
    <mergeCell ref="AI74:AK74"/>
    <mergeCell ref="A75:I75"/>
    <mergeCell ref="J75:O75"/>
    <mergeCell ref="P75:S75"/>
    <mergeCell ref="T75:V75"/>
    <mergeCell ref="W75:Y75"/>
    <mergeCell ref="Z75:AB75"/>
    <mergeCell ref="AC75:AE75"/>
    <mergeCell ref="AF75:AH75"/>
    <mergeCell ref="A72:G73"/>
    <mergeCell ref="T73:AE73"/>
    <mergeCell ref="A74:I74"/>
    <mergeCell ref="J74:O74"/>
    <mergeCell ref="P74:S74"/>
    <mergeCell ref="T74:V74"/>
    <mergeCell ref="W74:Y74"/>
    <mergeCell ref="Z74:AB74"/>
    <mergeCell ref="AC74:AE74"/>
    <mergeCell ref="A70:C70"/>
    <mergeCell ref="D70:AK70"/>
    <mergeCell ref="AL70:AN70"/>
    <mergeCell ref="AF71:AG71"/>
    <mergeCell ref="AH71:AI71"/>
    <mergeCell ref="AJ71:AK71"/>
    <mergeCell ref="X69:Y69"/>
    <mergeCell ref="Z69:AA69"/>
    <mergeCell ref="AB69:AE69"/>
    <mergeCell ref="AF69:AG69"/>
    <mergeCell ref="AH69:AI69"/>
    <mergeCell ref="AJ69:AK69"/>
    <mergeCell ref="AH67:AI67"/>
    <mergeCell ref="AJ67:AK67"/>
    <mergeCell ref="A68:C68"/>
    <mergeCell ref="D68:AK68"/>
    <mergeCell ref="AL68:AN68"/>
    <mergeCell ref="A69:I69"/>
    <mergeCell ref="J69:O69"/>
    <mergeCell ref="P69:S69"/>
    <mergeCell ref="T69:U69"/>
    <mergeCell ref="V69:W69"/>
    <mergeCell ref="AL66:AN66"/>
    <mergeCell ref="A67:I67"/>
    <mergeCell ref="J67:O67"/>
    <mergeCell ref="P67:S67"/>
    <mergeCell ref="T67:U67"/>
    <mergeCell ref="V67:W67"/>
    <mergeCell ref="X67:Y67"/>
    <mergeCell ref="Z67:AA67"/>
    <mergeCell ref="AB67:AE67"/>
    <mergeCell ref="AF67:AG67"/>
    <mergeCell ref="Z65:AA65"/>
    <mergeCell ref="AB65:AE65"/>
    <mergeCell ref="AF65:AG65"/>
    <mergeCell ref="AH65:AI65"/>
    <mergeCell ref="AJ65:AK65"/>
    <mergeCell ref="A66:C66"/>
    <mergeCell ref="D66:AK66"/>
    <mergeCell ref="A65:I65"/>
    <mergeCell ref="J65:O65"/>
    <mergeCell ref="P65:S65"/>
    <mergeCell ref="T65:U65"/>
    <mergeCell ref="V65:W65"/>
    <mergeCell ref="X65:Y65"/>
    <mergeCell ref="X64:Y64"/>
    <mergeCell ref="Z64:AA64"/>
    <mergeCell ref="AB64:AE64"/>
    <mergeCell ref="AF64:AG64"/>
    <mergeCell ref="AH64:AI64"/>
    <mergeCell ref="AJ64:AK64"/>
    <mergeCell ref="A60:C60"/>
    <mergeCell ref="D60:AK60"/>
    <mergeCell ref="AF61:AI61"/>
    <mergeCell ref="AJ61:AK61"/>
    <mergeCell ref="A62:G63"/>
    <mergeCell ref="A64:I64"/>
    <mergeCell ref="J64:O64"/>
    <mergeCell ref="P64:S64"/>
    <mergeCell ref="T64:U64"/>
    <mergeCell ref="V64:W64"/>
    <mergeCell ref="AE58:AF58"/>
    <mergeCell ref="AG58:AH58"/>
    <mergeCell ref="AI58:AK58"/>
    <mergeCell ref="A59:C59"/>
    <mergeCell ref="D59:AK59"/>
    <mergeCell ref="AL59:AN59"/>
    <mergeCell ref="S58:T58"/>
    <mergeCell ref="U58:V58"/>
    <mergeCell ref="W58:X58"/>
    <mergeCell ref="Y58:Z58"/>
    <mergeCell ref="AA58:AB58"/>
    <mergeCell ref="AC58:AD58"/>
    <mergeCell ref="AE57:AF57"/>
    <mergeCell ref="AG57:AH57"/>
    <mergeCell ref="AI57:AK57"/>
    <mergeCell ref="A58:F58"/>
    <mergeCell ref="G58:H58"/>
    <mergeCell ref="I58:J58"/>
    <mergeCell ref="K58:L58"/>
    <mergeCell ref="M58:N58"/>
    <mergeCell ref="O58:P58"/>
    <mergeCell ref="Q58:R58"/>
    <mergeCell ref="S57:T57"/>
    <mergeCell ref="U57:V57"/>
    <mergeCell ref="W57:X57"/>
    <mergeCell ref="Y57:Z57"/>
    <mergeCell ref="AA57:AB57"/>
    <mergeCell ref="AC57:AD57"/>
    <mergeCell ref="AL55:AN55"/>
    <mergeCell ref="A56:C56"/>
    <mergeCell ref="D56:AK56"/>
    <mergeCell ref="A57:F57"/>
    <mergeCell ref="G57:H57"/>
    <mergeCell ref="I57:J57"/>
    <mergeCell ref="K57:L57"/>
    <mergeCell ref="M57:N57"/>
    <mergeCell ref="O57:P57"/>
    <mergeCell ref="Q57:R57"/>
    <mergeCell ref="AA54:AB54"/>
    <mergeCell ref="AC54:AD54"/>
    <mergeCell ref="AE54:AF54"/>
    <mergeCell ref="AG54:AH54"/>
    <mergeCell ref="AI54:AK54"/>
    <mergeCell ref="A55:C55"/>
    <mergeCell ref="D55:AK55"/>
    <mergeCell ref="O54:P54"/>
    <mergeCell ref="Q54:R54"/>
    <mergeCell ref="S54:T54"/>
    <mergeCell ref="U54:V54"/>
    <mergeCell ref="W54:X54"/>
    <mergeCell ref="Y54:Z54"/>
    <mergeCell ref="AA53:AB53"/>
    <mergeCell ref="AC53:AD53"/>
    <mergeCell ref="AE53:AF53"/>
    <mergeCell ref="AG53:AH53"/>
    <mergeCell ref="AI53:AK53"/>
    <mergeCell ref="A54:F54"/>
    <mergeCell ref="G54:H54"/>
    <mergeCell ref="I54:J54"/>
    <mergeCell ref="K54:L54"/>
    <mergeCell ref="M54:N54"/>
    <mergeCell ref="O53:P53"/>
    <mergeCell ref="Q53:R53"/>
    <mergeCell ref="S53:T53"/>
    <mergeCell ref="U53:V53"/>
    <mergeCell ref="W53:X53"/>
    <mergeCell ref="Y53:Z53"/>
    <mergeCell ref="BI52:BJ52"/>
    <mergeCell ref="BK52:BL52"/>
    <mergeCell ref="BM52:BN52"/>
    <mergeCell ref="BO52:BP52"/>
    <mergeCell ref="BQ52:BR52"/>
    <mergeCell ref="A53:F53"/>
    <mergeCell ref="G53:H53"/>
    <mergeCell ref="I53:J53"/>
    <mergeCell ref="K53:L53"/>
    <mergeCell ref="M53:N53"/>
    <mergeCell ref="AW52:AX52"/>
    <mergeCell ref="AY52:AZ52"/>
    <mergeCell ref="BA52:BB52"/>
    <mergeCell ref="BC52:BD52"/>
    <mergeCell ref="BE52:BF52"/>
    <mergeCell ref="BG52:BH52"/>
    <mergeCell ref="K49:AJ49"/>
    <mergeCell ref="K50:AJ50"/>
    <mergeCell ref="A51:G52"/>
    <mergeCell ref="AL51:AM52"/>
    <mergeCell ref="AN51:AP51"/>
    <mergeCell ref="AU51:BD51"/>
    <mergeCell ref="K52:T52"/>
    <mergeCell ref="AN52:AR52"/>
    <mergeCell ref="AS52:AT52"/>
    <mergeCell ref="AU52:AV52"/>
    <mergeCell ref="Y45:AJ45"/>
    <mergeCell ref="A46:D47"/>
    <mergeCell ref="E46:G47"/>
    <mergeCell ref="H46:I46"/>
    <mergeCell ref="H47:I47"/>
    <mergeCell ref="K47:Q48"/>
    <mergeCell ref="A45:D45"/>
    <mergeCell ref="E45:F45"/>
    <mergeCell ref="G45:I45"/>
    <mergeCell ref="K45:M45"/>
    <mergeCell ref="N45:Q45"/>
    <mergeCell ref="R45:X45"/>
    <mergeCell ref="Y43:AJ43"/>
    <mergeCell ref="A44:D44"/>
    <mergeCell ref="E44:F44"/>
    <mergeCell ref="G44:I44"/>
    <mergeCell ref="K44:M44"/>
    <mergeCell ref="N44:Q44"/>
    <mergeCell ref="R44:X44"/>
    <mergeCell ref="Y44:AJ44"/>
    <mergeCell ref="A43:D43"/>
    <mergeCell ref="E43:F43"/>
    <mergeCell ref="G43:I43"/>
    <mergeCell ref="K43:M43"/>
    <mergeCell ref="N43:Q43"/>
    <mergeCell ref="R43:X43"/>
    <mergeCell ref="Y41:AJ41"/>
    <mergeCell ref="A42:D42"/>
    <mergeCell ref="E42:F42"/>
    <mergeCell ref="G42:I42"/>
    <mergeCell ref="K42:M42"/>
    <mergeCell ref="N42:Q42"/>
    <mergeCell ref="R42:X42"/>
    <mergeCell ref="Y42:AJ42"/>
    <mergeCell ref="A41:D41"/>
    <mergeCell ref="E41:F41"/>
    <mergeCell ref="G41:I41"/>
    <mergeCell ref="K41:M41"/>
    <mergeCell ref="N41:Q41"/>
    <mergeCell ref="R41:X41"/>
    <mergeCell ref="Y39:AJ39"/>
    <mergeCell ref="H40:I40"/>
    <mergeCell ref="K40:M40"/>
    <mergeCell ref="N40:Q40"/>
    <mergeCell ref="R40:X40"/>
    <mergeCell ref="Y40:AJ40"/>
    <mergeCell ref="A39:D40"/>
    <mergeCell ref="E39:G40"/>
    <mergeCell ref="H39:I39"/>
    <mergeCell ref="K39:M39"/>
    <mergeCell ref="N39:Q39"/>
    <mergeCell ref="R39:X39"/>
    <mergeCell ref="K37:Q38"/>
    <mergeCell ref="R37:AA37"/>
    <mergeCell ref="AB37:AG37"/>
    <mergeCell ref="AH37:AJ38"/>
    <mergeCell ref="A38:D38"/>
    <mergeCell ref="E38:F38"/>
    <mergeCell ref="G38:I38"/>
    <mergeCell ref="R38:AA38"/>
    <mergeCell ref="AB38:AE38"/>
    <mergeCell ref="AF38:AG38"/>
    <mergeCell ref="A36:D36"/>
    <mergeCell ref="E36:F36"/>
    <mergeCell ref="G36:I36"/>
    <mergeCell ref="A37:D37"/>
    <mergeCell ref="E37:F37"/>
    <mergeCell ref="G37:I37"/>
    <mergeCell ref="G34:I34"/>
    <mergeCell ref="N34:Q35"/>
    <mergeCell ref="R34:AJ34"/>
    <mergeCell ref="A35:D35"/>
    <mergeCell ref="E35:F35"/>
    <mergeCell ref="G35:I35"/>
    <mergeCell ref="R35:AJ35"/>
    <mergeCell ref="A32:D33"/>
    <mergeCell ref="E32:G33"/>
    <mergeCell ref="H32:I32"/>
    <mergeCell ref="K32:L35"/>
    <mergeCell ref="N32:Q33"/>
    <mergeCell ref="R32:AJ32"/>
    <mergeCell ref="H33:I33"/>
    <mergeCell ref="R33:AJ33"/>
    <mergeCell ref="A34:D34"/>
    <mergeCell ref="E34:F34"/>
    <mergeCell ref="A30:D30"/>
    <mergeCell ref="E30:F30"/>
    <mergeCell ref="G30:I30"/>
    <mergeCell ref="N30:Q31"/>
    <mergeCell ref="R30:AJ30"/>
    <mergeCell ref="A31:D31"/>
    <mergeCell ref="E31:F31"/>
    <mergeCell ref="G31:I31"/>
    <mergeCell ref="R31:AJ31"/>
    <mergeCell ref="A28:D28"/>
    <mergeCell ref="E28:F28"/>
    <mergeCell ref="G28:I28"/>
    <mergeCell ref="K28:L31"/>
    <mergeCell ref="N28:Q29"/>
    <mergeCell ref="R28:AJ28"/>
    <mergeCell ref="A29:D29"/>
    <mergeCell ref="E29:F29"/>
    <mergeCell ref="G29:I29"/>
    <mergeCell ref="R29:AJ29"/>
    <mergeCell ref="R25:AJ25"/>
    <mergeCell ref="H26:I26"/>
    <mergeCell ref="N26:Q27"/>
    <mergeCell ref="R26:AJ26"/>
    <mergeCell ref="A27:D27"/>
    <mergeCell ref="E27:F27"/>
    <mergeCell ref="G27:I27"/>
    <mergeCell ref="R27:AJ27"/>
    <mergeCell ref="R23:AJ23"/>
    <mergeCell ref="A24:D24"/>
    <mergeCell ref="E24:F24"/>
    <mergeCell ref="G24:I24"/>
    <mergeCell ref="K24:L27"/>
    <mergeCell ref="N24:Q25"/>
    <mergeCell ref="R24:AJ24"/>
    <mergeCell ref="A25:D26"/>
    <mergeCell ref="E25:G26"/>
    <mergeCell ref="H25:I25"/>
    <mergeCell ref="A22:D22"/>
    <mergeCell ref="E22:F22"/>
    <mergeCell ref="G22:I22"/>
    <mergeCell ref="K22:Q23"/>
    <mergeCell ref="A23:D23"/>
    <mergeCell ref="E23:F23"/>
    <mergeCell ref="G23:I23"/>
    <mergeCell ref="AC20:AF20"/>
    <mergeCell ref="AG20:AJ20"/>
    <mergeCell ref="A21:D21"/>
    <mergeCell ref="E21:F21"/>
    <mergeCell ref="G21:I21"/>
    <mergeCell ref="AC21:AF21"/>
    <mergeCell ref="AG21:AJ21"/>
    <mergeCell ref="H19:I19"/>
    <mergeCell ref="A20:D20"/>
    <mergeCell ref="E20:F20"/>
    <mergeCell ref="G20:I20"/>
    <mergeCell ref="M20:P20"/>
    <mergeCell ref="Q20:T20"/>
    <mergeCell ref="AC17:AJ17"/>
    <mergeCell ref="A18:D19"/>
    <mergeCell ref="E18:G19"/>
    <mergeCell ref="H18:I18"/>
    <mergeCell ref="M18:P19"/>
    <mergeCell ref="Q18:T19"/>
    <mergeCell ref="U18:X19"/>
    <mergeCell ref="Y18:AB19"/>
    <mergeCell ref="AC18:AF19"/>
    <mergeCell ref="AG18:AJ19"/>
    <mergeCell ref="A17:G17"/>
    <mergeCell ref="H17:I17"/>
    <mergeCell ref="K17:L20"/>
    <mergeCell ref="M17:T17"/>
    <mergeCell ref="U17:AB17"/>
    <mergeCell ref="A12:C13"/>
    <mergeCell ref="D12:J13"/>
    <mergeCell ref="K12:Q13"/>
    <mergeCell ref="R12:X13"/>
    <mergeCell ref="Y12:Z12"/>
    <mergeCell ref="Y13:Z13"/>
    <mergeCell ref="A10:C11"/>
    <mergeCell ref="D10:J11"/>
    <mergeCell ref="K10:Q11"/>
    <mergeCell ref="R10:X11"/>
    <mergeCell ref="Y10:Z10"/>
    <mergeCell ref="Y11:Z11"/>
    <mergeCell ref="U20:X20"/>
    <mergeCell ref="Y20:AB20"/>
    <mergeCell ref="Y8:Z8"/>
    <mergeCell ref="A9:C9"/>
    <mergeCell ref="D9:J9"/>
    <mergeCell ref="K9:Q9"/>
    <mergeCell ref="R9:X9"/>
    <mergeCell ref="Y9:Z9"/>
    <mergeCell ref="A4:G6"/>
    <mergeCell ref="H4:X6"/>
    <mergeCell ref="Y4:Z4"/>
    <mergeCell ref="AA4:AK15"/>
    <mergeCell ref="Y5:Z5"/>
    <mergeCell ref="Y6:Z6"/>
    <mergeCell ref="A7:G7"/>
    <mergeCell ref="H7:X7"/>
    <mergeCell ref="Y7:Z7"/>
    <mergeCell ref="A8:G8"/>
    <mergeCell ref="A1:R3"/>
    <mergeCell ref="S1:V1"/>
    <mergeCell ref="W1:X1"/>
    <mergeCell ref="Y1:AK3"/>
    <mergeCell ref="S2:V2"/>
    <mergeCell ref="W2:X2"/>
    <mergeCell ref="S3:V3"/>
    <mergeCell ref="W3:X3"/>
    <mergeCell ref="A14:C15"/>
    <mergeCell ref="D14:Q15"/>
    <mergeCell ref="R14:X15"/>
    <mergeCell ref="Y14:Z14"/>
    <mergeCell ref="Y15:Z15"/>
  </mergeCells>
  <phoneticPr fontId="6"/>
  <pageMargins left="0.25" right="0.25" top="0.75" bottom="0.75" header="0.3" footer="0.3"/>
  <pageSetup paperSize="13" orientation="portrait" r:id="rId1"/>
  <headerFooter>
    <oddFooter>&amp;P ページ</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36</xdr:col>
                    <xdr:colOff>161925</xdr:colOff>
                    <xdr:row>63</xdr:row>
                    <xdr:rowOff>142875</xdr:rowOff>
                  </from>
                  <to>
                    <xdr:col>40</xdr:col>
                    <xdr:colOff>95250</xdr:colOff>
                    <xdr:row>65</xdr:row>
                    <xdr:rowOff>38100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36</xdr:col>
                    <xdr:colOff>161925</xdr:colOff>
                    <xdr:row>65</xdr:row>
                    <xdr:rowOff>142875</xdr:rowOff>
                  </from>
                  <to>
                    <xdr:col>40</xdr:col>
                    <xdr:colOff>95250</xdr:colOff>
                    <xdr:row>67</xdr:row>
                    <xdr:rowOff>38100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36</xdr:col>
                    <xdr:colOff>161925</xdr:colOff>
                    <xdr:row>67</xdr:row>
                    <xdr:rowOff>142875</xdr:rowOff>
                  </from>
                  <to>
                    <xdr:col>40</xdr:col>
                    <xdr:colOff>95250</xdr:colOff>
                    <xdr:row>69</xdr:row>
                    <xdr:rowOff>38100</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36</xdr:col>
                    <xdr:colOff>161925</xdr:colOff>
                    <xdr:row>73</xdr:row>
                    <xdr:rowOff>133350</xdr:rowOff>
                  </from>
                  <to>
                    <xdr:col>40</xdr:col>
                    <xdr:colOff>142875</xdr:colOff>
                    <xdr:row>75</xdr:row>
                    <xdr:rowOff>19050</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36</xdr:col>
                    <xdr:colOff>161925</xdr:colOff>
                    <xdr:row>75</xdr:row>
                    <xdr:rowOff>133350</xdr:rowOff>
                  </from>
                  <to>
                    <xdr:col>40</xdr:col>
                    <xdr:colOff>142875</xdr:colOff>
                    <xdr:row>77</xdr:row>
                    <xdr:rowOff>19050</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36</xdr:col>
                    <xdr:colOff>161925</xdr:colOff>
                    <xdr:row>77</xdr:row>
                    <xdr:rowOff>133350</xdr:rowOff>
                  </from>
                  <to>
                    <xdr:col>40</xdr:col>
                    <xdr:colOff>142875</xdr:colOff>
                    <xdr:row>79</xdr:row>
                    <xdr:rowOff>19050</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36</xdr:col>
                    <xdr:colOff>161925</xdr:colOff>
                    <xdr:row>79</xdr:row>
                    <xdr:rowOff>133350</xdr:rowOff>
                  </from>
                  <to>
                    <xdr:col>40</xdr:col>
                    <xdr:colOff>142875</xdr:colOff>
                    <xdr:row>81</xdr:row>
                    <xdr:rowOff>19050</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36</xdr:col>
                    <xdr:colOff>161925</xdr:colOff>
                    <xdr:row>81</xdr:row>
                    <xdr:rowOff>133350</xdr:rowOff>
                  </from>
                  <to>
                    <xdr:col>40</xdr:col>
                    <xdr:colOff>142875</xdr:colOff>
                    <xdr:row>83</xdr:row>
                    <xdr:rowOff>28575</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36</xdr:col>
                    <xdr:colOff>161925</xdr:colOff>
                    <xdr:row>52</xdr:row>
                    <xdr:rowOff>142875</xdr:rowOff>
                  </from>
                  <to>
                    <xdr:col>40</xdr:col>
                    <xdr:colOff>95250</xdr:colOff>
                    <xdr:row>54</xdr:row>
                    <xdr:rowOff>47625</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36</xdr:col>
                    <xdr:colOff>161925</xdr:colOff>
                    <xdr:row>56</xdr:row>
                    <xdr:rowOff>142875</xdr:rowOff>
                  </from>
                  <to>
                    <xdr:col>40</xdr:col>
                    <xdr:colOff>95250</xdr:colOff>
                    <xdr:row>58</xdr:row>
                    <xdr:rowOff>47625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sheetPr>
  <dimension ref="A1:I53"/>
  <sheetViews>
    <sheetView zoomScaleNormal="100" zoomScaleSheetLayoutView="100" workbookViewId="0">
      <pane ySplit="1" topLeftCell="A2" activePane="bottomLeft" state="frozen"/>
      <selection pane="bottomLeft"/>
    </sheetView>
  </sheetViews>
  <sheetFormatPr defaultColWidth="2.25" defaultRowHeight="13.5" x14ac:dyDescent="0.15"/>
  <cols>
    <col min="1" max="1" width="5.375" style="153" customWidth="1"/>
    <col min="2" max="2" width="17.125" style="153" bestFit="1" customWidth="1"/>
    <col min="3" max="3" width="7.625" style="153" customWidth="1"/>
    <col min="4" max="4" width="15.875" style="153" bestFit="1" customWidth="1"/>
    <col min="5" max="6" width="9" style="153" bestFit="1" customWidth="1"/>
    <col min="7" max="7" width="6.5" style="154" customWidth="1"/>
    <col min="8" max="8" width="66" style="153" customWidth="1"/>
    <col min="9" max="9" width="29" style="156" customWidth="1"/>
    <col min="10" max="16384" width="2.25" style="153"/>
  </cols>
  <sheetData>
    <row r="1" spans="1:9" s="157" customFormat="1" x14ac:dyDescent="0.15">
      <c r="A1" s="157" t="s">
        <v>1172</v>
      </c>
      <c r="B1" s="157" t="s">
        <v>327</v>
      </c>
      <c r="C1" s="157" t="s">
        <v>1170</v>
      </c>
      <c r="D1" s="152" t="s">
        <v>1173</v>
      </c>
      <c r="E1" s="152" t="s">
        <v>112</v>
      </c>
      <c r="F1" s="152" t="s">
        <v>111</v>
      </c>
      <c r="G1" s="160" t="s">
        <v>330</v>
      </c>
      <c r="H1" s="157" t="s">
        <v>331</v>
      </c>
      <c r="I1" s="155" t="s">
        <v>1171</v>
      </c>
    </row>
    <row r="2" spans="1:9" x14ac:dyDescent="0.15">
      <c r="A2" s="153">
        <v>1</v>
      </c>
      <c r="B2" s="153" t="s">
        <v>381</v>
      </c>
      <c r="C2" s="153" t="s">
        <v>2924</v>
      </c>
      <c r="D2" s="153" t="s">
        <v>2165</v>
      </c>
      <c r="E2" s="153" t="s">
        <v>98</v>
      </c>
      <c r="F2" s="153" t="s">
        <v>101</v>
      </c>
      <c r="G2" s="161">
        <v>100</v>
      </c>
      <c r="H2" s="153" t="s">
        <v>382</v>
      </c>
      <c r="I2" s="156" t="s">
        <v>521</v>
      </c>
    </row>
    <row r="3" spans="1:9" x14ac:dyDescent="0.15">
      <c r="A3" s="153">
        <v>2</v>
      </c>
      <c r="B3" s="153" t="s">
        <v>383</v>
      </c>
      <c r="C3" s="153" t="s">
        <v>2924</v>
      </c>
      <c r="D3" s="153" t="s">
        <v>2165</v>
      </c>
      <c r="E3" s="153" t="s">
        <v>98</v>
      </c>
      <c r="F3" s="153" t="s">
        <v>101</v>
      </c>
      <c r="G3" s="161">
        <v>200</v>
      </c>
      <c r="H3" s="153" t="s">
        <v>3417</v>
      </c>
      <c r="I3" s="156" t="s">
        <v>522</v>
      </c>
    </row>
    <row r="4" spans="1:9" x14ac:dyDescent="0.15">
      <c r="A4" s="153">
        <v>3</v>
      </c>
      <c r="B4" s="153" t="s">
        <v>385</v>
      </c>
      <c r="C4" s="153" t="s">
        <v>2924</v>
      </c>
      <c r="D4" s="153" t="s">
        <v>386</v>
      </c>
      <c r="E4" s="153" t="s">
        <v>95</v>
      </c>
      <c r="F4" s="153" t="s">
        <v>93</v>
      </c>
      <c r="G4" s="161">
        <v>500</v>
      </c>
      <c r="H4" s="153" t="s">
        <v>3408</v>
      </c>
      <c r="I4" s="156" t="s">
        <v>523</v>
      </c>
    </row>
    <row r="5" spans="1:9" x14ac:dyDescent="0.15">
      <c r="A5" s="153">
        <v>4</v>
      </c>
      <c r="B5" s="153" t="s">
        <v>387</v>
      </c>
      <c r="C5" s="153" t="s">
        <v>2924</v>
      </c>
      <c r="D5" s="153" t="s">
        <v>2165</v>
      </c>
      <c r="E5" s="153" t="s">
        <v>95</v>
      </c>
      <c r="F5" s="153" t="s">
        <v>93</v>
      </c>
      <c r="G5" s="161">
        <v>200</v>
      </c>
      <c r="H5" s="153" t="s">
        <v>3410</v>
      </c>
      <c r="I5" s="156" t="s">
        <v>3418</v>
      </c>
    </row>
    <row r="6" spans="1:9" x14ac:dyDescent="0.15">
      <c r="A6" s="153">
        <v>5</v>
      </c>
      <c r="B6" s="153" t="s">
        <v>388</v>
      </c>
      <c r="C6" s="153" t="s">
        <v>2924</v>
      </c>
      <c r="D6" s="153" t="s">
        <v>2165</v>
      </c>
      <c r="E6" s="153" t="s">
        <v>95</v>
      </c>
      <c r="F6" s="153" t="s">
        <v>93</v>
      </c>
      <c r="G6" s="161">
        <v>100</v>
      </c>
      <c r="H6" s="153" t="s">
        <v>3409</v>
      </c>
      <c r="I6" s="156" t="s">
        <v>524</v>
      </c>
    </row>
    <row r="7" spans="1:9" x14ac:dyDescent="0.15">
      <c r="A7" s="153">
        <v>6</v>
      </c>
      <c r="B7" s="153" t="s">
        <v>389</v>
      </c>
      <c r="C7" s="153" t="s">
        <v>1106</v>
      </c>
      <c r="D7" s="153" t="s">
        <v>2165</v>
      </c>
      <c r="E7" s="153" t="s">
        <v>98</v>
      </c>
      <c r="F7" s="153" t="s">
        <v>101</v>
      </c>
      <c r="G7" s="161">
        <v>200</v>
      </c>
      <c r="H7" s="153" t="s">
        <v>1003</v>
      </c>
      <c r="I7" s="156" t="s">
        <v>525</v>
      </c>
    </row>
    <row r="8" spans="1:9" x14ac:dyDescent="0.15">
      <c r="A8" s="153">
        <v>7</v>
      </c>
      <c r="B8" s="153" t="s">
        <v>390</v>
      </c>
      <c r="C8" s="153" t="s">
        <v>1106</v>
      </c>
      <c r="D8" s="153" t="s">
        <v>2165</v>
      </c>
      <c r="E8" s="153" t="s">
        <v>98</v>
      </c>
      <c r="F8" s="153" t="s">
        <v>101</v>
      </c>
      <c r="G8" s="161">
        <v>100</v>
      </c>
      <c r="H8" s="153" t="s">
        <v>1002</v>
      </c>
      <c r="I8" s="156" t="s">
        <v>526</v>
      </c>
    </row>
    <row r="9" spans="1:9" x14ac:dyDescent="0.15">
      <c r="A9" s="153">
        <v>8</v>
      </c>
      <c r="B9" s="153" t="s">
        <v>391</v>
      </c>
      <c r="C9" s="153" t="s">
        <v>1106</v>
      </c>
      <c r="D9" s="153" t="s">
        <v>1375</v>
      </c>
      <c r="E9" s="153" t="s">
        <v>98</v>
      </c>
      <c r="F9" s="153" t="s">
        <v>101</v>
      </c>
      <c r="G9" s="161">
        <v>200</v>
      </c>
      <c r="H9" s="153" t="s">
        <v>1951</v>
      </c>
      <c r="I9" s="156" t="s">
        <v>527</v>
      </c>
    </row>
    <row r="10" spans="1:9" x14ac:dyDescent="0.15">
      <c r="A10" s="153">
        <v>9</v>
      </c>
      <c r="B10" s="153" t="s">
        <v>392</v>
      </c>
      <c r="C10" s="153" t="s">
        <v>1106</v>
      </c>
      <c r="D10" s="153" t="s">
        <v>2165</v>
      </c>
      <c r="E10" s="153" t="s">
        <v>1007</v>
      </c>
      <c r="F10" s="153" t="s">
        <v>97</v>
      </c>
      <c r="G10" s="161">
        <v>200</v>
      </c>
      <c r="H10" s="153" t="s">
        <v>1004</v>
      </c>
      <c r="I10" s="156" t="s">
        <v>528</v>
      </c>
    </row>
    <row r="11" spans="1:9" x14ac:dyDescent="0.15">
      <c r="A11" s="153">
        <v>10</v>
      </c>
      <c r="B11" s="153" t="s">
        <v>393</v>
      </c>
      <c r="C11" s="153" t="s">
        <v>2924</v>
      </c>
      <c r="D11" s="153" t="s">
        <v>2165</v>
      </c>
      <c r="E11" s="153" t="s">
        <v>95</v>
      </c>
      <c r="F11" s="153" t="s">
        <v>93</v>
      </c>
      <c r="G11" s="161">
        <v>300</v>
      </c>
      <c r="H11" s="153" t="s">
        <v>3411</v>
      </c>
      <c r="I11" s="156" t="s">
        <v>529</v>
      </c>
    </row>
    <row r="12" spans="1:9" x14ac:dyDescent="0.15">
      <c r="A12" s="153">
        <v>11</v>
      </c>
      <c r="B12" s="153" t="s">
        <v>1008</v>
      </c>
      <c r="C12" s="153" t="s">
        <v>2829</v>
      </c>
      <c r="D12" s="153" t="s">
        <v>2165</v>
      </c>
      <c r="E12" s="153" t="s">
        <v>1009</v>
      </c>
      <c r="F12" s="153" t="s">
        <v>1010</v>
      </c>
      <c r="G12" s="161">
        <v>100</v>
      </c>
      <c r="H12" s="153" t="s">
        <v>1920</v>
      </c>
      <c r="I12" s="156" t="s">
        <v>1011</v>
      </c>
    </row>
    <row r="13" spans="1:9" x14ac:dyDescent="0.15">
      <c r="A13" s="153">
        <v>12</v>
      </c>
      <c r="B13" s="153" t="s">
        <v>1921</v>
      </c>
      <c r="C13" s="153" t="s">
        <v>652</v>
      </c>
      <c r="D13" s="153" t="s">
        <v>2165</v>
      </c>
      <c r="E13" s="153" t="s">
        <v>1009</v>
      </c>
      <c r="F13" s="153" t="s">
        <v>652</v>
      </c>
      <c r="G13" s="161">
        <v>100</v>
      </c>
      <c r="H13" s="153" t="s">
        <v>3402</v>
      </c>
      <c r="I13" s="156" t="s">
        <v>1952</v>
      </c>
    </row>
    <row r="14" spans="1:9" x14ac:dyDescent="0.15">
      <c r="A14" s="153">
        <v>13</v>
      </c>
      <c r="B14" s="153" t="s">
        <v>1922</v>
      </c>
      <c r="C14" s="153" t="s">
        <v>652</v>
      </c>
      <c r="D14" s="153" t="s">
        <v>2165</v>
      </c>
      <c r="E14" s="153" t="s">
        <v>1009</v>
      </c>
      <c r="F14" s="153" t="s">
        <v>652</v>
      </c>
      <c r="G14" s="161">
        <v>150</v>
      </c>
      <c r="H14" s="153" t="s">
        <v>1931</v>
      </c>
      <c r="I14" s="156" t="s">
        <v>2154</v>
      </c>
    </row>
    <row r="15" spans="1:9" x14ac:dyDescent="0.15">
      <c r="A15" s="153">
        <v>14</v>
      </c>
      <c r="B15" s="153" t="s">
        <v>1923</v>
      </c>
      <c r="C15" s="153" t="s">
        <v>652</v>
      </c>
      <c r="D15" s="153" t="s">
        <v>2165</v>
      </c>
      <c r="E15" s="153" t="s">
        <v>1009</v>
      </c>
      <c r="F15" s="153" t="s">
        <v>652</v>
      </c>
      <c r="G15" s="161">
        <v>150</v>
      </c>
      <c r="H15" s="153" t="s">
        <v>1924</v>
      </c>
      <c r="I15" s="156" t="s">
        <v>1954</v>
      </c>
    </row>
    <row r="16" spans="1:9" x14ac:dyDescent="0.15">
      <c r="A16" s="153">
        <v>15</v>
      </c>
      <c r="B16" s="153" t="s">
        <v>530</v>
      </c>
      <c r="C16" s="153" t="s">
        <v>1106</v>
      </c>
      <c r="D16" s="153" t="s">
        <v>384</v>
      </c>
      <c r="E16" s="153" t="s">
        <v>1007</v>
      </c>
      <c r="F16" s="153" t="s">
        <v>101</v>
      </c>
      <c r="G16" s="161">
        <v>50</v>
      </c>
      <c r="H16" s="153" t="s">
        <v>1005</v>
      </c>
      <c r="I16" s="156" t="s">
        <v>531</v>
      </c>
    </row>
    <row r="17" spans="1:9" x14ac:dyDescent="0.15">
      <c r="A17" s="153">
        <v>16</v>
      </c>
      <c r="B17" s="153" t="s">
        <v>1917</v>
      </c>
      <c r="C17" s="153" t="s">
        <v>1894</v>
      </c>
      <c r="D17" s="153" t="s">
        <v>384</v>
      </c>
      <c r="E17" s="153" t="s">
        <v>1918</v>
      </c>
      <c r="F17" s="153" t="s">
        <v>1894</v>
      </c>
      <c r="G17" s="161">
        <v>50</v>
      </c>
      <c r="H17" s="153" t="s">
        <v>1919</v>
      </c>
      <c r="I17" s="156" t="s">
        <v>1953</v>
      </c>
    </row>
    <row r="18" spans="1:9" x14ac:dyDescent="0.15">
      <c r="A18" s="153">
        <v>17</v>
      </c>
      <c r="B18" s="153" t="s">
        <v>394</v>
      </c>
      <c r="C18" s="153" t="s">
        <v>1106</v>
      </c>
      <c r="D18" s="153" t="s">
        <v>384</v>
      </c>
      <c r="E18" s="153" t="s">
        <v>116</v>
      </c>
      <c r="F18" s="153" t="s">
        <v>105</v>
      </c>
      <c r="G18" s="161">
        <v>100</v>
      </c>
      <c r="H18" s="153" t="s">
        <v>395</v>
      </c>
      <c r="I18" s="156" t="s">
        <v>532</v>
      </c>
    </row>
    <row r="19" spans="1:9" x14ac:dyDescent="0.15">
      <c r="A19" s="153">
        <v>18</v>
      </c>
      <c r="B19" s="153" t="s">
        <v>396</v>
      </c>
      <c r="C19" s="153" t="s">
        <v>1106</v>
      </c>
      <c r="D19" s="153" t="s">
        <v>397</v>
      </c>
      <c r="E19" s="153" t="s">
        <v>95</v>
      </c>
      <c r="F19" s="153" t="s">
        <v>101</v>
      </c>
      <c r="G19" s="161">
        <v>100</v>
      </c>
      <c r="H19" s="153" t="s">
        <v>1006</v>
      </c>
      <c r="I19" s="156" t="s">
        <v>533</v>
      </c>
    </row>
    <row r="20" spans="1:9" x14ac:dyDescent="0.15">
      <c r="A20" s="153">
        <v>19</v>
      </c>
      <c r="B20" s="153" t="s">
        <v>398</v>
      </c>
      <c r="C20" s="153" t="s">
        <v>1106</v>
      </c>
      <c r="D20" s="153" t="s">
        <v>386</v>
      </c>
      <c r="E20" s="153" t="s">
        <v>116</v>
      </c>
      <c r="F20" s="153" t="s">
        <v>92</v>
      </c>
      <c r="G20" s="161">
        <v>100</v>
      </c>
      <c r="H20" s="153" t="s">
        <v>399</v>
      </c>
      <c r="I20" s="156" t="s">
        <v>534</v>
      </c>
    </row>
    <row r="21" spans="1:9" x14ac:dyDescent="0.15">
      <c r="A21" s="153">
        <v>20</v>
      </c>
      <c r="B21" s="153" t="s">
        <v>1078</v>
      </c>
      <c r="C21" s="153" t="s">
        <v>1106</v>
      </c>
      <c r="D21" s="153" t="s">
        <v>1079</v>
      </c>
      <c r="E21" s="153" t="s">
        <v>116</v>
      </c>
      <c r="F21" s="153" t="s">
        <v>1080</v>
      </c>
      <c r="G21" s="161">
        <v>100</v>
      </c>
      <c r="H21" s="153" t="s">
        <v>1081</v>
      </c>
      <c r="I21" s="156" t="s">
        <v>2566</v>
      </c>
    </row>
    <row r="22" spans="1:9" x14ac:dyDescent="0.15">
      <c r="A22" s="153">
        <v>21</v>
      </c>
      <c r="B22" s="153" t="s">
        <v>400</v>
      </c>
      <c r="C22" s="153" t="s">
        <v>2924</v>
      </c>
      <c r="D22" s="153" t="s">
        <v>397</v>
      </c>
      <c r="E22" s="153" t="s">
        <v>98</v>
      </c>
      <c r="F22" s="153" t="s">
        <v>101</v>
      </c>
      <c r="G22" s="161">
        <v>300</v>
      </c>
      <c r="H22" s="153" t="s">
        <v>401</v>
      </c>
      <c r="I22" s="156" t="s">
        <v>3492</v>
      </c>
    </row>
    <row r="23" spans="1:9" x14ac:dyDescent="0.15">
      <c r="A23" s="153">
        <v>22</v>
      </c>
      <c r="B23" s="153" t="s">
        <v>402</v>
      </c>
      <c r="C23" s="153" t="s">
        <v>1106</v>
      </c>
      <c r="D23" s="153" t="s">
        <v>104</v>
      </c>
      <c r="E23" s="153" t="s">
        <v>98</v>
      </c>
      <c r="F23" s="153" t="s">
        <v>101</v>
      </c>
      <c r="G23" s="161">
        <v>400</v>
      </c>
      <c r="H23" s="153" t="s">
        <v>535</v>
      </c>
      <c r="I23" s="156" t="s">
        <v>536</v>
      </c>
    </row>
    <row r="24" spans="1:9" x14ac:dyDescent="0.15">
      <c r="A24" s="153">
        <v>23</v>
      </c>
      <c r="B24" s="153" t="s">
        <v>403</v>
      </c>
      <c r="C24" s="153" t="s">
        <v>1106</v>
      </c>
      <c r="D24" s="153" t="s">
        <v>386</v>
      </c>
      <c r="E24" s="153" t="s">
        <v>98</v>
      </c>
      <c r="F24" s="153" t="s">
        <v>101</v>
      </c>
      <c r="G24" s="161">
        <v>300</v>
      </c>
      <c r="H24" s="153" t="s">
        <v>2155</v>
      </c>
      <c r="I24" s="156" t="s">
        <v>3491</v>
      </c>
    </row>
    <row r="25" spans="1:9" x14ac:dyDescent="0.15">
      <c r="A25" s="153">
        <v>24</v>
      </c>
      <c r="B25" s="153" t="s">
        <v>518</v>
      </c>
      <c r="C25" s="153" t="s">
        <v>1362</v>
      </c>
      <c r="D25" s="153" t="s">
        <v>342</v>
      </c>
      <c r="E25" s="153" t="s">
        <v>1466</v>
      </c>
      <c r="F25" s="153" t="s">
        <v>519</v>
      </c>
      <c r="G25" s="161">
        <v>98</v>
      </c>
      <c r="H25" s="153" t="s">
        <v>1174</v>
      </c>
      <c r="I25" s="156" t="s">
        <v>520</v>
      </c>
    </row>
    <row r="26" spans="1:9" x14ac:dyDescent="0.15">
      <c r="A26" s="153">
        <v>25</v>
      </c>
      <c r="B26" s="153" t="s">
        <v>460</v>
      </c>
      <c r="C26" s="153" t="s">
        <v>1362</v>
      </c>
      <c r="D26" s="153" t="s">
        <v>342</v>
      </c>
      <c r="E26" s="153" t="s">
        <v>1466</v>
      </c>
      <c r="F26" s="153" t="s">
        <v>93</v>
      </c>
      <c r="G26" s="161">
        <v>300</v>
      </c>
      <c r="H26" s="153" t="s">
        <v>1465</v>
      </c>
      <c r="I26" s="156" t="s">
        <v>461</v>
      </c>
    </row>
    <row r="27" spans="1:9" x14ac:dyDescent="0.15">
      <c r="A27" s="153">
        <v>26</v>
      </c>
      <c r="B27" s="153" t="s">
        <v>1358</v>
      </c>
      <c r="C27" s="153" t="s">
        <v>1362</v>
      </c>
      <c r="D27" s="153" t="s">
        <v>342</v>
      </c>
      <c r="E27" s="153" t="s">
        <v>1363</v>
      </c>
      <c r="F27" s="153" t="s">
        <v>1364</v>
      </c>
      <c r="G27" s="161">
        <v>200</v>
      </c>
      <c r="H27" s="153" t="s">
        <v>1543</v>
      </c>
      <c r="I27" s="156" t="s">
        <v>1365</v>
      </c>
    </row>
    <row r="28" spans="1:9" x14ac:dyDescent="0.15">
      <c r="A28" s="153">
        <v>27</v>
      </c>
      <c r="B28" s="153" t="s">
        <v>1359</v>
      </c>
      <c r="C28" s="153" t="s">
        <v>1362</v>
      </c>
      <c r="D28" s="153" t="s">
        <v>342</v>
      </c>
      <c r="E28" s="153" t="s">
        <v>1363</v>
      </c>
      <c r="F28" s="153" t="s">
        <v>1364</v>
      </c>
      <c r="G28" s="161">
        <v>200</v>
      </c>
      <c r="H28" s="153" t="s">
        <v>1541</v>
      </c>
      <c r="I28" s="156" t="s">
        <v>1366</v>
      </c>
    </row>
    <row r="29" spans="1:9" x14ac:dyDescent="0.15">
      <c r="A29" s="153">
        <v>28</v>
      </c>
      <c r="B29" s="153" t="s">
        <v>1360</v>
      </c>
      <c r="C29" s="153" t="s">
        <v>1362</v>
      </c>
      <c r="D29" s="153" t="s">
        <v>342</v>
      </c>
      <c r="E29" s="153" t="s">
        <v>1363</v>
      </c>
      <c r="F29" s="153" t="s">
        <v>1364</v>
      </c>
      <c r="G29" s="161">
        <v>200</v>
      </c>
      <c r="H29" s="153" t="s">
        <v>1540</v>
      </c>
      <c r="I29" s="156" t="s">
        <v>1367</v>
      </c>
    </row>
    <row r="30" spans="1:9" x14ac:dyDescent="0.15">
      <c r="A30" s="153">
        <v>29</v>
      </c>
      <c r="B30" s="153" t="s">
        <v>1361</v>
      </c>
      <c r="C30" s="153" t="s">
        <v>1362</v>
      </c>
      <c r="D30" s="153" t="s">
        <v>342</v>
      </c>
      <c r="E30" s="153" t="s">
        <v>1363</v>
      </c>
      <c r="F30" s="153" t="s">
        <v>1364</v>
      </c>
      <c r="G30" s="161">
        <v>200</v>
      </c>
      <c r="H30" s="153" t="s">
        <v>1542</v>
      </c>
      <c r="I30" s="156" t="s">
        <v>1368</v>
      </c>
    </row>
    <row r="31" spans="1:9" x14ac:dyDescent="0.15">
      <c r="A31" s="153">
        <v>30</v>
      </c>
      <c r="B31" s="153" t="s">
        <v>404</v>
      </c>
      <c r="C31" s="153" t="s">
        <v>1262</v>
      </c>
      <c r="D31" s="153" t="s">
        <v>348</v>
      </c>
      <c r="E31" s="153" t="s">
        <v>98</v>
      </c>
      <c r="F31" s="153" t="s">
        <v>101</v>
      </c>
      <c r="G31" s="161" t="s">
        <v>345</v>
      </c>
      <c r="H31" s="153" t="s">
        <v>852</v>
      </c>
      <c r="I31" s="156" t="s">
        <v>1369</v>
      </c>
    </row>
    <row r="32" spans="1:9" x14ac:dyDescent="0.15">
      <c r="A32" s="153">
        <v>31</v>
      </c>
      <c r="B32" s="153" t="s">
        <v>405</v>
      </c>
      <c r="C32" s="153" t="s">
        <v>1262</v>
      </c>
      <c r="D32" s="153" t="s">
        <v>3059</v>
      </c>
      <c r="E32" s="153" t="s">
        <v>98</v>
      </c>
      <c r="F32" s="153" t="s">
        <v>101</v>
      </c>
      <c r="G32" s="161" t="s">
        <v>345</v>
      </c>
      <c r="H32" s="153" t="s">
        <v>3058</v>
      </c>
      <c r="I32" s="156" t="s">
        <v>1370</v>
      </c>
    </row>
    <row r="33" spans="1:9" x14ac:dyDescent="0.15">
      <c r="A33" s="153">
        <v>32</v>
      </c>
      <c r="B33" s="153" t="s">
        <v>406</v>
      </c>
      <c r="C33" s="153" t="s">
        <v>1262</v>
      </c>
      <c r="D33" s="153" t="s">
        <v>1013</v>
      </c>
      <c r="E33" s="153" t="s">
        <v>98</v>
      </c>
      <c r="F33" s="153" t="s">
        <v>101</v>
      </c>
      <c r="G33" s="161" t="s">
        <v>345</v>
      </c>
      <c r="H33" s="153" t="s">
        <v>1371</v>
      </c>
      <c r="I33" s="156" t="s">
        <v>1372</v>
      </c>
    </row>
    <row r="34" spans="1:9" x14ac:dyDescent="0.15">
      <c r="A34" s="153">
        <v>33</v>
      </c>
      <c r="B34" s="153" t="s">
        <v>411</v>
      </c>
      <c r="C34" s="153" t="s">
        <v>1262</v>
      </c>
      <c r="D34" s="153" t="s">
        <v>1374</v>
      </c>
      <c r="E34" s="153" t="s">
        <v>138</v>
      </c>
      <c r="F34" s="153" t="s">
        <v>93</v>
      </c>
      <c r="G34" s="161" t="s">
        <v>345</v>
      </c>
      <c r="H34" s="153" t="s">
        <v>1014</v>
      </c>
      <c r="I34" s="156" t="s">
        <v>1373</v>
      </c>
    </row>
    <row r="35" spans="1:9" x14ac:dyDescent="0.15">
      <c r="A35" s="153">
        <v>34</v>
      </c>
      <c r="B35" s="153" t="s">
        <v>412</v>
      </c>
      <c r="C35" s="153" t="s">
        <v>1262</v>
      </c>
      <c r="D35" s="153" t="s">
        <v>109</v>
      </c>
      <c r="E35" s="153" t="s">
        <v>95</v>
      </c>
      <c r="F35" s="153" t="s">
        <v>93</v>
      </c>
      <c r="G35" s="161" t="s">
        <v>345</v>
      </c>
      <c r="H35" s="153" t="s">
        <v>3060</v>
      </c>
      <c r="I35" s="156" t="s">
        <v>1376</v>
      </c>
    </row>
    <row r="36" spans="1:9" x14ac:dyDescent="0.15">
      <c r="A36" s="153">
        <v>35</v>
      </c>
      <c r="B36" s="153" t="s">
        <v>413</v>
      </c>
      <c r="C36" s="153" t="s">
        <v>1262</v>
      </c>
      <c r="D36" s="153" t="s">
        <v>409</v>
      </c>
      <c r="E36" s="153" t="s">
        <v>98</v>
      </c>
      <c r="F36" s="153" t="s">
        <v>101</v>
      </c>
      <c r="G36" s="161" t="s">
        <v>345</v>
      </c>
      <c r="H36" s="153" t="s">
        <v>3061</v>
      </c>
      <c r="I36" s="156" t="s">
        <v>1377</v>
      </c>
    </row>
    <row r="37" spans="1:9" x14ac:dyDescent="0.15">
      <c r="A37" s="153">
        <v>36</v>
      </c>
      <c r="B37" s="153" t="s">
        <v>414</v>
      </c>
      <c r="C37" s="153" t="s">
        <v>1262</v>
      </c>
      <c r="D37" s="153" t="s">
        <v>397</v>
      </c>
      <c r="E37" s="153" t="s">
        <v>331</v>
      </c>
      <c r="F37" s="153" t="s">
        <v>415</v>
      </c>
      <c r="G37" s="161" t="s">
        <v>345</v>
      </c>
      <c r="H37" s="153" t="s">
        <v>416</v>
      </c>
      <c r="I37" s="156" t="s">
        <v>1378</v>
      </c>
    </row>
    <row r="38" spans="1:9" x14ac:dyDescent="0.15">
      <c r="A38" s="153">
        <v>37</v>
      </c>
      <c r="B38" s="153" t="s">
        <v>417</v>
      </c>
      <c r="C38" s="153" t="s">
        <v>1262</v>
      </c>
      <c r="D38" s="153" t="s">
        <v>407</v>
      </c>
      <c r="E38" s="153" t="s">
        <v>98</v>
      </c>
      <c r="F38" s="153" t="s">
        <v>101</v>
      </c>
      <c r="G38" s="161" t="s">
        <v>345</v>
      </c>
      <c r="H38" s="153" t="s">
        <v>2156</v>
      </c>
      <c r="I38" s="156" t="s">
        <v>1379</v>
      </c>
    </row>
    <row r="39" spans="1:9" x14ac:dyDescent="0.15">
      <c r="A39" s="153">
        <v>38</v>
      </c>
      <c r="B39" s="153" t="s">
        <v>419</v>
      </c>
      <c r="C39" s="153" t="s">
        <v>1262</v>
      </c>
      <c r="D39" s="153" t="s">
        <v>407</v>
      </c>
      <c r="E39" s="153" t="s">
        <v>95</v>
      </c>
      <c r="F39" s="153" t="s">
        <v>93</v>
      </c>
      <c r="G39" s="161" t="s">
        <v>345</v>
      </c>
      <c r="H39" s="153" t="s">
        <v>1012</v>
      </c>
      <c r="I39" s="156" t="s">
        <v>1380</v>
      </c>
    </row>
    <row r="40" spans="1:9" x14ac:dyDescent="0.15">
      <c r="A40" s="153">
        <v>39</v>
      </c>
      <c r="B40" s="153" t="s">
        <v>2023</v>
      </c>
      <c r="C40" s="153" t="s">
        <v>2024</v>
      </c>
      <c r="D40" s="153" t="s">
        <v>386</v>
      </c>
      <c r="E40" s="153" t="s">
        <v>2025</v>
      </c>
      <c r="F40" s="153" t="s">
        <v>2026</v>
      </c>
      <c r="G40" s="161" t="s">
        <v>2027</v>
      </c>
      <c r="H40" s="153" t="s">
        <v>2028</v>
      </c>
      <c r="I40" s="156" t="s">
        <v>2029</v>
      </c>
    </row>
    <row r="41" spans="1:9" x14ac:dyDescent="0.15">
      <c r="A41" s="153">
        <v>40</v>
      </c>
      <c r="B41" s="153" t="s">
        <v>3396</v>
      </c>
      <c r="C41" s="153" t="s">
        <v>2924</v>
      </c>
      <c r="D41" s="153" t="s">
        <v>384</v>
      </c>
      <c r="E41" s="153" t="s">
        <v>3398</v>
      </c>
      <c r="F41" s="153" t="s">
        <v>3375</v>
      </c>
      <c r="G41" s="161">
        <v>300</v>
      </c>
      <c r="H41" s="153" t="s">
        <v>3400</v>
      </c>
      <c r="I41" s="156" t="s">
        <v>3419</v>
      </c>
    </row>
    <row r="42" spans="1:9" x14ac:dyDescent="0.15">
      <c r="A42" s="153">
        <v>41</v>
      </c>
      <c r="B42" s="153" t="s">
        <v>3399</v>
      </c>
      <c r="C42" s="153" t="s">
        <v>2924</v>
      </c>
      <c r="D42" s="153" t="s">
        <v>342</v>
      </c>
      <c r="E42" s="153" t="s">
        <v>3398</v>
      </c>
      <c r="F42" s="153" t="s">
        <v>3375</v>
      </c>
      <c r="G42" s="161">
        <v>300</v>
      </c>
      <c r="H42" s="153" t="s">
        <v>3401</v>
      </c>
      <c r="I42" s="156" t="s">
        <v>3420</v>
      </c>
    </row>
    <row r="43" spans="1:9" x14ac:dyDescent="0.15">
      <c r="A43" s="153">
        <v>42</v>
      </c>
      <c r="B43" s="153" t="s">
        <v>3403</v>
      </c>
      <c r="C43" s="153" t="s">
        <v>2924</v>
      </c>
      <c r="D43" s="153" t="s">
        <v>342</v>
      </c>
      <c r="E43" s="153" t="s">
        <v>3404</v>
      </c>
      <c r="F43" s="153" t="s">
        <v>3375</v>
      </c>
      <c r="G43" s="161" t="s">
        <v>3405</v>
      </c>
      <c r="H43" s="153" t="s">
        <v>3406</v>
      </c>
      <c r="I43" s="156" t="s">
        <v>3421</v>
      </c>
    </row>
    <row r="44" spans="1:9" x14ac:dyDescent="0.15">
      <c r="A44" s="153">
        <v>43</v>
      </c>
      <c r="B44" s="153" t="s">
        <v>3407</v>
      </c>
      <c r="C44" s="153" t="s">
        <v>2924</v>
      </c>
      <c r="D44" s="153" t="s">
        <v>2165</v>
      </c>
      <c r="E44" s="153" t="s">
        <v>3398</v>
      </c>
      <c r="F44" s="153" t="s">
        <v>3375</v>
      </c>
      <c r="G44" s="161">
        <v>300</v>
      </c>
      <c r="H44" s="153" t="s">
        <v>3422</v>
      </c>
      <c r="I44" s="156" t="s">
        <v>3423</v>
      </c>
    </row>
    <row r="45" spans="1:9" x14ac:dyDescent="0.15">
      <c r="A45" s="153">
        <v>44</v>
      </c>
      <c r="B45" s="153" t="s">
        <v>3412</v>
      </c>
      <c r="C45" s="153" t="s">
        <v>652</v>
      </c>
      <c r="D45" s="153" t="s">
        <v>3413</v>
      </c>
      <c r="E45" s="153" t="s">
        <v>3397</v>
      </c>
      <c r="F45" s="153" t="s">
        <v>3374</v>
      </c>
      <c r="G45" s="161">
        <v>100</v>
      </c>
      <c r="H45" s="153" t="s">
        <v>3414</v>
      </c>
      <c r="I45" s="156" t="s">
        <v>3424</v>
      </c>
    </row>
    <row r="46" spans="1:9" x14ac:dyDescent="0.15">
      <c r="A46" s="153">
        <v>45</v>
      </c>
      <c r="B46" s="153" t="s">
        <v>3415</v>
      </c>
      <c r="C46" s="153" t="s">
        <v>652</v>
      </c>
      <c r="D46" s="153" t="s">
        <v>2165</v>
      </c>
      <c r="E46" s="153" t="s">
        <v>3397</v>
      </c>
      <c r="F46" s="153" t="s">
        <v>3374</v>
      </c>
      <c r="G46" s="161">
        <v>200</v>
      </c>
      <c r="H46" s="153" t="s">
        <v>3416</v>
      </c>
      <c r="I46" s="156" t="s">
        <v>3425</v>
      </c>
    </row>
    <row r="47" spans="1:9" x14ac:dyDescent="0.15">
      <c r="A47" s="153">
        <v>46</v>
      </c>
      <c r="B47" s="153" t="s">
        <v>3053</v>
      </c>
      <c r="C47" s="153" t="s">
        <v>2829</v>
      </c>
      <c r="D47" s="153" t="s">
        <v>2165</v>
      </c>
      <c r="E47" s="153" t="s">
        <v>1009</v>
      </c>
      <c r="F47" s="153" t="s">
        <v>652</v>
      </c>
      <c r="G47" s="161">
        <v>100</v>
      </c>
      <c r="H47" s="153" t="s">
        <v>2565</v>
      </c>
      <c r="I47" s="156" t="s">
        <v>3054</v>
      </c>
    </row>
    <row r="48" spans="1:9" x14ac:dyDescent="0.15">
      <c r="A48" s="153">
        <v>47</v>
      </c>
      <c r="B48" s="153" t="s">
        <v>2818</v>
      </c>
      <c r="C48" s="153" t="s">
        <v>2829</v>
      </c>
      <c r="D48" s="153" t="s">
        <v>2165</v>
      </c>
      <c r="E48" s="153" t="s">
        <v>1009</v>
      </c>
      <c r="F48" s="153" t="s">
        <v>652</v>
      </c>
      <c r="G48" s="161">
        <v>150</v>
      </c>
      <c r="H48" s="153" t="s">
        <v>2819</v>
      </c>
      <c r="I48" s="156" t="s">
        <v>3055</v>
      </c>
    </row>
    <row r="49" spans="1:9" x14ac:dyDescent="0.15">
      <c r="A49" s="153">
        <v>48</v>
      </c>
      <c r="B49" s="153" t="s">
        <v>2821</v>
      </c>
      <c r="C49" s="153" t="s">
        <v>2830</v>
      </c>
      <c r="D49" s="153" t="s">
        <v>2165</v>
      </c>
      <c r="E49" s="153" t="s">
        <v>1009</v>
      </c>
      <c r="F49" s="153" t="s">
        <v>652</v>
      </c>
      <c r="G49" s="161" t="s">
        <v>2820</v>
      </c>
      <c r="H49" s="153" t="s">
        <v>2822</v>
      </c>
      <c r="I49" s="156" t="s">
        <v>3056</v>
      </c>
    </row>
    <row r="50" spans="1:9" x14ac:dyDescent="0.15">
      <c r="A50" s="153">
        <v>49</v>
      </c>
      <c r="B50" s="153" t="s">
        <v>2832</v>
      </c>
      <c r="C50" s="153" t="s">
        <v>2830</v>
      </c>
      <c r="D50" s="153" t="s">
        <v>2165</v>
      </c>
      <c r="E50" s="153" t="s">
        <v>1009</v>
      </c>
      <c r="F50" s="153" t="s">
        <v>652</v>
      </c>
      <c r="G50" s="161" t="s">
        <v>2820</v>
      </c>
      <c r="H50" s="153" t="s">
        <v>2831</v>
      </c>
      <c r="I50" s="156" t="s">
        <v>3057</v>
      </c>
    </row>
    <row r="51" spans="1:9" x14ac:dyDescent="0.15">
      <c r="G51" s="161"/>
    </row>
    <row r="52" spans="1:9" x14ac:dyDescent="0.15">
      <c r="G52" s="161"/>
    </row>
    <row r="53" spans="1:9" x14ac:dyDescent="0.15">
      <c r="G53" s="161"/>
    </row>
  </sheetData>
  <phoneticPr fontId="6"/>
  <pageMargins left="0.25" right="0.25" top="0.75" bottom="0.75" header="0.3" footer="0.3"/>
  <pageSetup paperSize="9"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3"/>
  </sheetPr>
  <dimension ref="A1:E261"/>
  <sheetViews>
    <sheetView view="pageBreakPreview" zoomScaleNormal="100" zoomScaleSheetLayoutView="100" workbookViewId="0">
      <selection sqref="A1:C1"/>
    </sheetView>
  </sheetViews>
  <sheetFormatPr defaultColWidth="2.25" defaultRowHeight="13.5" x14ac:dyDescent="0.15"/>
  <cols>
    <col min="1" max="1" width="4.125" customWidth="1"/>
    <col min="2" max="2" width="6.5" customWidth="1"/>
    <col min="3" max="3" width="90.5" customWidth="1"/>
  </cols>
  <sheetData>
    <row r="1" spans="1:3" ht="24" x14ac:dyDescent="0.15">
      <c r="A1" s="1104" t="s">
        <v>184</v>
      </c>
      <c r="B1" s="1104"/>
      <c r="C1" s="1104"/>
    </row>
    <row r="2" spans="1:3" ht="18.75" x14ac:dyDescent="0.15">
      <c r="A2" s="1123" t="s">
        <v>185</v>
      </c>
      <c r="B2" s="1123"/>
      <c r="C2" s="1123"/>
    </row>
    <row r="3" spans="1:3" x14ac:dyDescent="0.15">
      <c r="A3" s="41">
        <v>0</v>
      </c>
      <c r="B3" s="42" t="s">
        <v>186</v>
      </c>
      <c r="C3" s="41" t="s">
        <v>187</v>
      </c>
    </row>
    <row r="4" spans="1:3" x14ac:dyDescent="0.15">
      <c r="A4" s="43">
        <v>1</v>
      </c>
      <c r="B4" s="86" t="s">
        <v>188</v>
      </c>
      <c r="C4" s="43" t="s">
        <v>492</v>
      </c>
    </row>
    <row r="5" spans="1:3" x14ac:dyDescent="0.15">
      <c r="A5" s="41">
        <v>2</v>
      </c>
      <c r="B5" s="42" t="s">
        <v>495</v>
      </c>
      <c r="C5" s="41" t="s">
        <v>496</v>
      </c>
    </row>
    <row r="6" spans="1:3" x14ac:dyDescent="0.15">
      <c r="A6" s="43">
        <v>3</v>
      </c>
      <c r="B6" s="86" t="s">
        <v>189</v>
      </c>
      <c r="C6" s="43" t="s">
        <v>190</v>
      </c>
    </row>
    <row r="7" spans="1:3" x14ac:dyDescent="0.15">
      <c r="A7" s="41">
        <v>4</v>
      </c>
      <c r="B7" s="42" t="s">
        <v>191</v>
      </c>
      <c r="C7" s="41" t="s">
        <v>192</v>
      </c>
    </row>
    <row r="8" spans="1:3" x14ac:dyDescent="0.15">
      <c r="A8" s="43">
        <v>5</v>
      </c>
      <c r="B8" s="86" t="s">
        <v>193</v>
      </c>
      <c r="C8" s="43" t="s">
        <v>194</v>
      </c>
    </row>
    <row r="9" spans="1:3" x14ac:dyDescent="0.15">
      <c r="A9" s="41">
        <v>6</v>
      </c>
      <c r="B9" s="42" t="s">
        <v>195</v>
      </c>
      <c r="C9" s="41" t="s">
        <v>494</v>
      </c>
    </row>
    <row r="10" spans="1:3" x14ac:dyDescent="0.15">
      <c r="A10" s="43">
        <v>7</v>
      </c>
      <c r="B10" s="86" t="s">
        <v>493</v>
      </c>
      <c r="C10" s="43" t="s">
        <v>491</v>
      </c>
    </row>
    <row r="11" spans="1:3" x14ac:dyDescent="0.15">
      <c r="A11" s="41">
        <v>8</v>
      </c>
      <c r="B11" s="42" t="s">
        <v>196</v>
      </c>
      <c r="C11" s="41" t="s">
        <v>197</v>
      </c>
    </row>
    <row r="12" spans="1:3" x14ac:dyDescent="0.15">
      <c r="A12" s="43">
        <v>9</v>
      </c>
      <c r="B12" s="86" t="s">
        <v>198</v>
      </c>
      <c r="C12" s="43" t="s">
        <v>199</v>
      </c>
    </row>
    <row r="13" spans="1:3" x14ac:dyDescent="0.15">
      <c r="A13" s="41">
        <v>10</v>
      </c>
      <c r="B13" s="42" t="s">
        <v>489</v>
      </c>
      <c r="C13" s="41" t="s">
        <v>490</v>
      </c>
    </row>
    <row r="14" spans="1:3" x14ac:dyDescent="0.15">
      <c r="A14" s="43">
        <v>11</v>
      </c>
      <c r="B14" s="86" t="s">
        <v>487</v>
      </c>
      <c r="C14" s="43" t="s">
        <v>488</v>
      </c>
    </row>
    <row r="16" spans="1:3" ht="18.75" x14ac:dyDescent="0.15">
      <c r="A16" s="1124" t="s">
        <v>200</v>
      </c>
      <c r="B16" s="1124"/>
      <c r="C16" s="1124"/>
    </row>
    <row r="17" spans="1:5" x14ac:dyDescent="0.15">
      <c r="A17" s="41">
        <v>0</v>
      </c>
      <c r="B17" s="42" t="s">
        <v>201</v>
      </c>
      <c r="C17" s="41" t="s">
        <v>202</v>
      </c>
    </row>
    <row r="18" spans="1:5" x14ac:dyDescent="0.15">
      <c r="A18" s="44">
        <v>-1</v>
      </c>
      <c r="B18" s="87" t="s">
        <v>203</v>
      </c>
      <c r="C18" s="44" t="s">
        <v>204</v>
      </c>
    </row>
    <row r="19" spans="1:5" x14ac:dyDescent="0.15">
      <c r="A19" s="41">
        <v>-2</v>
      </c>
      <c r="B19" s="42" t="s">
        <v>205</v>
      </c>
      <c r="C19" s="41" t="s">
        <v>206</v>
      </c>
    </row>
    <row r="20" spans="1:5" x14ac:dyDescent="0.15">
      <c r="A20" s="44">
        <v>-3</v>
      </c>
      <c r="B20" s="87" t="s">
        <v>207</v>
      </c>
      <c r="C20" s="44" t="s">
        <v>208</v>
      </c>
    </row>
    <row r="21" spans="1:5" x14ac:dyDescent="0.15">
      <c r="A21" s="41">
        <v>-4</v>
      </c>
      <c r="B21" s="42" t="s">
        <v>209</v>
      </c>
      <c r="C21" s="41" t="s">
        <v>210</v>
      </c>
    </row>
    <row r="22" spans="1:5" x14ac:dyDescent="0.15">
      <c r="A22" s="44">
        <v>-5</v>
      </c>
      <c r="B22" s="87" t="s">
        <v>211</v>
      </c>
      <c r="C22" s="44" t="s">
        <v>212</v>
      </c>
    </row>
    <row r="23" spans="1:5" x14ac:dyDescent="0.15">
      <c r="A23" s="41">
        <v>-6</v>
      </c>
      <c r="B23" s="42" t="s">
        <v>213</v>
      </c>
      <c r="C23" s="41" t="s">
        <v>214</v>
      </c>
    </row>
    <row r="24" spans="1:5" x14ac:dyDescent="0.15">
      <c r="A24" s="44">
        <v>-7</v>
      </c>
      <c r="B24" s="87" t="s">
        <v>215</v>
      </c>
      <c r="C24" s="44" t="s">
        <v>216</v>
      </c>
    </row>
    <row r="25" spans="1:5" x14ac:dyDescent="0.15">
      <c r="A25" s="41">
        <v>-8</v>
      </c>
      <c r="B25" s="42" t="s">
        <v>217</v>
      </c>
      <c r="C25" s="41" t="s">
        <v>218</v>
      </c>
    </row>
    <row r="26" spans="1:5" x14ac:dyDescent="0.15">
      <c r="A26" s="44">
        <v>-9</v>
      </c>
      <c r="B26" s="87" t="s">
        <v>223</v>
      </c>
      <c r="C26" s="44" t="s">
        <v>224</v>
      </c>
    </row>
    <row r="27" spans="1:5" x14ac:dyDescent="0.15">
      <c r="A27" s="41">
        <v>-10</v>
      </c>
      <c r="B27" s="42" t="s">
        <v>221</v>
      </c>
      <c r="C27" s="41" t="s">
        <v>222</v>
      </c>
    </row>
    <row r="28" spans="1:5" x14ac:dyDescent="0.15">
      <c r="A28" s="44">
        <v>-11</v>
      </c>
      <c r="B28" s="87" t="s">
        <v>219</v>
      </c>
      <c r="C28" s="44" t="s">
        <v>220</v>
      </c>
    </row>
    <row r="30" spans="1:5" ht="24" x14ac:dyDescent="0.15">
      <c r="A30" s="1126" t="s">
        <v>772</v>
      </c>
      <c r="B30" s="1126"/>
      <c r="C30" s="1126"/>
      <c r="D30" s="174"/>
      <c r="E30" s="174"/>
    </row>
    <row r="31" spans="1:5" x14ac:dyDescent="0.15">
      <c r="A31" s="41">
        <v>1</v>
      </c>
      <c r="B31" s="41" t="s">
        <v>842</v>
      </c>
      <c r="C31" s="41" t="s">
        <v>773</v>
      </c>
    </row>
    <row r="32" spans="1:5" x14ac:dyDescent="0.15">
      <c r="A32" s="168">
        <v>2</v>
      </c>
      <c r="B32" s="168" t="s">
        <v>846</v>
      </c>
      <c r="C32" s="168" t="s">
        <v>774</v>
      </c>
    </row>
    <row r="33" spans="1:3" x14ac:dyDescent="0.15">
      <c r="A33" s="41">
        <v>3</v>
      </c>
      <c r="B33" s="41" t="s">
        <v>843</v>
      </c>
      <c r="C33" s="41" t="s">
        <v>1742</v>
      </c>
    </row>
    <row r="34" spans="1:3" x14ac:dyDescent="0.15">
      <c r="A34" s="168">
        <v>4</v>
      </c>
      <c r="B34" s="168" t="s">
        <v>847</v>
      </c>
      <c r="C34" s="168" t="s">
        <v>775</v>
      </c>
    </row>
    <row r="35" spans="1:3" x14ac:dyDescent="0.15">
      <c r="A35" s="41">
        <v>5</v>
      </c>
      <c r="B35" s="41" t="s">
        <v>848</v>
      </c>
      <c r="C35" s="41" t="s">
        <v>776</v>
      </c>
    </row>
    <row r="36" spans="1:3" x14ac:dyDescent="0.15">
      <c r="A36" s="168">
        <v>6</v>
      </c>
      <c r="B36" s="168" t="s">
        <v>845</v>
      </c>
      <c r="C36" s="168" t="s">
        <v>777</v>
      </c>
    </row>
    <row r="37" spans="1:3" x14ac:dyDescent="0.15">
      <c r="A37" s="41">
        <v>7</v>
      </c>
      <c r="B37" s="41" t="s">
        <v>845</v>
      </c>
      <c r="C37" s="41" t="s">
        <v>778</v>
      </c>
    </row>
    <row r="38" spans="1:3" x14ac:dyDescent="0.15">
      <c r="A38" s="168">
        <v>8</v>
      </c>
      <c r="B38" s="168" t="s">
        <v>844</v>
      </c>
      <c r="C38" s="168" t="s">
        <v>779</v>
      </c>
    </row>
    <row r="39" spans="1:3" x14ac:dyDescent="0.15">
      <c r="A39" s="41">
        <v>9</v>
      </c>
      <c r="B39" s="41" t="s">
        <v>850</v>
      </c>
      <c r="C39" s="41" t="s">
        <v>780</v>
      </c>
    </row>
    <row r="40" spans="1:3" x14ac:dyDescent="0.15">
      <c r="A40" s="168">
        <v>10</v>
      </c>
      <c r="B40" s="168" t="s">
        <v>849</v>
      </c>
      <c r="C40" s="168" t="s">
        <v>781</v>
      </c>
    </row>
    <row r="42" spans="1:3" ht="24" x14ac:dyDescent="0.15">
      <c r="A42" s="1104" t="s">
        <v>225</v>
      </c>
      <c r="B42" s="1104"/>
      <c r="C42" s="1104"/>
    </row>
    <row r="43" spans="1:3" ht="18.75" x14ac:dyDescent="0.15">
      <c r="A43" s="1125" t="s">
        <v>226</v>
      </c>
      <c r="B43" s="1125"/>
      <c r="C43" s="1125"/>
    </row>
    <row r="44" spans="1:3" x14ac:dyDescent="0.15">
      <c r="A44" s="41">
        <v>1</v>
      </c>
      <c r="B44" s="42" t="s">
        <v>227</v>
      </c>
      <c r="C44" s="41" t="s">
        <v>228</v>
      </c>
    </row>
    <row r="45" spans="1:3" x14ac:dyDescent="0.15">
      <c r="A45" s="44">
        <v>2</v>
      </c>
      <c r="B45" s="87" t="s">
        <v>229</v>
      </c>
      <c r="C45" s="44" t="s">
        <v>230</v>
      </c>
    </row>
    <row r="46" spans="1:3" x14ac:dyDescent="0.15">
      <c r="A46" s="41">
        <v>3</v>
      </c>
      <c r="B46" s="42" t="s">
        <v>231</v>
      </c>
      <c r="C46" s="41" t="s">
        <v>232</v>
      </c>
    </row>
    <row r="47" spans="1:3" x14ac:dyDescent="0.15">
      <c r="A47" s="44">
        <v>4</v>
      </c>
      <c r="B47" s="87" t="s">
        <v>193</v>
      </c>
      <c r="C47" s="44" t="s">
        <v>233</v>
      </c>
    </row>
    <row r="48" spans="1:3" x14ac:dyDescent="0.15">
      <c r="A48" s="41">
        <v>5</v>
      </c>
      <c r="B48" s="42" t="s">
        <v>504</v>
      </c>
      <c r="C48" s="41" t="s">
        <v>505</v>
      </c>
    </row>
    <row r="49" spans="1:3" x14ac:dyDescent="0.15">
      <c r="A49" s="44">
        <v>6</v>
      </c>
      <c r="B49" s="87" t="s">
        <v>234</v>
      </c>
      <c r="C49" s="44" t="s">
        <v>235</v>
      </c>
    </row>
    <row r="50" spans="1:3" x14ac:dyDescent="0.15">
      <c r="A50" s="41">
        <v>7</v>
      </c>
      <c r="B50" s="42" t="s">
        <v>236</v>
      </c>
      <c r="C50" s="41" t="s">
        <v>237</v>
      </c>
    </row>
    <row r="51" spans="1:3" x14ac:dyDescent="0.15">
      <c r="A51" s="44">
        <v>8</v>
      </c>
      <c r="B51" s="87" t="s">
        <v>238</v>
      </c>
      <c r="C51" s="44" t="s">
        <v>239</v>
      </c>
    </row>
    <row r="52" spans="1:3" x14ac:dyDescent="0.15">
      <c r="A52" s="41">
        <v>9</v>
      </c>
      <c r="B52" s="42" t="s">
        <v>240</v>
      </c>
      <c r="C52" s="41" t="s">
        <v>241</v>
      </c>
    </row>
    <row r="53" spans="1:3" x14ac:dyDescent="0.15">
      <c r="A53" s="44">
        <v>10</v>
      </c>
      <c r="B53" s="87" t="s">
        <v>242</v>
      </c>
      <c r="C53" s="44" t="s">
        <v>497</v>
      </c>
    </row>
    <row r="54" spans="1:3" x14ac:dyDescent="0.15">
      <c r="A54" s="41">
        <v>11</v>
      </c>
      <c r="B54" s="42" t="s">
        <v>243</v>
      </c>
      <c r="C54" s="41" t="s">
        <v>244</v>
      </c>
    </row>
    <row r="56" spans="1:3" ht="18.75" x14ac:dyDescent="0.15">
      <c r="A56" s="1127" t="s">
        <v>245</v>
      </c>
      <c r="B56" s="1127"/>
      <c r="C56" s="1127"/>
    </row>
    <row r="57" spans="1:3" x14ac:dyDescent="0.15">
      <c r="A57" s="41">
        <v>-1</v>
      </c>
      <c r="B57" s="70" t="s">
        <v>485</v>
      </c>
      <c r="C57" s="41" t="s">
        <v>486</v>
      </c>
    </row>
    <row r="58" spans="1:3" x14ac:dyDescent="0.15">
      <c r="A58" s="45">
        <v>-2</v>
      </c>
      <c r="B58" s="88" t="s">
        <v>246</v>
      </c>
      <c r="C58" s="45" t="s">
        <v>247</v>
      </c>
    </row>
    <row r="59" spans="1:3" x14ac:dyDescent="0.15">
      <c r="A59" s="41">
        <v>-3</v>
      </c>
      <c r="B59" s="70" t="s">
        <v>248</v>
      </c>
      <c r="C59" s="41" t="s">
        <v>249</v>
      </c>
    </row>
    <row r="60" spans="1:3" x14ac:dyDescent="0.15">
      <c r="A60" s="45">
        <v>-4</v>
      </c>
      <c r="B60" s="88" t="s">
        <v>205</v>
      </c>
      <c r="C60" s="45" t="s">
        <v>250</v>
      </c>
    </row>
    <row r="61" spans="1:3" x14ac:dyDescent="0.15">
      <c r="A61" s="41">
        <v>-5</v>
      </c>
      <c r="B61" s="70" t="s">
        <v>251</v>
      </c>
      <c r="C61" s="41" t="s">
        <v>252</v>
      </c>
    </row>
    <row r="62" spans="1:3" x14ac:dyDescent="0.15">
      <c r="A62" s="45">
        <v>-6</v>
      </c>
      <c r="B62" s="88" t="s">
        <v>253</v>
      </c>
      <c r="C62" s="45" t="s">
        <v>254</v>
      </c>
    </row>
    <row r="63" spans="1:3" x14ac:dyDescent="0.15">
      <c r="A63" s="41">
        <v>-7</v>
      </c>
      <c r="B63" s="70" t="s">
        <v>213</v>
      </c>
      <c r="C63" s="41" t="s">
        <v>255</v>
      </c>
    </row>
    <row r="64" spans="1:3" x14ac:dyDescent="0.15">
      <c r="A64" s="45">
        <v>-8</v>
      </c>
      <c r="B64" s="88" t="s">
        <v>256</v>
      </c>
      <c r="C64" s="45" t="s">
        <v>257</v>
      </c>
    </row>
    <row r="65" spans="1:3" x14ac:dyDescent="0.15">
      <c r="A65" s="41">
        <v>-9</v>
      </c>
      <c r="B65" s="70" t="s">
        <v>258</v>
      </c>
      <c r="C65" s="41" t="s">
        <v>259</v>
      </c>
    </row>
    <row r="66" spans="1:3" x14ac:dyDescent="0.15">
      <c r="A66" s="45">
        <v>-10</v>
      </c>
      <c r="B66" s="88" t="s">
        <v>260</v>
      </c>
      <c r="C66" s="45" t="s">
        <v>261</v>
      </c>
    </row>
    <row r="67" spans="1:3" x14ac:dyDescent="0.15">
      <c r="A67" s="41">
        <v>-11</v>
      </c>
      <c r="B67" s="70" t="s">
        <v>243</v>
      </c>
      <c r="C67" s="41" t="s">
        <v>244</v>
      </c>
    </row>
    <row r="68" spans="1:3" s="133" customFormat="1" ht="14.25" thickBot="1" x14ac:dyDescent="0.2">
      <c r="A68" s="8"/>
      <c r="B68" s="173"/>
      <c r="C68" s="8"/>
    </row>
    <row r="69" spans="1:3" s="133" customFormat="1" ht="24.75" thickBot="1" x14ac:dyDescent="0.2">
      <c r="A69" s="165" t="s">
        <v>1770</v>
      </c>
      <c r="B69" s="177" t="s">
        <v>1771</v>
      </c>
      <c r="C69" s="178" t="s">
        <v>1768</v>
      </c>
    </row>
    <row r="70" spans="1:3" s="133" customFormat="1" x14ac:dyDescent="0.15">
      <c r="A70" s="1128" t="s">
        <v>1772</v>
      </c>
      <c r="B70" s="2">
        <v>1</v>
      </c>
      <c r="C70" s="176" t="s">
        <v>1749</v>
      </c>
    </row>
    <row r="71" spans="1:3" s="133" customFormat="1" x14ac:dyDescent="0.15">
      <c r="A71" s="1076"/>
      <c r="B71" s="168">
        <v>2</v>
      </c>
      <c r="C71" s="179" t="s">
        <v>1757</v>
      </c>
    </row>
    <row r="72" spans="1:3" s="133" customFormat="1" x14ac:dyDescent="0.15">
      <c r="A72" s="1076"/>
      <c r="B72" s="1">
        <v>3</v>
      </c>
      <c r="C72" s="175" t="s">
        <v>1750</v>
      </c>
    </row>
    <row r="73" spans="1:3" s="133" customFormat="1" x14ac:dyDescent="0.15">
      <c r="A73" s="1076"/>
      <c r="B73" s="168">
        <v>4</v>
      </c>
      <c r="C73" s="179" t="s">
        <v>1751</v>
      </c>
    </row>
    <row r="74" spans="1:3" s="133" customFormat="1" x14ac:dyDescent="0.15">
      <c r="A74" s="1076"/>
      <c r="B74" s="1">
        <v>5</v>
      </c>
      <c r="C74" s="175" t="s">
        <v>1752</v>
      </c>
    </row>
    <row r="75" spans="1:3" s="133" customFormat="1" x14ac:dyDescent="0.15">
      <c r="A75" s="1076"/>
      <c r="B75" s="168">
        <v>6</v>
      </c>
      <c r="C75" s="179" t="s">
        <v>1753</v>
      </c>
    </row>
    <row r="76" spans="1:3" s="133" customFormat="1" x14ac:dyDescent="0.15">
      <c r="A76" s="1076"/>
      <c r="B76" s="1">
        <v>7</v>
      </c>
      <c r="C76" s="175" t="s">
        <v>1754</v>
      </c>
    </row>
    <row r="77" spans="1:3" s="133" customFormat="1" ht="13.5" customHeight="1" x14ac:dyDescent="0.15">
      <c r="A77" s="1076"/>
      <c r="B77" s="168">
        <v>8</v>
      </c>
      <c r="C77" s="179" t="s">
        <v>1755</v>
      </c>
    </row>
    <row r="78" spans="1:3" s="133" customFormat="1" ht="13.5" customHeight="1" x14ac:dyDescent="0.15">
      <c r="A78" s="1076"/>
      <c r="B78" s="1">
        <v>9</v>
      </c>
      <c r="C78" s="175" t="s">
        <v>1756</v>
      </c>
    </row>
    <row r="79" spans="1:3" s="133" customFormat="1" ht="13.5" customHeight="1" x14ac:dyDescent="0.15">
      <c r="A79" s="1076"/>
      <c r="B79" s="168">
        <v>10</v>
      </c>
      <c r="C79" s="179" t="s">
        <v>1758</v>
      </c>
    </row>
    <row r="80" spans="1:3" s="133" customFormat="1" ht="13.5" customHeight="1" x14ac:dyDescent="0.15">
      <c r="A80" s="1076" t="s">
        <v>1773</v>
      </c>
      <c r="B80" s="1">
        <v>1</v>
      </c>
      <c r="C80" s="1" t="s">
        <v>1767</v>
      </c>
    </row>
    <row r="81" spans="1:3" s="133" customFormat="1" ht="13.5" customHeight="1" x14ac:dyDescent="0.15">
      <c r="A81" s="1076"/>
      <c r="B81" s="168">
        <v>2</v>
      </c>
      <c r="C81" s="168" t="s">
        <v>1759</v>
      </c>
    </row>
    <row r="82" spans="1:3" s="133" customFormat="1" ht="13.5" customHeight="1" x14ac:dyDescent="0.15">
      <c r="A82" s="1076"/>
      <c r="B82" s="1">
        <v>3</v>
      </c>
      <c r="C82" s="1" t="s">
        <v>1760</v>
      </c>
    </row>
    <row r="83" spans="1:3" s="133" customFormat="1" ht="13.5" customHeight="1" x14ac:dyDescent="0.15">
      <c r="A83" s="1076"/>
      <c r="B83" s="168">
        <v>4</v>
      </c>
      <c r="C83" s="168" t="s">
        <v>1774</v>
      </c>
    </row>
    <row r="84" spans="1:3" s="133" customFormat="1" ht="13.5" customHeight="1" x14ac:dyDescent="0.15">
      <c r="A84" s="1076"/>
      <c r="B84" s="1">
        <v>5</v>
      </c>
      <c r="C84" s="1" t="s">
        <v>1761</v>
      </c>
    </row>
    <row r="85" spans="1:3" s="133" customFormat="1" ht="13.5" customHeight="1" x14ac:dyDescent="0.15">
      <c r="A85" s="1076"/>
      <c r="B85" s="168">
        <v>6</v>
      </c>
      <c r="C85" s="168" t="s">
        <v>1762</v>
      </c>
    </row>
    <row r="86" spans="1:3" s="133" customFormat="1" ht="13.5" customHeight="1" x14ac:dyDescent="0.15">
      <c r="A86" s="1076"/>
      <c r="B86" s="1">
        <v>7</v>
      </c>
      <c r="C86" s="1" t="s">
        <v>1763</v>
      </c>
    </row>
    <row r="87" spans="1:3" s="133" customFormat="1" ht="13.5" customHeight="1" x14ac:dyDescent="0.15">
      <c r="A87" s="1076"/>
      <c r="B87" s="168">
        <v>8</v>
      </c>
      <c r="C87" s="168" t="s">
        <v>1764</v>
      </c>
    </row>
    <row r="88" spans="1:3" s="133" customFormat="1" ht="13.5" customHeight="1" x14ac:dyDescent="0.15">
      <c r="A88" s="1076"/>
      <c r="B88" s="1">
        <v>9</v>
      </c>
      <c r="C88" s="1" t="s">
        <v>1766</v>
      </c>
    </row>
    <row r="89" spans="1:3" s="133" customFormat="1" ht="13.5" customHeight="1" x14ac:dyDescent="0.15">
      <c r="A89" s="1076"/>
      <c r="B89" s="168">
        <v>10</v>
      </c>
      <c r="C89" s="168" t="s">
        <v>1765</v>
      </c>
    </row>
    <row r="90" spans="1:3" s="133" customFormat="1" ht="13.5" customHeight="1" x14ac:dyDescent="0.15">
      <c r="A90" s="1129" t="s">
        <v>243</v>
      </c>
      <c r="B90" s="1130"/>
      <c r="C90" s="1" t="s">
        <v>1769</v>
      </c>
    </row>
    <row r="92" spans="1:3" ht="24" x14ac:dyDescent="0.15">
      <c r="A92" s="1126" t="s">
        <v>262</v>
      </c>
      <c r="B92" s="1126"/>
      <c r="C92" s="1126"/>
    </row>
    <row r="93" spans="1:3" ht="40.5" x14ac:dyDescent="0.15">
      <c r="A93" s="41">
        <v>1</v>
      </c>
      <c r="B93" s="172" t="s">
        <v>263</v>
      </c>
      <c r="C93" s="46" t="s">
        <v>2052</v>
      </c>
    </row>
    <row r="94" spans="1:3" ht="30" customHeight="1" x14ac:dyDescent="0.15">
      <c r="A94" s="47">
        <v>2</v>
      </c>
      <c r="B94" s="71" t="s">
        <v>264</v>
      </c>
      <c r="C94" s="48" t="s">
        <v>2050</v>
      </c>
    </row>
    <row r="95" spans="1:3" ht="30" customHeight="1" x14ac:dyDescent="0.15">
      <c r="A95" s="83">
        <v>3</v>
      </c>
      <c r="B95" s="89" t="s">
        <v>265</v>
      </c>
      <c r="C95" s="84" t="s">
        <v>2114</v>
      </c>
    </row>
    <row r="96" spans="1:3" ht="42.75" customHeight="1" x14ac:dyDescent="0.15">
      <c r="A96" s="47">
        <v>4</v>
      </c>
      <c r="B96" s="71" t="s">
        <v>266</v>
      </c>
      <c r="C96" s="48" t="s">
        <v>2053</v>
      </c>
    </row>
    <row r="97" spans="1:3" ht="27" x14ac:dyDescent="0.15">
      <c r="A97" s="83">
        <v>5</v>
      </c>
      <c r="B97" s="89" t="s">
        <v>267</v>
      </c>
      <c r="C97" s="84" t="s">
        <v>2054</v>
      </c>
    </row>
    <row r="98" spans="1:3" ht="31.5" customHeight="1" x14ac:dyDescent="0.15">
      <c r="A98" s="47">
        <v>6</v>
      </c>
      <c r="B98" s="71" t="s">
        <v>268</v>
      </c>
      <c r="C98" s="48" t="s">
        <v>2044</v>
      </c>
    </row>
    <row r="99" spans="1:3" s="133" customFormat="1" ht="31.5" customHeight="1" x14ac:dyDescent="0.15">
      <c r="A99" s="1">
        <v>7</v>
      </c>
      <c r="B99" s="85" t="s">
        <v>1073</v>
      </c>
      <c r="C99" s="53" t="s">
        <v>2051</v>
      </c>
    </row>
    <row r="100" spans="1:3" ht="31.5" customHeight="1" x14ac:dyDescent="0.15">
      <c r="A100" s="47">
        <v>8</v>
      </c>
      <c r="B100" s="71" t="s">
        <v>269</v>
      </c>
      <c r="C100" s="48" t="s">
        <v>2045</v>
      </c>
    </row>
    <row r="101" spans="1:3" ht="27" x14ac:dyDescent="0.15">
      <c r="A101" s="1">
        <v>9</v>
      </c>
      <c r="B101" s="89" t="s">
        <v>270</v>
      </c>
      <c r="C101" s="84" t="s">
        <v>2891</v>
      </c>
    </row>
    <row r="102" spans="1:3" ht="27" x14ac:dyDescent="0.15">
      <c r="A102" s="47">
        <v>10</v>
      </c>
      <c r="B102" s="71" t="s">
        <v>209</v>
      </c>
      <c r="C102" s="48" t="s">
        <v>2892</v>
      </c>
    </row>
    <row r="103" spans="1:3" s="133" customFormat="1" ht="40.5" x14ac:dyDescent="0.15">
      <c r="A103" s="1">
        <v>11</v>
      </c>
      <c r="B103" s="85" t="s">
        <v>1461</v>
      </c>
      <c r="C103" s="53" t="s">
        <v>2115</v>
      </c>
    </row>
    <row r="104" spans="1:3" ht="27" x14ac:dyDescent="0.15">
      <c r="A104" s="136">
        <v>12</v>
      </c>
      <c r="B104" s="137" t="s">
        <v>272</v>
      </c>
      <c r="C104" s="143" t="s">
        <v>861</v>
      </c>
    </row>
    <row r="105" spans="1:3" ht="40.5" x14ac:dyDescent="0.15">
      <c r="A105" s="141">
        <v>13</v>
      </c>
      <c r="B105" s="138" t="s">
        <v>273</v>
      </c>
      <c r="C105" s="144" t="s">
        <v>2544</v>
      </c>
    </row>
    <row r="106" spans="1:3" ht="67.5" x14ac:dyDescent="0.15">
      <c r="A106" s="139">
        <v>14</v>
      </c>
      <c r="B106" s="140" t="s">
        <v>271</v>
      </c>
      <c r="C106" s="143" t="s">
        <v>3245</v>
      </c>
    </row>
    <row r="107" spans="1:3" ht="27" x14ac:dyDescent="0.15">
      <c r="A107" s="142">
        <v>15</v>
      </c>
      <c r="B107" s="91" t="s">
        <v>1462</v>
      </c>
      <c r="C107" s="145" t="s">
        <v>3246</v>
      </c>
    </row>
    <row r="108" spans="1:3" ht="34.5" customHeight="1" x14ac:dyDescent="0.15">
      <c r="A108" s="51">
        <v>16</v>
      </c>
      <c r="B108" s="92" t="s">
        <v>274</v>
      </c>
      <c r="C108" s="52" t="s">
        <v>2675</v>
      </c>
    </row>
    <row r="110" spans="1:3" ht="24" x14ac:dyDescent="0.15">
      <c r="A110" s="1104" t="s">
        <v>275</v>
      </c>
      <c r="B110" s="1104"/>
      <c r="C110" s="1104"/>
    </row>
    <row r="111" spans="1:3" ht="67.5" x14ac:dyDescent="0.15">
      <c r="A111" s="41">
        <v>1</v>
      </c>
      <c r="B111" s="42" t="s">
        <v>276</v>
      </c>
      <c r="C111" s="46" t="s">
        <v>2931</v>
      </c>
    </row>
    <row r="112" spans="1:3" ht="40.5" customHeight="1" x14ac:dyDescent="0.15">
      <c r="A112" s="1">
        <v>2</v>
      </c>
      <c r="B112" s="85" t="s">
        <v>277</v>
      </c>
      <c r="C112" s="53" t="s">
        <v>3255</v>
      </c>
    </row>
    <row r="113" spans="1:3" s="133" customFormat="1" ht="40.5" customHeight="1" x14ac:dyDescent="0.15">
      <c r="A113" s="1">
        <v>3</v>
      </c>
      <c r="B113" s="85" t="s">
        <v>1658</v>
      </c>
      <c r="C113" s="53" t="s">
        <v>2930</v>
      </c>
    </row>
    <row r="114" spans="1:3" s="133" customFormat="1" ht="40.5" customHeight="1" x14ac:dyDescent="0.15">
      <c r="A114" s="1">
        <v>4</v>
      </c>
      <c r="B114" s="85" t="s">
        <v>2928</v>
      </c>
      <c r="C114" s="53" t="s">
        <v>2932</v>
      </c>
    </row>
    <row r="115" spans="1:3" ht="40.5" x14ac:dyDescent="0.15">
      <c r="A115" s="54">
        <v>5</v>
      </c>
      <c r="B115" s="93" t="s">
        <v>278</v>
      </c>
      <c r="C115" s="55" t="s">
        <v>3238</v>
      </c>
    </row>
    <row r="116" spans="1:3" ht="40.5" x14ac:dyDescent="0.15">
      <c r="A116" s="49">
        <v>6</v>
      </c>
      <c r="B116" s="90" t="s">
        <v>279</v>
      </c>
      <c r="C116" s="50" t="s">
        <v>3239</v>
      </c>
    </row>
    <row r="117" spans="1:3" ht="40.5" x14ac:dyDescent="0.15">
      <c r="A117" s="130">
        <v>7</v>
      </c>
      <c r="B117" s="131" t="s">
        <v>862</v>
      </c>
      <c r="C117" s="132" t="s">
        <v>3237</v>
      </c>
    </row>
    <row r="118" spans="1:3" s="6" customFormat="1" x14ac:dyDescent="0.15">
      <c r="A118" s="5"/>
      <c r="B118" s="11"/>
      <c r="C118" s="204"/>
    </row>
    <row r="119" spans="1:3" ht="24" x14ac:dyDescent="0.15">
      <c r="A119" s="1104" t="s">
        <v>280</v>
      </c>
      <c r="B119" s="1104"/>
      <c r="C119" s="1104"/>
    </row>
    <row r="120" spans="1:3" x14ac:dyDescent="0.15">
      <c r="A120" s="1113" t="s">
        <v>281</v>
      </c>
      <c r="B120" s="1113"/>
      <c r="C120" s="46" t="s">
        <v>282</v>
      </c>
    </row>
    <row r="121" spans="1:3" x14ac:dyDescent="0.15">
      <c r="A121" s="1113" t="s">
        <v>283</v>
      </c>
      <c r="B121" s="1113"/>
      <c r="C121" s="46" t="s">
        <v>284</v>
      </c>
    </row>
    <row r="122" spans="1:3" x14ac:dyDescent="0.15">
      <c r="A122" s="1112" t="s">
        <v>285</v>
      </c>
      <c r="B122" s="1112"/>
      <c r="C122" s="46" t="s">
        <v>863</v>
      </c>
    </row>
    <row r="123" spans="1:3" x14ac:dyDescent="0.15">
      <c r="A123" s="1117" t="s">
        <v>851</v>
      </c>
      <c r="B123" s="1118"/>
      <c r="C123" s="46" t="s">
        <v>864</v>
      </c>
    </row>
    <row r="124" spans="1:3" ht="27" x14ac:dyDescent="0.15">
      <c r="A124" s="1114" t="s">
        <v>286</v>
      </c>
      <c r="B124" s="1114"/>
      <c r="C124" s="46" t="s">
        <v>865</v>
      </c>
    </row>
    <row r="125" spans="1:3" x14ac:dyDescent="0.15">
      <c r="A125" s="1114" t="s">
        <v>287</v>
      </c>
      <c r="B125" s="1114"/>
      <c r="C125" s="46" t="s">
        <v>288</v>
      </c>
    </row>
    <row r="126" spans="1:3" x14ac:dyDescent="0.15">
      <c r="A126" s="1117" t="s">
        <v>866</v>
      </c>
      <c r="B126" s="1118"/>
      <c r="C126" s="46"/>
    </row>
    <row r="127" spans="1:3" x14ac:dyDescent="0.15">
      <c r="A127" s="1115" t="s">
        <v>289</v>
      </c>
      <c r="B127" s="1115"/>
      <c r="C127" s="46" t="s">
        <v>290</v>
      </c>
    </row>
    <row r="128" spans="1:3" x14ac:dyDescent="0.15">
      <c r="A128" s="1114" t="s">
        <v>867</v>
      </c>
      <c r="B128" s="1114"/>
      <c r="C128" s="46" t="s">
        <v>291</v>
      </c>
    </row>
    <row r="129" spans="1:3" ht="27" x14ac:dyDescent="0.15">
      <c r="A129" s="1116" t="s">
        <v>292</v>
      </c>
      <c r="B129" s="1116"/>
      <c r="C129" s="46" t="s">
        <v>293</v>
      </c>
    </row>
    <row r="130" spans="1:3" x14ac:dyDescent="0.15">
      <c r="A130" s="1121" t="s">
        <v>866</v>
      </c>
      <c r="B130" s="1122"/>
      <c r="C130" s="46"/>
    </row>
    <row r="131" spans="1:3" x14ac:dyDescent="0.15">
      <c r="A131" s="1097" t="s">
        <v>289</v>
      </c>
      <c r="B131" s="1097"/>
      <c r="C131" s="46" t="s">
        <v>290</v>
      </c>
    </row>
    <row r="132" spans="1:3" ht="27" x14ac:dyDescent="0.15">
      <c r="A132" s="1098" t="s">
        <v>868</v>
      </c>
      <c r="B132" s="1098"/>
      <c r="C132" s="46" t="s">
        <v>294</v>
      </c>
    </row>
    <row r="133" spans="1:3" s="133" customFormat="1" ht="27" x14ac:dyDescent="0.15">
      <c r="A133" s="1119" t="s">
        <v>3247</v>
      </c>
      <c r="B133" s="1120"/>
      <c r="C133" s="46" t="s">
        <v>3251</v>
      </c>
    </row>
    <row r="134" spans="1:3" x14ac:dyDescent="0.15">
      <c r="A134" s="1098" t="s">
        <v>3248</v>
      </c>
      <c r="B134" s="1098"/>
      <c r="C134" s="46" t="s">
        <v>282</v>
      </c>
    </row>
    <row r="135" spans="1:3" ht="67.5" x14ac:dyDescent="0.15">
      <c r="A135" s="1097" t="s">
        <v>295</v>
      </c>
      <c r="B135" s="1097"/>
      <c r="C135" s="46" t="s">
        <v>3252</v>
      </c>
    </row>
    <row r="136" spans="1:3" x14ac:dyDescent="0.15">
      <c r="A136" s="1098" t="s">
        <v>3249</v>
      </c>
      <c r="B136" s="1098"/>
      <c r="C136" s="46" t="s">
        <v>282</v>
      </c>
    </row>
    <row r="137" spans="1:3" x14ac:dyDescent="0.15">
      <c r="A137" s="1099" t="s">
        <v>283</v>
      </c>
      <c r="B137" s="1099"/>
      <c r="C137" s="46" t="s">
        <v>296</v>
      </c>
    </row>
    <row r="138" spans="1:3" x14ac:dyDescent="0.15">
      <c r="A138" s="1099" t="s">
        <v>297</v>
      </c>
      <c r="B138" s="1099"/>
      <c r="C138" s="46" t="s">
        <v>298</v>
      </c>
    </row>
    <row r="139" spans="1:3" x14ac:dyDescent="0.15">
      <c r="A139" s="56"/>
      <c r="B139" s="56"/>
      <c r="C139" s="39"/>
    </row>
    <row r="140" spans="1:3" s="60" customFormat="1" x14ac:dyDescent="0.15">
      <c r="A140" s="58"/>
      <c r="B140" s="58"/>
      <c r="C140" s="59"/>
    </row>
    <row r="141" spans="1:3" s="60" customFormat="1" ht="24" x14ac:dyDescent="0.15">
      <c r="C141" s="61" t="s">
        <v>299</v>
      </c>
    </row>
    <row r="142" spans="1:3" s="60" customFormat="1" ht="17.25" x14ac:dyDescent="0.15">
      <c r="A142" s="1101" t="s">
        <v>300</v>
      </c>
      <c r="B142" s="1101"/>
      <c r="C142" s="62" t="s">
        <v>301</v>
      </c>
    </row>
    <row r="143" spans="1:3" x14ac:dyDescent="0.15">
      <c r="A143" s="63"/>
      <c r="B143" s="41" t="s">
        <v>302</v>
      </c>
      <c r="C143" s="57" t="s">
        <v>303</v>
      </c>
    </row>
    <row r="144" spans="1:3" x14ac:dyDescent="0.15">
      <c r="A144" s="64"/>
      <c r="B144" s="41" t="s">
        <v>304</v>
      </c>
      <c r="C144" s="57" t="s">
        <v>501</v>
      </c>
    </row>
    <row r="145" spans="1:3" ht="17.25" x14ac:dyDescent="0.15">
      <c r="A145" s="1100" t="s">
        <v>305</v>
      </c>
      <c r="B145" s="1100"/>
      <c r="C145" s="65" t="s">
        <v>306</v>
      </c>
    </row>
    <row r="146" spans="1:3" x14ac:dyDescent="0.15">
      <c r="A146" s="63"/>
      <c r="B146" s="41" t="s">
        <v>307</v>
      </c>
      <c r="C146" s="57" t="s">
        <v>308</v>
      </c>
    </row>
    <row r="147" spans="1:3" x14ac:dyDescent="0.15">
      <c r="A147" s="64"/>
      <c r="B147" s="41" t="s">
        <v>309</v>
      </c>
      <c r="C147" s="57" t="s">
        <v>502</v>
      </c>
    </row>
    <row r="148" spans="1:3" ht="17.25" x14ac:dyDescent="0.15">
      <c r="A148" s="1108" t="s">
        <v>310</v>
      </c>
      <c r="B148" s="1108"/>
      <c r="C148" s="66" t="s">
        <v>311</v>
      </c>
    </row>
    <row r="149" spans="1:3" x14ac:dyDescent="0.15">
      <c r="A149" s="63"/>
      <c r="B149" s="41" t="s">
        <v>312</v>
      </c>
      <c r="C149" s="57" t="s">
        <v>503</v>
      </c>
    </row>
    <row r="150" spans="1:3" x14ac:dyDescent="0.15">
      <c r="A150" s="8"/>
    </row>
    <row r="152" spans="1:3" ht="24" customHeight="1" x14ac:dyDescent="0.15">
      <c r="A152" s="1109" t="s">
        <v>313</v>
      </c>
      <c r="B152" s="1109"/>
      <c r="C152" s="1109"/>
    </row>
    <row r="153" spans="1:3" ht="27" x14ac:dyDescent="0.15">
      <c r="A153" s="1110" t="s">
        <v>769</v>
      </c>
      <c r="B153" s="1110"/>
      <c r="C153" s="212" t="s">
        <v>3230</v>
      </c>
    </row>
    <row r="154" spans="1:3" ht="18.75" x14ac:dyDescent="0.15">
      <c r="A154" s="1111" t="s">
        <v>770</v>
      </c>
      <c r="B154" s="1111"/>
      <c r="C154" s="57" t="s">
        <v>314</v>
      </c>
    </row>
    <row r="155" spans="1:3" ht="18.75" x14ac:dyDescent="0.15">
      <c r="A155" s="1111" t="s">
        <v>771</v>
      </c>
      <c r="B155" s="1111"/>
      <c r="C155" s="57" t="s">
        <v>315</v>
      </c>
    </row>
    <row r="156" spans="1:3" ht="18.75" x14ac:dyDescent="0.15">
      <c r="A156" s="1111" t="s">
        <v>768</v>
      </c>
      <c r="B156" s="1111"/>
      <c r="C156" s="57" t="s">
        <v>316</v>
      </c>
    </row>
    <row r="157" spans="1:3" ht="27" x14ac:dyDescent="0.15">
      <c r="A157" s="1111">
        <v>100</v>
      </c>
      <c r="B157" s="1111"/>
      <c r="C157" s="212" t="s">
        <v>3231</v>
      </c>
    </row>
    <row r="159" spans="1:3" ht="24" x14ac:dyDescent="0.15">
      <c r="A159" s="1104" t="s">
        <v>317</v>
      </c>
      <c r="B159" s="1104"/>
      <c r="C159" s="1104"/>
    </row>
    <row r="160" spans="1:3" ht="25.5" x14ac:dyDescent="0.15">
      <c r="A160" s="1103" t="s">
        <v>318</v>
      </c>
      <c r="B160" s="1103"/>
      <c r="C160" s="41" t="s">
        <v>869</v>
      </c>
    </row>
    <row r="161" spans="1:3" ht="25.5" x14ac:dyDescent="0.15">
      <c r="A161" s="1103" t="s">
        <v>319</v>
      </c>
      <c r="B161" s="1103"/>
      <c r="C161" s="41" t="s">
        <v>320</v>
      </c>
    </row>
    <row r="162" spans="1:3" ht="25.5" x14ac:dyDescent="0.15">
      <c r="A162" s="1103" t="s">
        <v>321</v>
      </c>
      <c r="B162" s="1103"/>
      <c r="C162" s="41" t="s">
        <v>3254</v>
      </c>
    </row>
    <row r="163" spans="1:3" ht="25.5" x14ac:dyDescent="0.15">
      <c r="A163" s="1103" t="s">
        <v>322</v>
      </c>
      <c r="B163" s="1103"/>
      <c r="C163" s="41" t="s">
        <v>3253</v>
      </c>
    </row>
    <row r="164" spans="1:3" ht="27" x14ac:dyDescent="0.15">
      <c r="A164" s="1103" t="s">
        <v>323</v>
      </c>
      <c r="B164" s="1103"/>
      <c r="C164" s="46" t="s">
        <v>498</v>
      </c>
    </row>
    <row r="166" spans="1:3" ht="24" x14ac:dyDescent="0.15">
      <c r="A166" s="1104" t="s">
        <v>324</v>
      </c>
      <c r="B166" s="1104"/>
      <c r="C166" s="1104"/>
    </row>
    <row r="167" spans="1:3" ht="20.100000000000001" customHeight="1" x14ac:dyDescent="0.15">
      <c r="A167" s="1105" t="s">
        <v>841</v>
      </c>
      <c r="B167" s="1106"/>
      <c r="C167" s="1107"/>
    </row>
    <row r="168" spans="1:3" ht="20.100000000000001" customHeight="1" x14ac:dyDescent="0.15">
      <c r="A168" s="1105" t="s">
        <v>325</v>
      </c>
      <c r="B168" s="1106"/>
      <c r="C168" s="1107"/>
    </row>
    <row r="169" spans="1:3" ht="20.100000000000001" customHeight="1" x14ac:dyDescent="0.15">
      <c r="A169" s="1105" t="s">
        <v>326</v>
      </c>
      <c r="B169" s="1106"/>
      <c r="C169" s="1107"/>
    </row>
    <row r="170" spans="1:3" x14ac:dyDescent="0.15">
      <c r="A170" s="1102"/>
      <c r="B170" s="1102"/>
      <c r="C170" s="8"/>
    </row>
    <row r="171" spans="1:3" x14ac:dyDescent="0.15">
      <c r="B171" s="67"/>
    </row>
    <row r="172" spans="1:3" x14ac:dyDescent="0.15">
      <c r="B172" s="68"/>
    </row>
    <row r="173" spans="1:3" x14ac:dyDescent="0.15">
      <c r="B173" s="68"/>
    </row>
    <row r="175" spans="1:3" ht="14.25" x14ac:dyDescent="0.15">
      <c r="C175" s="69"/>
    </row>
    <row r="176" spans="1:3" x14ac:dyDescent="0.15">
      <c r="B176" s="68"/>
    </row>
    <row r="177" spans="2:2" x14ac:dyDescent="0.15">
      <c r="B177" s="67"/>
    </row>
    <row r="178" spans="2:2" x14ac:dyDescent="0.15">
      <c r="B178" s="67"/>
    </row>
    <row r="179" spans="2:2" x14ac:dyDescent="0.15">
      <c r="B179" s="68"/>
    </row>
    <row r="180" spans="2:2" x14ac:dyDescent="0.15">
      <c r="B180" s="68"/>
    </row>
    <row r="181" spans="2:2" x14ac:dyDescent="0.15">
      <c r="B181" s="68"/>
    </row>
    <row r="182" spans="2:2" x14ac:dyDescent="0.15">
      <c r="B182" s="68"/>
    </row>
    <row r="183" spans="2:2" x14ac:dyDescent="0.15">
      <c r="B183" s="68"/>
    </row>
    <row r="184" spans="2:2" x14ac:dyDescent="0.15">
      <c r="B184" s="68"/>
    </row>
    <row r="185" spans="2:2" x14ac:dyDescent="0.15">
      <c r="B185" s="68"/>
    </row>
    <row r="186" spans="2:2" x14ac:dyDescent="0.15">
      <c r="B186" s="68"/>
    </row>
    <row r="187" spans="2:2" x14ac:dyDescent="0.15">
      <c r="B187" s="68"/>
    </row>
    <row r="188" spans="2:2" x14ac:dyDescent="0.15">
      <c r="B188" s="68"/>
    </row>
    <row r="189" spans="2:2" x14ac:dyDescent="0.15">
      <c r="B189" s="68"/>
    </row>
    <row r="190" spans="2:2" x14ac:dyDescent="0.15">
      <c r="B190" s="68"/>
    </row>
    <row r="191" spans="2:2" x14ac:dyDescent="0.15">
      <c r="B191" s="68"/>
    </row>
    <row r="192" spans="2:2" x14ac:dyDescent="0.15">
      <c r="B192" s="68"/>
    </row>
    <row r="193" spans="2:3" x14ac:dyDescent="0.15">
      <c r="B193" s="68"/>
    </row>
    <row r="194" spans="2:3" x14ac:dyDescent="0.15">
      <c r="B194" s="68"/>
    </row>
    <row r="195" spans="2:3" x14ac:dyDescent="0.15">
      <c r="B195" s="68"/>
    </row>
    <row r="197" spans="2:3" ht="14.25" x14ac:dyDescent="0.15">
      <c r="C197" s="69"/>
    </row>
    <row r="198" spans="2:3" x14ac:dyDescent="0.15">
      <c r="B198" s="68"/>
    </row>
    <row r="199" spans="2:3" x14ac:dyDescent="0.15">
      <c r="B199" s="67"/>
    </row>
    <row r="200" spans="2:3" x14ac:dyDescent="0.15">
      <c r="B200" s="67"/>
    </row>
    <row r="201" spans="2:3" x14ac:dyDescent="0.15">
      <c r="B201" s="68"/>
    </row>
    <row r="202" spans="2:3" x14ac:dyDescent="0.15">
      <c r="B202" s="68"/>
    </row>
    <row r="203" spans="2:3" x14ac:dyDescent="0.15">
      <c r="B203" s="68"/>
    </row>
    <row r="204" spans="2:3" x14ac:dyDescent="0.15">
      <c r="B204" s="68"/>
    </row>
    <row r="205" spans="2:3" x14ac:dyDescent="0.15">
      <c r="B205" s="68"/>
    </row>
    <row r="206" spans="2:3" x14ac:dyDescent="0.15">
      <c r="B206" s="68"/>
    </row>
    <row r="207" spans="2:3" x14ac:dyDescent="0.15">
      <c r="B207" s="68"/>
    </row>
    <row r="208" spans="2:3" x14ac:dyDescent="0.15">
      <c r="B208" s="68"/>
    </row>
    <row r="209" spans="2:3" x14ac:dyDescent="0.15">
      <c r="B209" s="68"/>
    </row>
    <row r="210" spans="2:3" x14ac:dyDescent="0.15">
      <c r="B210" s="68"/>
    </row>
    <row r="211" spans="2:3" x14ac:dyDescent="0.15">
      <c r="B211" s="68"/>
    </row>
    <row r="212" spans="2:3" x14ac:dyDescent="0.15">
      <c r="B212" s="68"/>
    </row>
    <row r="213" spans="2:3" x14ac:dyDescent="0.15">
      <c r="B213" s="68"/>
    </row>
    <row r="214" spans="2:3" x14ac:dyDescent="0.15">
      <c r="B214" s="68"/>
    </row>
    <row r="215" spans="2:3" x14ac:dyDescent="0.15">
      <c r="B215" s="68"/>
    </row>
    <row r="216" spans="2:3" x14ac:dyDescent="0.15">
      <c r="B216" s="68"/>
    </row>
    <row r="217" spans="2:3" x14ac:dyDescent="0.15">
      <c r="B217" s="68"/>
    </row>
    <row r="219" spans="2:3" ht="14.25" x14ac:dyDescent="0.15">
      <c r="C219" s="69"/>
    </row>
    <row r="220" spans="2:3" x14ac:dyDescent="0.15">
      <c r="B220" s="68"/>
    </row>
    <row r="221" spans="2:3" x14ac:dyDescent="0.15">
      <c r="B221" s="67"/>
    </row>
    <row r="222" spans="2:3" x14ac:dyDescent="0.15">
      <c r="B222" s="67"/>
    </row>
    <row r="223" spans="2:3" x14ac:dyDescent="0.15">
      <c r="B223" s="68"/>
    </row>
    <row r="224" spans="2:3" x14ac:dyDescent="0.15">
      <c r="B224" s="68"/>
    </row>
    <row r="225" spans="2:2" x14ac:dyDescent="0.15">
      <c r="B225" s="68"/>
    </row>
    <row r="226" spans="2:2" x14ac:dyDescent="0.15">
      <c r="B226" s="68"/>
    </row>
    <row r="227" spans="2:2" x14ac:dyDescent="0.15">
      <c r="B227" s="68"/>
    </row>
    <row r="228" spans="2:2" x14ac:dyDescent="0.15">
      <c r="B228" s="68"/>
    </row>
    <row r="229" spans="2:2" x14ac:dyDescent="0.15">
      <c r="B229" s="68"/>
    </row>
    <row r="230" spans="2:2" x14ac:dyDescent="0.15">
      <c r="B230" s="68"/>
    </row>
    <row r="231" spans="2:2" x14ac:dyDescent="0.15">
      <c r="B231" s="68"/>
    </row>
    <row r="232" spans="2:2" x14ac:dyDescent="0.15">
      <c r="B232" s="68"/>
    </row>
    <row r="233" spans="2:2" x14ac:dyDescent="0.15">
      <c r="B233" s="68"/>
    </row>
    <row r="234" spans="2:2" x14ac:dyDescent="0.15">
      <c r="B234" s="68"/>
    </row>
    <row r="235" spans="2:2" x14ac:dyDescent="0.15">
      <c r="B235" s="68"/>
    </row>
    <row r="236" spans="2:2" x14ac:dyDescent="0.15">
      <c r="B236" s="68"/>
    </row>
    <row r="237" spans="2:2" x14ac:dyDescent="0.15">
      <c r="B237" s="68"/>
    </row>
    <row r="238" spans="2:2" x14ac:dyDescent="0.15">
      <c r="B238" s="68"/>
    </row>
    <row r="239" spans="2:2" x14ac:dyDescent="0.15">
      <c r="B239" s="68"/>
    </row>
    <row r="241" spans="2:3" ht="14.25" x14ac:dyDescent="0.15">
      <c r="C241" s="69"/>
    </row>
    <row r="242" spans="2:3" x14ac:dyDescent="0.15">
      <c r="B242" s="68"/>
    </row>
    <row r="243" spans="2:3" x14ac:dyDescent="0.15">
      <c r="B243" s="67"/>
    </row>
    <row r="244" spans="2:3" x14ac:dyDescent="0.15">
      <c r="B244" s="67"/>
    </row>
    <row r="245" spans="2:3" x14ac:dyDescent="0.15">
      <c r="B245" s="68"/>
    </row>
    <row r="246" spans="2:3" x14ac:dyDescent="0.15">
      <c r="B246" s="68"/>
    </row>
    <row r="247" spans="2:3" x14ac:dyDescent="0.15">
      <c r="B247" s="68"/>
    </row>
    <row r="248" spans="2:3" x14ac:dyDescent="0.15">
      <c r="B248" s="68"/>
    </row>
    <row r="249" spans="2:3" x14ac:dyDescent="0.15">
      <c r="B249" s="68"/>
    </row>
    <row r="250" spans="2:3" x14ac:dyDescent="0.15">
      <c r="B250" s="68"/>
    </row>
    <row r="251" spans="2:3" x14ac:dyDescent="0.15">
      <c r="B251" s="68"/>
    </row>
    <row r="252" spans="2:3" x14ac:dyDescent="0.15">
      <c r="B252" s="68"/>
    </row>
    <row r="253" spans="2:3" x14ac:dyDescent="0.15">
      <c r="B253" s="68"/>
    </row>
    <row r="254" spans="2:3" x14ac:dyDescent="0.15">
      <c r="B254" s="68"/>
    </row>
    <row r="255" spans="2:3" x14ac:dyDescent="0.15">
      <c r="B255" s="68"/>
    </row>
    <row r="256" spans="2:3" x14ac:dyDescent="0.15">
      <c r="B256" s="68"/>
    </row>
    <row r="257" spans="2:2" x14ac:dyDescent="0.15">
      <c r="B257" s="68"/>
    </row>
    <row r="258" spans="2:2" x14ac:dyDescent="0.15">
      <c r="B258" s="68"/>
    </row>
    <row r="259" spans="2:2" x14ac:dyDescent="0.15">
      <c r="B259" s="68"/>
    </row>
    <row r="260" spans="2:2" x14ac:dyDescent="0.15">
      <c r="B260" s="68"/>
    </row>
    <row r="261" spans="2:2" x14ac:dyDescent="0.15">
      <c r="B261" s="68"/>
    </row>
  </sheetData>
  <mergeCells count="52">
    <mergeCell ref="A56:C56"/>
    <mergeCell ref="A92:C92"/>
    <mergeCell ref="A110:C110"/>
    <mergeCell ref="A119:C119"/>
    <mergeCell ref="A120:B120"/>
    <mergeCell ref="A70:A79"/>
    <mergeCell ref="A80:A89"/>
    <mergeCell ref="A90:B90"/>
    <mergeCell ref="A1:C1"/>
    <mergeCell ref="A2:C2"/>
    <mergeCell ref="A16:C16"/>
    <mergeCell ref="A42:C42"/>
    <mergeCell ref="A43:C43"/>
    <mergeCell ref="A30:C30"/>
    <mergeCell ref="A122:B122"/>
    <mergeCell ref="A121:B121"/>
    <mergeCell ref="A131:B131"/>
    <mergeCell ref="A132:B132"/>
    <mergeCell ref="A134:B134"/>
    <mergeCell ref="A124:B124"/>
    <mergeCell ref="A125:B125"/>
    <mergeCell ref="A127:B127"/>
    <mergeCell ref="A128:B128"/>
    <mergeCell ref="A129:B129"/>
    <mergeCell ref="A123:B123"/>
    <mergeCell ref="A126:B126"/>
    <mergeCell ref="A133:B133"/>
    <mergeCell ref="A130:B130"/>
    <mergeCell ref="A163:B163"/>
    <mergeCell ref="A148:B148"/>
    <mergeCell ref="A152:C152"/>
    <mergeCell ref="A153:B153"/>
    <mergeCell ref="A154:B154"/>
    <mergeCell ref="A161:B161"/>
    <mergeCell ref="A162:B162"/>
    <mergeCell ref="A155:B155"/>
    <mergeCell ref="A156:B156"/>
    <mergeCell ref="A157:B157"/>
    <mergeCell ref="A159:C159"/>
    <mergeCell ref="A160:B160"/>
    <mergeCell ref="A170:B170"/>
    <mergeCell ref="A164:B164"/>
    <mergeCell ref="A166:C166"/>
    <mergeCell ref="A169:C169"/>
    <mergeCell ref="A168:C168"/>
    <mergeCell ref="A167:C167"/>
    <mergeCell ref="A135:B135"/>
    <mergeCell ref="A136:B136"/>
    <mergeCell ref="A138:B138"/>
    <mergeCell ref="A145:B145"/>
    <mergeCell ref="A142:B142"/>
    <mergeCell ref="A137:B137"/>
  </mergeCells>
  <phoneticPr fontId="7"/>
  <pageMargins left="0.25" right="0.25" top="0.75" bottom="0.75" header="0.3" footer="0.3"/>
  <pageSetup paperSize="9" orientation="portrait" r:id="rId1"/>
  <rowBreaks count="1" manualBreakCount="1">
    <brk id="140" max="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B16"/>
  <sheetViews>
    <sheetView zoomScaleNormal="100" zoomScaleSheetLayoutView="100" workbookViewId="0"/>
  </sheetViews>
  <sheetFormatPr defaultRowHeight="12" x14ac:dyDescent="0.15"/>
  <cols>
    <col min="1" max="1" width="45" style="79" customWidth="1"/>
    <col min="2" max="2" width="100.75" style="79" customWidth="1"/>
    <col min="3" max="16384" width="9" style="75"/>
  </cols>
  <sheetData>
    <row r="1" spans="1:2" x14ac:dyDescent="0.15">
      <c r="A1" s="73" t="s">
        <v>420</v>
      </c>
      <c r="B1" s="74" t="s">
        <v>421</v>
      </c>
    </row>
    <row r="2" spans="1:2" x14ac:dyDescent="0.15">
      <c r="A2" s="76" t="s">
        <v>422</v>
      </c>
      <c r="B2" s="77" t="s">
        <v>423</v>
      </c>
    </row>
    <row r="3" spans="1:2" ht="24" x14ac:dyDescent="0.15">
      <c r="A3" s="76" t="s">
        <v>424</v>
      </c>
      <c r="B3" s="77" t="s">
        <v>840</v>
      </c>
    </row>
    <row r="4" spans="1:2" ht="24" x14ac:dyDescent="0.15">
      <c r="A4" s="76" t="s">
        <v>425</v>
      </c>
      <c r="B4" s="77" t="s">
        <v>426</v>
      </c>
    </row>
    <row r="5" spans="1:2" ht="24" x14ac:dyDescent="0.15">
      <c r="A5" s="76" t="s">
        <v>427</v>
      </c>
      <c r="B5" s="77" t="s">
        <v>428</v>
      </c>
    </row>
    <row r="6" spans="1:2" ht="36" x14ac:dyDescent="0.15">
      <c r="A6" s="76" t="s">
        <v>429</v>
      </c>
      <c r="B6" s="77" t="s">
        <v>430</v>
      </c>
    </row>
    <row r="7" spans="1:2" ht="36" x14ac:dyDescent="0.15">
      <c r="A7" s="76" t="s">
        <v>431</v>
      </c>
      <c r="B7" s="77" t="s">
        <v>1730</v>
      </c>
    </row>
    <row r="8" spans="1:2" ht="36" x14ac:dyDescent="0.15">
      <c r="A8" s="76" t="s">
        <v>432</v>
      </c>
      <c r="B8" s="77" t="s">
        <v>1731</v>
      </c>
    </row>
    <row r="9" spans="1:2" ht="36" x14ac:dyDescent="0.15">
      <c r="A9" s="76" t="s">
        <v>433</v>
      </c>
      <c r="B9" s="77" t="s">
        <v>2634</v>
      </c>
    </row>
    <row r="10" spans="1:2" ht="24" x14ac:dyDescent="0.15">
      <c r="A10" s="76" t="s">
        <v>434</v>
      </c>
      <c r="B10" s="77" t="s">
        <v>435</v>
      </c>
    </row>
    <row r="11" spans="1:2" ht="45" customHeight="1" x14ac:dyDescent="0.15">
      <c r="A11" s="76" t="s">
        <v>1732</v>
      </c>
      <c r="B11" s="77" t="s">
        <v>2635</v>
      </c>
    </row>
    <row r="12" spans="1:2" ht="65.25" customHeight="1" x14ac:dyDescent="0.15">
      <c r="A12" s="76" t="s">
        <v>1733</v>
      </c>
      <c r="B12" s="77" t="s">
        <v>1734</v>
      </c>
    </row>
    <row r="13" spans="1:2" ht="24" x14ac:dyDescent="0.15">
      <c r="A13" s="78" t="s">
        <v>2118</v>
      </c>
      <c r="B13" s="78" t="s">
        <v>1735</v>
      </c>
    </row>
    <row r="14" spans="1:2" x14ac:dyDescent="0.15">
      <c r="A14" s="78" t="s">
        <v>436</v>
      </c>
      <c r="B14" s="78" t="s">
        <v>437</v>
      </c>
    </row>
    <row r="15" spans="1:2" ht="24" x14ac:dyDescent="0.15">
      <c r="A15" s="78" t="s">
        <v>438</v>
      </c>
      <c r="B15" s="78" t="s">
        <v>2119</v>
      </c>
    </row>
    <row r="16" spans="1:2" ht="60" x14ac:dyDescent="0.15">
      <c r="A16" s="78" t="s">
        <v>500</v>
      </c>
      <c r="B16" s="78" t="s">
        <v>1736</v>
      </c>
    </row>
  </sheetData>
  <phoneticPr fontId="6"/>
  <pageMargins left="0.25" right="0.25" top="0.75" bottom="0.75"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C00000"/>
  </sheetPr>
  <dimension ref="A1:L113"/>
  <sheetViews>
    <sheetView workbookViewId="0">
      <pane ySplit="1" topLeftCell="A2" activePane="bottomLeft" state="frozen"/>
      <selection pane="bottomLeft"/>
    </sheetView>
  </sheetViews>
  <sheetFormatPr defaultRowHeight="13.5" x14ac:dyDescent="0.15"/>
  <cols>
    <col min="1" max="1" width="16.375" style="133" customWidth="1"/>
    <col min="2" max="2" width="21.75" customWidth="1"/>
    <col min="3" max="3" width="7" customWidth="1"/>
    <col min="4" max="4" width="10.5" customWidth="1"/>
    <col min="5" max="5" width="9" bestFit="1" customWidth="1"/>
    <col min="8" max="8" width="6.625" customWidth="1"/>
    <col min="9" max="9" width="73.125" customWidth="1"/>
    <col min="11" max="11" width="50.625" style="133" customWidth="1"/>
    <col min="12" max="12" width="80.75" style="39" customWidth="1"/>
  </cols>
  <sheetData>
    <row r="1" spans="1:12" x14ac:dyDescent="0.15">
      <c r="A1" s="133" t="s">
        <v>1808</v>
      </c>
      <c r="B1" s="133" t="s">
        <v>764</v>
      </c>
      <c r="C1" s="133" t="s">
        <v>1807</v>
      </c>
      <c r="D1" s="133" t="s">
        <v>1782</v>
      </c>
      <c r="E1" s="133" t="s">
        <v>1780</v>
      </c>
      <c r="F1" s="133" t="s">
        <v>740</v>
      </c>
      <c r="G1" s="133" t="s">
        <v>742</v>
      </c>
      <c r="H1" s="133" t="s">
        <v>2132</v>
      </c>
      <c r="I1" s="39" t="s">
        <v>717</v>
      </c>
      <c r="K1"/>
      <c r="L1"/>
    </row>
    <row r="2" spans="1:12" s="133" customFormat="1" ht="67.5" x14ac:dyDescent="0.15">
      <c r="A2" s="133" t="s">
        <v>1809</v>
      </c>
      <c r="B2" t="s">
        <v>1803</v>
      </c>
      <c r="C2" t="s">
        <v>1940</v>
      </c>
      <c r="D2" t="s">
        <v>1942</v>
      </c>
      <c r="E2" t="s">
        <v>1944</v>
      </c>
      <c r="F2" t="s">
        <v>1941</v>
      </c>
      <c r="G2" t="s">
        <v>1943</v>
      </c>
      <c r="H2" s="133" t="s">
        <v>2133</v>
      </c>
      <c r="I2" s="39" t="s">
        <v>2686</v>
      </c>
    </row>
    <row r="3" spans="1:12" ht="40.5" x14ac:dyDescent="0.15">
      <c r="A3" s="133" t="s">
        <v>1809</v>
      </c>
      <c r="B3" t="s">
        <v>1938</v>
      </c>
      <c r="C3" s="133" t="s">
        <v>1940</v>
      </c>
      <c r="D3" s="133" t="s">
        <v>1945</v>
      </c>
      <c r="E3" s="133" t="s">
        <v>1944</v>
      </c>
      <c r="F3" t="s">
        <v>1946</v>
      </c>
      <c r="G3" s="133" t="s">
        <v>1947</v>
      </c>
      <c r="H3" s="133" t="s">
        <v>2133</v>
      </c>
      <c r="I3" s="39" t="s">
        <v>2363</v>
      </c>
      <c r="K3"/>
      <c r="L3"/>
    </row>
    <row r="4" spans="1:12" ht="54" x14ac:dyDescent="0.15">
      <c r="A4" s="133" t="s">
        <v>1809</v>
      </c>
      <c r="B4" s="133" t="s">
        <v>2364</v>
      </c>
      <c r="C4" s="133" t="s">
        <v>1940</v>
      </c>
      <c r="D4" s="133" t="s">
        <v>1945</v>
      </c>
      <c r="E4" s="133" t="s">
        <v>2227</v>
      </c>
      <c r="F4" s="133" t="s">
        <v>1946</v>
      </c>
      <c r="G4" s="133" t="s">
        <v>1947</v>
      </c>
      <c r="H4" s="133" t="s">
        <v>2133</v>
      </c>
      <c r="I4" s="39" t="s">
        <v>2229</v>
      </c>
      <c r="K4"/>
      <c r="L4"/>
    </row>
    <row r="5" spans="1:12" ht="27" x14ac:dyDescent="0.15">
      <c r="A5" s="133" t="s">
        <v>1809</v>
      </c>
      <c r="B5" t="s">
        <v>1932</v>
      </c>
      <c r="C5" s="133" t="s">
        <v>1940</v>
      </c>
      <c r="D5" s="133" t="s">
        <v>1945</v>
      </c>
      <c r="E5" s="133" t="s">
        <v>1948</v>
      </c>
      <c r="F5" t="s">
        <v>1946</v>
      </c>
      <c r="G5" s="133" t="s">
        <v>1947</v>
      </c>
      <c r="H5" s="133" t="s">
        <v>2133</v>
      </c>
      <c r="I5" s="39" t="s">
        <v>2365</v>
      </c>
      <c r="K5"/>
      <c r="L5"/>
    </row>
    <row r="6" spans="1:12" s="133" customFormat="1" x14ac:dyDescent="0.15">
      <c r="A6" s="133" t="s">
        <v>2169</v>
      </c>
      <c r="B6" t="s">
        <v>1939</v>
      </c>
      <c r="C6" s="133" t="s">
        <v>1814</v>
      </c>
      <c r="D6" t="s">
        <v>2136</v>
      </c>
      <c r="E6" t="s">
        <v>2166</v>
      </c>
      <c r="F6" t="s">
        <v>2167</v>
      </c>
      <c r="G6" t="s">
        <v>2168</v>
      </c>
      <c r="H6" s="133" t="s">
        <v>1312</v>
      </c>
      <c r="I6" s="39" t="s">
        <v>2366</v>
      </c>
    </row>
    <row r="7" spans="1:12" x14ac:dyDescent="0.15">
      <c r="A7" s="133" t="s">
        <v>1809</v>
      </c>
      <c r="B7" t="s">
        <v>1804</v>
      </c>
      <c r="C7" s="133" t="s">
        <v>1940</v>
      </c>
      <c r="D7" s="133" t="s">
        <v>1945</v>
      </c>
      <c r="E7" s="133" t="s">
        <v>1944</v>
      </c>
      <c r="F7" t="s">
        <v>1948</v>
      </c>
      <c r="G7" s="133" t="s">
        <v>1947</v>
      </c>
      <c r="H7" s="133" t="s">
        <v>2133</v>
      </c>
      <c r="I7" s="39" t="s">
        <v>2367</v>
      </c>
      <c r="K7"/>
      <c r="L7"/>
    </row>
    <row r="8" spans="1:12" x14ac:dyDescent="0.15">
      <c r="A8" s="133" t="s">
        <v>1809</v>
      </c>
      <c r="B8" t="s">
        <v>1933</v>
      </c>
      <c r="C8" s="133" t="s">
        <v>1940</v>
      </c>
      <c r="D8" t="s">
        <v>1945</v>
      </c>
      <c r="E8" s="133" t="s">
        <v>975</v>
      </c>
      <c r="F8" t="s">
        <v>1946</v>
      </c>
      <c r="G8" t="s">
        <v>1947</v>
      </c>
      <c r="H8" s="133" t="s">
        <v>2133</v>
      </c>
      <c r="I8" s="39" t="s">
        <v>2368</v>
      </c>
      <c r="K8"/>
      <c r="L8"/>
    </row>
    <row r="9" spans="1:12" x14ac:dyDescent="0.15">
      <c r="A9" s="133" t="s">
        <v>1809</v>
      </c>
      <c r="B9" t="s">
        <v>1936</v>
      </c>
      <c r="C9" s="133" t="s">
        <v>1940</v>
      </c>
      <c r="D9" s="133" t="s">
        <v>1945</v>
      </c>
      <c r="E9" s="133" t="s">
        <v>1944</v>
      </c>
      <c r="F9" t="s">
        <v>1946</v>
      </c>
      <c r="G9" s="133" t="s">
        <v>1947</v>
      </c>
      <c r="H9" s="133" t="s">
        <v>2133</v>
      </c>
      <c r="I9" s="39" t="s">
        <v>2369</v>
      </c>
      <c r="K9"/>
      <c r="L9"/>
    </row>
    <row r="10" spans="1:12" x14ac:dyDescent="0.15">
      <c r="A10" s="133" t="s">
        <v>1809</v>
      </c>
      <c r="B10" t="s">
        <v>1935</v>
      </c>
      <c r="C10" s="133" t="s">
        <v>1940</v>
      </c>
      <c r="D10" s="133" t="s">
        <v>1948</v>
      </c>
      <c r="E10" s="133" t="s">
        <v>1948</v>
      </c>
      <c r="F10" t="s">
        <v>1948</v>
      </c>
      <c r="G10" s="133" t="s">
        <v>1948</v>
      </c>
      <c r="H10" s="133" t="s">
        <v>2133</v>
      </c>
      <c r="I10" s="39" t="s">
        <v>2370</v>
      </c>
      <c r="K10"/>
      <c r="L10"/>
    </row>
    <row r="11" spans="1:12" x14ac:dyDescent="0.15">
      <c r="A11" s="133" t="s">
        <v>1809</v>
      </c>
      <c r="B11" t="s">
        <v>1937</v>
      </c>
      <c r="C11" s="133" t="s">
        <v>1940</v>
      </c>
      <c r="D11" s="133" t="s">
        <v>1945</v>
      </c>
      <c r="E11" s="133" t="s">
        <v>1944</v>
      </c>
      <c r="F11" t="s">
        <v>1941</v>
      </c>
      <c r="G11" s="133" t="s">
        <v>1943</v>
      </c>
      <c r="H11" s="133" t="s">
        <v>2133</v>
      </c>
      <c r="I11" s="39" t="s">
        <v>1949</v>
      </c>
      <c r="K11"/>
      <c r="L11"/>
    </row>
    <row r="12" spans="1:12" ht="27" x14ac:dyDescent="0.15">
      <c r="A12" s="133" t="s">
        <v>1809</v>
      </c>
      <c r="B12" t="s">
        <v>2129</v>
      </c>
      <c r="C12" s="133" t="s">
        <v>1940</v>
      </c>
      <c r="D12" s="133" t="s">
        <v>1945</v>
      </c>
      <c r="E12" s="133" t="s">
        <v>1950</v>
      </c>
      <c r="F12" t="s">
        <v>1946</v>
      </c>
      <c r="G12" s="133" t="s">
        <v>1947</v>
      </c>
      <c r="H12" s="133" t="s">
        <v>2133</v>
      </c>
      <c r="I12" s="39" t="s">
        <v>2371</v>
      </c>
      <c r="K12"/>
      <c r="L12"/>
    </row>
    <row r="13" spans="1:12" s="133" customFormat="1" x14ac:dyDescent="0.15">
      <c r="A13" s="133" t="s">
        <v>2169</v>
      </c>
      <c r="B13" s="133" t="s">
        <v>2683</v>
      </c>
      <c r="C13" s="133" t="s">
        <v>2176</v>
      </c>
      <c r="D13" s="133" t="s">
        <v>1398</v>
      </c>
      <c r="E13" s="133" t="s">
        <v>2170</v>
      </c>
      <c r="F13" s="133" t="s">
        <v>2167</v>
      </c>
      <c r="G13" s="133" t="s">
        <v>2168</v>
      </c>
      <c r="H13" s="133" t="s">
        <v>975</v>
      </c>
      <c r="I13" s="39" t="s">
        <v>2171</v>
      </c>
    </row>
    <row r="14" spans="1:12" ht="94.5" x14ac:dyDescent="0.15">
      <c r="A14" s="133" t="s">
        <v>1825</v>
      </c>
      <c r="B14" t="s">
        <v>1826</v>
      </c>
      <c r="C14" s="133" t="s">
        <v>1812</v>
      </c>
      <c r="D14" t="s">
        <v>1942</v>
      </c>
      <c r="E14" t="s">
        <v>1944</v>
      </c>
      <c r="F14" t="s">
        <v>1941</v>
      </c>
      <c r="G14" t="s">
        <v>1943</v>
      </c>
      <c r="H14" s="133" t="s">
        <v>975</v>
      </c>
      <c r="I14" s="39" t="s">
        <v>1997</v>
      </c>
      <c r="K14"/>
      <c r="L14"/>
    </row>
    <row r="15" spans="1:12" x14ac:dyDescent="0.15">
      <c r="A15" s="133" t="s">
        <v>1825</v>
      </c>
      <c r="B15" t="s">
        <v>1843</v>
      </c>
      <c r="C15" s="133" t="s">
        <v>1824</v>
      </c>
      <c r="D15" t="s">
        <v>1430</v>
      </c>
      <c r="E15" t="s">
        <v>1404</v>
      </c>
      <c r="F15" t="s">
        <v>755</v>
      </c>
      <c r="G15" t="s">
        <v>1250</v>
      </c>
      <c r="H15" s="133" t="s">
        <v>1397</v>
      </c>
      <c r="I15" s="39" t="s">
        <v>2373</v>
      </c>
      <c r="K15"/>
      <c r="L15"/>
    </row>
    <row r="16" spans="1:12" ht="27" x14ac:dyDescent="0.15">
      <c r="A16" s="133" t="s">
        <v>1825</v>
      </c>
      <c r="B16" t="s">
        <v>1842</v>
      </c>
      <c r="C16" s="133" t="s">
        <v>1824</v>
      </c>
      <c r="D16" t="s">
        <v>1079</v>
      </c>
      <c r="E16" t="s">
        <v>975</v>
      </c>
      <c r="F16" t="s">
        <v>1405</v>
      </c>
      <c r="G16" t="s">
        <v>975</v>
      </c>
      <c r="H16" s="133" t="s">
        <v>975</v>
      </c>
      <c r="I16" s="39" t="s">
        <v>2687</v>
      </c>
      <c r="K16"/>
      <c r="L16"/>
    </row>
    <row r="17" spans="1:12" x14ac:dyDescent="0.15">
      <c r="A17" s="133" t="s">
        <v>1825</v>
      </c>
      <c r="B17" t="s">
        <v>1827</v>
      </c>
      <c r="C17" s="133" t="s">
        <v>1824</v>
      </c>
      <c r="D17" t="s">
        <v>1589</v>
      </c>
      <c r="E17" t="s">
        <v>2135</v>
      </c>
      <c r="F17" t="s">
        <v>755</v>
      </c>
      <c r="G17" t="s">
        <v>1250</v>
      </c>
      <c r="H17" s="133" t="s">
        <v>1397</v>
      </c>
      <c r="I17" s="39" t="s">
        <v>2372</v>
      </c>
      <c r="K17"/>
      <c r="L17"/>
    </row>
    <row r="18" spans="1:12" ht="27" x14ac:dyDescent="0.15">
      <c r="A18" s="133" t="s">
        <v>1825</v>
      </c>
      <c r="B18" t="s">
        <v>1828</v>
      </c>
      <c r="C18" s="133" t="s">
        <v>1824</v>
      </c>
      <c r="D18" t="s">
        <v>2136</v>
      </c>
      <c r="E18" t="s">
        <v>1079</v>
      </c>
      <c r="F18" t="s">
        <v>755</v>
      </c>
      <c r="G18" t="s">
        <v>519</v>
      </c>
      <c r="H18" s="133" t="s">
        <v>2133</v>
      </c>
      <c r="I18" s="39" t="s">
        <v>2684</v>
      </c>
      <c r="K18"/>
      <c r="L18"/>
    </row>
    <row r="19" spans="1:12" ht="27" x14ac:dyDescent="0.15">
      <c r="A19" s="133" t="s">
        <v>1825</v>
      </c>
      <c r="B19" t="s">
        <v>2143</v>
      </c>
      <c r="C19" s="133" t="s">
        <v>1824</v>
      </c>
      <c r="D19" s="133" t="s">
        <v>1413</v>
      </c>
      <c r="E19" s="133" t="s">
        <v>975</v>
      </c>
      <c r="F19" s="133" t="s">
        <v>1405</v>
      </c>
      <c r="G19" s="133" t="s">
        <v>975</v>
      </c>
      <c r="H19" s="133" t="s">
        <v>975</v>
      </c>
      <c r="I19" s="39" t="s">
        <v>2146</v>
      </c>
      <c r="K19"/>
      <c r="L19"/>
    </row>
    <row r="20" spans="1:12" ht="108" x14ac:dyDescent="0.15">
      <c r="A20" s="133" t="s">
        <v>1829</v>
      </c>
      <c r="B20" t="s">
        <v>1830</v>
      </c>
      <c r="C20" s="133" t="s">
        <v>1812</v>
      </c>
      <c r="D20" s="133" t="s">
        <v>1942</v>
      </c>
      <c r="E20" s="133" t="s">
        <v>1944</v>
      </c>
      <c r="F20" s="133" t="s">
        <v>1941</v>
      </c>
      <c r="G20" s="133" t="s">
        <v>1943</v>
      </c>
      <c r="H20" s="133" t="s">
        <v>975</v>
      </c>
      <c r="I20" s="39" t="s">
        <v>1993</v>
      </c>
      <c r="K20"/>
      <c r="L20"/>
    </row>
    <row r="21" spans="1:12" ht="27" x14ac:dyDescent="0.15">
      <c r="A21" s="133" t="s">
        <v>1829</v>
      </c>
      <c r="B21" t="s">
        <v>1831</v>
      </c>
      <c r="C21" s="133" t="s">
        <v>1824</v>
      </c>
      <c r="D21" t="s">
        <v>1413</v>
      </c>
      <c r="E21" t="s">
        <v>975</v>
      </c>
      <c r="F21" t="s">
        <v>1405</v>
      </c>
      <c r="G21" t="s">
        <v>975</v>
      </c>
      <c r="H21" s="133" t="s">
        <v>975</v>
      </c>
      <c r="I21" s="39" t="s">
        <v>2374</v>
      </c>
      <c r="K21"/>
      <c r="L21"/>
    </row>
    <row r="22" spans="1:12" ht="27" x14ac:dyDescent="0.15">
      <c r="A22" s="133" t="s">
        <v>1829</v>
      </c>
      <c r="B22" t="s">
        <v>1832</v>
      </c>
      <c r="C22" s="133" t="s">
        <v>1824</v>
      </c>
      <c r="D22" t="s">
        <v>1440</v>
      </c>
      <c r="E22" t="s">
        <v>1421</v>
      </c>
      <c r="F22" t="s">
        <v>1405</v>
      </c>
      <c r="G22" t="s">
        <v>2138</v>
      </c>
      <c r="H22" s="133" t="s">
        <v>975</v>
      </c>
      <c r="I22" s="39" t="s">
        <v>2375</v>
      </c>
      <c r="K22"/>
      <c r="L22"/>
    </row>
    <row r="23" spans="1:12" x14ac:dyDescent="0.15">
      <c r="A23" s="133" t="s">
        <v>1829</v>
      </c>
      <c r="B23" t="s">
        <v>1833</v>
      </c>
      <c r="C23" s="133" t="s">
        <v>1824</v>
      </c>
      <c r="D23" t="s">
        <v>1079</v>
      </c>
      <c r="E23" t="s">
        <v>1488</v>
      </c>
      <c r="F23" t="s">
        <v>1492</v>
      </c>
      <c r="G23" t="s">
        <v>1250</v>
      </c>
      <c r="H23" s="133" t="s">
        <v>2139</v>
      </c>
      <c r="I23" s="39" t="s">
        <v>2140</v>
      </c>
      <c r="K23"/>
      <c r="L23"/>
    </row>
    <row r="24" spans="1:12" ht="27" x14ac:dyDescent="0.15">
      <c r="A24" s="133" t="s">
        <v>1829</v>
      </c>
      <c r="B24" t="s">
        <v>2141</v>
      </c>
      <c r="C24" s="133" t="s">
        <v>1824</v>
      </c>
      <c r="D24" s="133" t="s">
        <v>1079</v>
      </c>
      <c r="E24" s="133" t="s">
        <v>1406</v>
      </c>
      <c r="F24" s="133" t="s">
        <v>1405</v>
      </c>
      <c r="G24" s="133" t="s">
        <v>975</v>
      </c>
      <c r="H24" s="133" t="s">
        <v>975</v>
      </c>
      <c r="I24" s="39" t="s">
        <v>2137</v>
      </c>
      <c r="K24"/>
      <c r="L24"/>
    </row>
    <row r="25" spans="1:12" ht="27" x14ac:dyDescent="0.15">
      <c r="A25" s="133" t="s">
        <v>1829</v>
      </c>
      <c r="B25" t="s">
        <v>2144</v>
      </c>
      <c r="C25" s="133" t="s">
        <v>1824</v>
      </c>
      <c r="D25" t="s">
        <v>1413</v>
      </c>
      <c r="E25" t="s">
        <v>975</v>
      </c>
      <c r="F25" t="s">
        <v>1405</v>
      </c>
      <c r="G25" t="s">
        <v>975</v>
      </c>
      <c r="H25" s="133" t="s">
        <v>975</v>
      </c>
      <c r="I25" s="39" t="s">
        <v>2142</v>
      </c>
      <c r="K25"/>
      <c r="L25"/>
    </row>
    <row r="26" spans="1:12" ht="108" x14ac:dyDescent="0.15">
      <c r="A26" s="133" t="s">
        <v>1834</v>
      </c>
      <c r="B26" t="s">
        <v>2134</v>
      </c>
      <c r="C26" s="133" t="s">
        <v>1812</v>
      </c>
      <c r="D26" s="133" t="s">
        <v>1413</v>
      </c>
      <c r="E26" s="133" t="s">
        <v>1801</v>
      </c>
      <c r="F26" s="133" t="s">
        <v>1405</v>
      </c>
      <c r="G26" s="133" t="s">
        <v>728</v>
      </c>
      <c r="H26" s="133" t="s">
        <v>975</v>
      </c>
      <c r="I26" s="39" t="s">
        <v>2000</v>
      </c>
      <c r="K26"/>
      <c r="L26"/>
    </row>
    <row r="27" spans="1:12" ht="27" x14ac:dyDescent="0.15">
      <c r="A27" s="133" t="s">
        <v>1834</v>
      </c>
      <c r="B27" t="s">
        <v>1845</v>
      </c>
      <c r="C27" s="133" t="s">
        <v>1824</v>
      </c>
      <c r="D27" t="s">
        <v>1589</v>
      </c>
      <c r="E27" t="s">
        <v>1406</v>
      </c>
      <c r="F27" t="s">
        <v>755</v>
      </c>
      <c r="G27" t="s">
        <v>1250</v>
      </c>
      <c r="H27" s="133" t="s">
        <v>1397</v>
      </c>
      <c r="I27" s="39" t="s">
        <v>2688</v>
      </c>
      <c r="K27"/>
      <c r="L27"/>
    </row>
    <row r="28" spans="1:12" ht="40.5" x14ac:dyDescent="0.15">
      <c r="A28" s="133" t="s">
        <v>1834</v>
      </c>
      <c r="B28" t="s">
        <v>1846</v>
      </c>
      <c r="C28" s="133" t="s">
        <v>1824</v>
      </c>
      <c r="D28" t="s">
        <v>1079</v>
      </c>
      <c r="E28" t="s">
        <v>1079</v>
      </c>
      <c r="F28" t="s">
        <v>1079</v>
      </c>
      <c r="G28" t="s">
        <v>1364</v>
      </c>
      <c r="H28" s="133" t="s">
        <v>1397</v>
      </c>
      <c r="I28" s="39" t="s">
        <v>2157</v>
      </c>
      <c r="K28"/>
      <c r="L28"/>
    </row>
    <row r="29" spans="1:12" x14ac:dyDescent="0.15">
      <c r="A29" s="133" t="s">
        <v>1834</v>
      </c>
      <c r="B29" t="s">
        <v>2159</v>
      </c>
      <c r="C29" s="133" t="s">
        <v>1824</v>
      </c>
      <c r="D29" t="s">
        <v>1398</v>
      </c>
      <c r="E29" t="s">
        <v>1406</v>
      </c>
      <c r="F29" t="s">
        <v>1405</v>
      </c>
      <c r="G29" t="s">
        <v>975</v>
      </c>
      <c r="H29" s="133" t="s">
        <v>975</v>
      </c>
      <c r="I29" s="39" t="s">
        <v>2689</v>
      </c>
      <c r="K29"/>
      <c r="L29"/>
    </row>
    <row r="30" spans="1:12" ht="40.5" x14ac:dyDescent="0.15">
      <c r="A30" s="133" t="s">
        <v>1834</v>
      </c>
      <c r="B30" t="s">
        <v>1847</v>
      </c>
      <c r="C30" s="133" t="s">
        <v>1824</v>
      </c>
      <c r="D30" t="s">
        <v>2161</v>
      </c>
      <c r="E30" t="s">
        <v>2160</v>
      </c>
      <c r="F30" t="s">
        <v>1079</v>
      </c>
      <c r="G30" t="s">
        <v>1405</v>
      </c>
      <c r="H30" s="133" t="s">
        <v>2133</v>
      </c>
      <c r="I30" s="39" t="s">
        <v>2690</v>
      </c>
      <c r="K30"/>
      <c r="L30"/>
    </row>
    <row r="31" spans="1:12" x14ac:dyDescent="0.15">
      <c r="A31" s="133" t="s">
        <v>1834</v>
      </c>
      <c r="B31" t="s">
        <v>2145</v>
      </c>
      <c r="C31" s="133" t="s">
        <v>1824</v>
      </c>
      <c r="D31" s="133" t="s">
        <v>1413</v>
      </c>
      <c r="E31" s="133" t="s">
        <v>975</v>
      </c>
      <c r="F31" s="133" t="s">
        <v>1405</v>
      </c>
      <c r="G31" s="133" t="s">
        <v>975</v>
      </c>
      <c r="H31" s="133" t="s">
        <v>975</v>
      </c>
      <c r="I31" s="39" t="s">
        <v>2158</v>
      </c>
      <c r="K31"/>
      <c r="L31"/>
    </row>
    <row r="32" spans="1:12" ht="94.5" x14ac:dyDescent="0.15">
      <c r="A32" s="133" t="s">
        <v>1835</v>
      </c>
      <c r="B32" t="s">
        <v>1878</v>
      </c>
      <c r="C32" s="133" t="s">
        <v>1812</v>
      </c>
      <c r="D32" s="133" t="s">
        <v>1413</v>
      </c>
      <c r="E32" s="133" t="s">
        <v>1801</v>
      </c>
      <c r="F32" s="133" t="s">
        <v>1405</v>
      </c>
      <c r="G32" s="133" t="s">
        <v>728</v>
      </c>
      <c r="H32" s="133" t="s">
        <v>975</v>
      </c>
      <c r="I32" s="39" t="s">
        <v>1994</v>
      </c>
      <c r="K32"/>
      <c r="L32"/>
    </row>
    <row r="33" spans="1:12" ht="27" x14ac:dyDescent="0.15">
      <c r="A33" s="133" t="s">
        <v>1835</v>
      </c>
      <c r="B33" t="s">
        <v>2172</v>
      </c>
      <c r="C33" s="133" t="s">
        <v>1824</v>
      </c>
      <c r="D33" t="s">
        <v>1589</v>
      </c>
      <c r="E33" t="s">
        <v>1421</v>
      </c>
      <c r="F33" t="s">
        <v>2173</v>
      </c>
      <c r="G33" t="s">
        <v>2174</v>
      </c>
      <c r="H33" s="133" t="s">
        <v>2175</v>
      </c>
      <c r="I33" s="39" t="s">
        <v>2691</v>
      </c>
      <c r="K33"/>
      <c r="L33"/>
    </row>
    <row r="34" spans="1:12" ht="27" x14ac:dyDescent="0.15">
      <c r="A34" s="133" t="s">
        <v>1835</v>
      </c>
      <c r="B34" t="s">
        <v>2177</v>
      </c>
      <c r="C34" s="133" t="s">
        <v>1824</v>
      </c>
      <c r="D34" t="s">
        <v>1438</v>
      </c>
      <c r="E34" t="s">
        <v>975</v>
      </c>
      <c r="F34" t="s">
        <v>2173</v>
      </c>
      <c r="G34" t="s">
        <v>1250</v>
      </c>
      <c r="H34" s="133" t="s">
        <v>2181</v>
      </c>
      <c r="I34" s="39" t="s">
        <v>2182</v>
      </c>
      <c r="K34"/>
      <c r="L34"/>
    </row>
    <row r="35" spans="1:12" ht="54" x14ac:dyDescent="0.15">
      <c r="A35" s="133" t="s">
        <v>1835</v>
      </c>
      <c r="B35" t="s">
        <v>2178</v>
      </c>
      <c r="C35" s="133" t="s">
        <v>1824</v>
      </c>
      <c r="D35" t="s">
        <v>2179</v>
      </c>
      <c r="E35" t="s">
        <v>975</v>
      </c>
      <c r="F35" t="s">
        <v>2173</v>
      </c>
      <c r="G35" t="s">
        <v>1250</v>
      </c>
      <c r="H35" s="133" t="s">
        <v>2180</v>
      </c>
      <c r="I35" s="39" t="s">
        <v>2692</v>
      </c>
      <c r="K35"/>
      <c r="L35"/>
    </row>
    <row r="36" spans="1:12" x14ac:dyDescent="0.15">
      <c r="A36" s="133" t="s">
        <v>1835</v>
      </c>
      <c r="B36" t="s">
        <v>2183</v>
      </c>
      <c r="C36" s="133" t="s">
        <v>1824</v>
      </c>
      <c r="D36" t="s">
        <v>1438</v>
      </c>
      <c r="E36" t="s">
        <v>2184</v>
      </c>
      <c r="F36" t="s">
        <v>2173</v>
      </c>
      <c r="G36" t="s">
        <v>1250</v>
      </c>
      <c r="H36" s="133" t="s">
        <v>2185</v>
      </c>
      <c r="I36" s="39" t="s">
        <v>2186</v>
      </c>
      <c r="K36"/>
      <c r="L36"/>
    </row>
    <row r="37" spans="1:12" ht="27" x14ac:dyDescent="0.15">
      <c r="A37" s="133" t="s">
        <v>1835</v>
      </c>
      <c r="B37" t="s">
        <v>2163</v>
      </c>
      <c r="C37" s="133" t="s">
        <v>1824</v>
      </c>
      <c r="D37" s="133" t="s">
        <v>1413</v>
      </c>
      <c r="E37" s="133" t="s">
        <v>975</v>
      </c>
      <c r="F37" s="133" t="s">
        <v>1405</v>
      </c>
      <c r="G37" s="133" t="s">
        <v>975</v>
      </c>
      <c r="H37" s="133" t="s">
        <v>975</v>
      </c>
      <c r="I37" s="39" t="s">
        <v>2162</v>
      </c>
      <c r="K37"/>
      <c r="L37"/>
    </row>
    <row r="38" spans="1:12" ht="94.5" x14ac:dyDescent="0.15">
      <c r="A38" s="133" t="s">
        <v>1836</v>
      </c>
      <c r="B38" t="s">
        <v>1868</v>
      </c>
      <c r="C38" s="133" t="s">
        <v>1812</v>
      </c>
      <c r="D38" s="133" t="s">
        <v>1413</v>
      </c>
      <c r="E38" s="133" t="s">
        <v>1801</v>
      </c>
      <c r="F38" s="133" t="s">
        <v>1405</v>
      </c>
      <c r="G38" s="133" t="s">
        <v>728</v>
      </c>
      <c r="H38" s="133" t="s">
        <v>975</v>
      </c>
      <c r="I38" s="39" t="s">
        <v>2693</v>
      </c>
      <c r="K38"/>
      <c r="L38"/>
    </row>
    <row r="39" spans="1:12" x14ac:dyDescent="0.15">
      <c r="A39" s="133" t="s">
        <v>1836</v>
      </c>
      <c r="B39" t="s">
        <v>1869</v>
      </c>
      <c r="C39" s="133" t="s">
        <v>1824</v>
      </c>
      <c r="D39" t="s">
        <v>2187</v>
      </c>
      <c r="E39" t="s">
        <v>975</v>
      </c>
      <c r="F39" t="s">
        <v>2167</v>
      </c>
      <c r="G39" t="s">
        <v>2188</v>
      </c>
      <c r="H39" s="133" t="s">
        <v>975</v>
      </c>
      <c r="I39" s="39" t="s">
        <v>2189</v>
      </c>
      <c r="K39"/>
      <c r="L39"/>
    </row>
    <row r="40" spans="1:12" ht="27" x14ac:dyDescent="0.15">
      <c r="A40" s="133" t="s">
        <v>1836</v>
      </c>
      <c r="B40" t="s">
        <v>2192</v>
      </c>
      <c r="C40" s="133" t="s">
        <v>1824</v>
      </c>
      <c r="D40" t="s">
        <v>2187</v>
      </c>
      <c r="E40" t="s">
        <v>2193</v>
      </c>
      <c r="F40" t="s">
        <v>2167</v>
      </c>
      <c r="G40" t="s">
        <v>2168</v>
      </c>
      <c r="H40" s="133" t="s">
        <v>975</v>
      </c>
      <c r="I40" s="39" t="s">
        <v>2194</v>
      </c>
      <c r="K40"/>
      <c r="L40"/>
    </row>
    <row r="41" spans="1:12" x14ac:dyDescent="0.15">
      <c r="A41" s="133" t="s">
        <v>1836</v>
      </c>
      <c r="B41" t="s">
        <v>1870</v>
      </c>
      <c r="C41" s="133" t="s">
        <v>1824</v>
      </c>
      <c r="D41" t="s">
        <v>1407</v>
      </c>
      <c r="E41" t="s">
        <v>1404</v>
      </c>
      <c r="F41" t="s">
        <v>2167</v>
      </c>
      <c r="G41" t="s">
        <v>2168</v>
      </c>
      <c r="H41" s="133" t="s">
        <v>975</v>
      </c>
      <c r="I41" s="39" t="s">
        <v>2191</v>
      </c>
      <c r="K41"/>
      <c r="L41"/>
    </row>
    <row r="42" spans="1:12" x14ac:dyDescent="0.15">
      <c r="A42" s="133" t="s">
        <v>1836</v>
      </c>
      <c r="B42" t="s">
        <v>2195</v>
      </c>
      <c r="C42" s="133" t="s">
        <v>1824</v>
      </c>
      <c r="D42" t="s">
        <v>1407</v>
      </c>
      <c r="E42" t="s">
        <v>2197</v>
      </c>
      <c r="F42" t="s">
        <v>2167</v>
      </c>
      <c r="G42" t="s">
        <v>2168</v>
      </c>
      <c r="H42" s="133" t="s">
        <v>975</v>
      </c>
      <c r="I42" s="39" t="s">
        <v>2196</v>
      </c>
      <c r="K42"/>
      <c r="L42"/>
    </row>
    <row r="43" spans="1:12" ht="27" x14ac:dyDescent="0.15">
      <c r="A43" s="133" t="s">
        <v>1836</v>
      </c>
      <c r="B43" t="s">
        <v>1871</v>
      </c>
      <c r="C43" s="133" t="s">
        <v>1824</v>
      </c>
      <c r="D43" s="133" t="s">
        <v>1413</v>
      </c>
      <c r="E43" s="133" t="s">
        <v>975</v>
      </c>
      <c r="F43" s="133" t="s">
        <v>1405</v>
      </c>
      <c r="G43" s="133" t="s">
        <v>975</v>
      </c>
      <c r="H43" s="133" t="s">
        <v>975</v>
      </c>
      <c r="I43" s="39" t="s">
        <v>2190</v>
      </c>
      <c r="K43"/>
      <c r="L43"/>
    </row>
    <row r="44" spans="1:12" ht="94.5" x14ac:dyDescent="0.15">
      <c r="A44" s="133" t="s">
        <v>1837</v>
      </c>
      <c r="B44" t="s">
        <v>1848</v>
      </c>
      <c r="C44" s="133" t="s">
        <v>1812</v>
      </c>
      <c r="D44" s="133" t="s">
        <v>1413</v>
      </c>
      <c r="E44" s="133" t="s">
        <v>1801</v>
      </c>
      <c r="F44" s="133" t="s">
        <v>1405</v>
      </c>
      <c r="G44" s="133" t="s">
        <v>728</v>
      </c>
      <c r="H44" s="133" t="s">
        <v>975</v>
      </c>
      <c r="I44" s="39" t="s">
        <v>1995</v>
      </c>
      <c r="K44"/>
      <c r="L44"/>
    </row>
    <row r="45" spans="1:12" ht="40.5" x14ac:dyDescent="0.15">
      <c r="A45" s="133" t="s">
        <v>1837</v>
      </c>
      <c r="B45" t="s">
        <v>1818</v>
      </c>
      <c r="C45" s="133" t="s">
        <v>1814</v>
      </c>
      <c r="D45" t="s">
        <v>2198</v>
      </c>
      <c r="E45" t="s">
        <v>975</v>
      </c>
      <c r="F45" t="s">
        <v>2173</v>
      </c>
      <c r="G45" t="s">
        <v>1250</v>
      </c>
      <c r="H45" s="133" t="s">
        <v>1312</v>
      </c>
      <c r="I45" s="39" t="s">
        <v>2314</v>
      </c>
      <c r="K45"/>
      <c r="L45"/>
    </row>
    <row r="46" spans="1:12" ht="40.5" x14ac:dyDescent="0.15">
      <c r="A46" s="133" t="s">
        <v>1837</v>
      </c>
      <c r="B46" t="s">
        <v>1805</v>
      </c>
      <c r="C46" s="133" t="s">
        <v>1814</v>
      </c>
      <c r="D46" t="s">
        <v>2136</v>
      </c>
      <c r="E46" t="s">
        <v>975</v>
      </c>
      <c r="F46" t="s">
        <v>2173</v>
      </c>
      <c r="G46" t="s">
        <v>1250</v>
      </c>
      <c r="H46" s="133" t="s">
        <v>1312</v>
      </c>
      <c r="I46" s="39" t="s">
        <v>2228</v>
      </c>
      <c r="K46"/>
      <c r="L46"/>
    </row>
    <row r="47" spans="1:12" ht="27" x14ac:dyDescent="0.15">
      <c r="A47" s="133" t="s">
        <v>1837</v>
      </c>
      <c r="B47" t="s">
        <v>2202</v>
      </c>
      <c r="C47" t="s">
        <v>1814</v>
      </c>
      <c r="D47" t="s">
        <v>2136</v>
      </c>
      <c r="E47" t="s">
        <v>2203</v>
      </c>
      <c r="F47" t="s">
        <v>2173</v>
      </c>
      <c r="G47" t="s">
        <v>2204</v>
      </c>
      <c r="H47" t="s">
        <v>1312</v>
      </c>
      <c r="I47" s="39" t="s">
        <v>2206</v>
      </c>
      <c r="K47"/>
      <c r="L47"/>
    </row>
    <row r="48" spans="1:12" ht="54" x14ac:dyDescent="0.15">
      <c r="A48" s="133" t="s">
        <v>1837</v>
      </c>
      <c r="B48" t="s">
        <v>2211</v>
      </c>
      <c r="C48" s="133" t="s">
        <v>1814</v>
      </c>
      <c r="D48" t="s">
        <v>2187</v>
      </c>
      <c r="E48" t="s">
        <v>975</v>
      </c>
      <c r="F48" t="s">
        <v>2167</v>
      </c>
      <c r="G48" t="s">
        <v>2168</v>
      </c>
      <c r="H48" s="133" t="s">
        <v>975</v>
      </c>
      <c r="I48" s="39" t="s">
        <v>2685</v>
      </c>
      <c r="K48"/>
      <c r="L48"/>
    </row>
    <row r="49" spans="1:12" ht="27" x14ac:dyDescent="0.15">
      <c r="A49" s="133" t="s">
        <v>1837</v>
      </c>
      <c r="B49" t="s">
        <v>1849</v>
      </c>
      <c r="C49" s="133" t="s">
        <v>1824</v>
      </c>
      <c r="D49" t="s">
        <v>2187</v>
      </c>
      <c r="E49" t="s">
        <v>2199</v>
      </c>
      <c r="F49" t="s">
        <v>2167</v>
      </c>
      <c r="G49" t="s">
        <v>2168</v>
      </c>
      <c r="H49" s="133" t="s">
        <v>975</v>
      </c>
      <c r="I49" s="39" t="s">
        <v>2694</v>
      </c>
      <c r="K49"/>
      <c r="L49"/>
    </row>
    <row r="50" spans="1:12" x14ac:dyDescent="0.15">
      <c r="A50" s="133" t="s">
        <v>1837</v>
      </c>
      <c r="B50" t="s">
        <v>2212</v>
      </c>
      <c r="C50" s="133" t="s">
        <v>1824</v>
      </c>
      <c r="D50" t="s">
        <v>1430</v>
      </c>
      <c r="E50" t="s">
        <v>1452</v>
      </c>
      <c r="F50" t="s">
        <v>2173</v>
      </c>
      <c r="G50" t="s">
        <v>1250</v>
      </c>
      <c r="H50" t="s">
        <v>2213</v>
      </c>
      <c r="I50" s="39" t="s">
        <v>2214</v>
      </c>
      <c r="K50"/>
      <c r="L50"/>
    </row>
    <row r="51" spans="1:12" x14ac:dyDescent="0.15">
      <c r="A51" s="133" t="s">
        <v>1837</v>
      </c>
      <c r="B51" t="s">
        <v>1850</v>
      </c>
      <c r="C51" s="133" t="s">
        <v>1824</v>
      </c>
      <c r="D51" t="s">
        <v>1417</v>
      </c>
      <c r="E51" t="s">
        <v>1421</v>
      </c>
      <c r="F51" t="s">
        <v>2173</v>
      </c>
      <c r="G51" t="s">
        <v>1250</v>
      </c>
      <c r="H51" s="133" t="s">
        <v>1397</v>
      </c>
      <c r="I51" s="39" t="s">
        <v>2215</v>
      </c>
      <c r="K51"/>
      <c r="L51"/>
    </row>
    <row r="52" spans="1:12" x14ac:dyDescent="0.15">
      <c r="A52" s="133" t="s">
        <v>1837</v>
      </c>
      <c r="B52" t="s">
        <v>2216</v>
      </c>
      <c r="C52" s="133" t="s">
        <v>1824</v>
      </c>
      <c r="D52" t="s">
        <v>2136</v>
      </c>
      <c r="E52" t="s">
        <v>1421</v>
      </c>
      <c r="F52" t="s">
        <v>2217</v>
      </c>
      <c r="G52" t="s">
        <v>2218</v>
      </c>
      <c r="H52" s="133" t="s">
        <v>2181</v>
      </c>
      <c r="I52" s="39" t="s">
        <v>2219</v>
      </c>
      <c r="K52"/>
      <c r="L52"/>
    </row>
    <row r="53" spans="1:12" ht="27" x14ac:dyDescent="0.15">
      <c r="A53" s="133" t="s">
        <v>1837</v>
      </c>
      <c r="B53" t="s">
        <v>1872</v>
      </c>
      <c r="C53" s="133" t="s">
        <v>1824</v>
      </c>
      <c r="D53" s="133" t="s">
        <v>1413</v>
      </c>
      <c r="E53" s="133" t="s">
        <v>975</v>
      </c>
      <c r="F53" s="133" t="s">
        <v>1405</v>
      </c>
      <c r="G53" s="133" t="s">
        <v>975</v>
      </c>
      <c r="H53" s="133" t="s">
        <v>975</v>
      </c>
      <c r="I53" s="39" t="s">
        <v>2200</v>
      </c>
      <c r="K53"/>
      <c r="L53"/>
    </row>
    <row r="54" spans="1:12" ht="94.5" x14ac:dyDescent="0.15">
      <c r="A54" s="133" t="s">
        <v>1838</v>
      </c>
      <c r="B54" t="s">
        <v>1863</v>
      </c>
      <c r="C54" s="133" t="s">
        <v>1812</v>
      </c>
      <c r="D54" s="133" t="s">
        <v>1413</v>
      </c>
      <c r="E54" s="133" t="s">
        <v>1801</v>
      </c>
      <c r="F54" s="133" t="s">
        <v>1405</v>
      </c>
      <c r="G54" s="133" t="s">
        <v>728</v>
      </c>
      <c r="H54" s="133" t="s">
        <v>975</v>
      </c>
      <c r="I54" s="39" t="s">
        <v>1996</v>
      </c>
      <c r="K54"/>
      <c r="L54"/>
    </row>
    <row r="55" spans="1:12" x14ac:dyDescent="0.15">
      <c r="A55" s="133" t="s">
        <v>1838</v>
      </c>
      <c r="B55" t="s">
        <v>2208</v>
      </c>
      <c r="C55" s="133" t="s">
        <v>1814</v>
      </c>
      <c r="D55" s="133" t="s">
        <v>2136</v>
      </c>
      <c r="E55" s="133" t="s">
        <v>2203</v>
      </c>
      <c r="F55" s="133" t="s">
        <v>2167</v>
      </c>
      <c r="G55" s="133" t="s">
        <v>2204</v>
      </c>
      <c r="H55" s="133" t="s">
        <v>1312</v>
      </c>
      <c r="I55" s="39" t="s">
        <v>2207</v>
      </c>
      <c r="K55"/>
      <c r="L55"/>
    </row>
    <row r="56" spans="1:12" x14ac:dyDescent="0.15">
      <c r="A56" s="133" t="s">
        <v>1838</v>
      </c>
      <c r="B56" t="s">
        <v>2209</v>
      </c>
      <c r="C56" s="133" t="s">
        <v>1814</v>
      </c>
      <c r="D56" t="s">
        <v>1438</v>
      </c>
      <c r="E56" t="s">
        <v>1794</v>
      </c>
      <c r="F56" t="s">
        <v>2210</v>
      </c>
      <c r="G56" t="s">
        <v>1250</v>
      </c>
      <c r="H56" s="133" t="s">
        <v>1312</v>
      </c>
      <c r="I56" s="39" t="s">
        <v>2362</v>
      </c>
      <c r="K56"/>
      <c r="L56"/>
    </row>
    <row r="57" spans="1:12" ht="27" x14ac:dyDescent="0.15">
      <c r="A57" s="133" t="s">
        <v>1838</v>
      </c>
      <c r="B57" t="s">
        <v>2222</v>
      </c>
      <c r="C57" s="133" t="s">
        <v>1814</v>
      </c>
      <c r="D57" t="s">
        <v>2223</v>
      </c>
      <c r="E57" t="s">
        <v>975</v>
      </c>
      <c r="F57" t="s">
        <v>2217</v>
      </c>
      <c r="G57" t="s">
        <v>1250</v>
      </c>
      <c r="H57" s="133" t="s">
        <v>1312</v>
      </c>
      <c r="I57" s="39" t="s">
        <v>2224</v>
      </c>
      <c r="K57"/>
      <c r="L57"/>
    </row>
    <row r="58" spans="1:12" ht="54" x14ac:dyDescent="0.15">
      <c r="A58" s="133" t="s">
        <v>1838</v>
      </c>
      <c r="B58" t="s">
        <v>2226</v>
      </c>
      <c r="C58" s="133" t="s">
        <v>1814</v>
      </c>
      <c r="D58" s="133" t="s">
        <v>1945</v>
      </c>
      <c r="E58" s="133" t="s">
        <v>975</v>
      </c>
      <c r="F58" s="133" t="s">
        <v>755</v>
      </c>
      <c r="G58" s="133" t="s">
        <v>1250</v>
      </c>
      <c r="H58" s="133" t="s">
        <v>1312</v>
      </c>
      <c r="I58" s="39" t="s">
        <v>2230</v>
      </c>
      <c r="K58"/>
      <c r="L58"/>
    </row>
    <row r="59" spans="1:12" x14ac:dyDescent="0.15">
      <c r="A59" s="133" t="s">
        <v>1838</v>
      </c>
      <c r="B59" t="s">
        <v>1852</v>
      </c>
      <c r="C59" s="133" t="s">
        <v>1824</v>
      </c>
      <c r="D59" t="s">
        <v>2136</v>
      </c>
      <c r="E59" t="s">
        <v>975</v>
      </c>
      <c r="F59" t="s">
        <v>2173</v>
      </c>
      <c r="G59" t="s">
        <v>1250</v>
      </c>
      <c r="H59" s="133" t="s">
        <v>1312</v>
      </c>
      <c r="I59" s="39" t="s">
        <v>2205</v>
      </c>
      <c r="K59"/>
      <c r="L59"/>
    </row>
    <row r="60" spans="1:12" x14ac:dyDescent="0.15">
      <c r="A60" s="133" t="s">
        <v>1838</v>
      </c>
      <c r="B60" t="s">
        <v>1866</v>
      </c>
      <c r="C60" s="133" t="s">
        <v>1824</v>
      </c>
      <c r="D60" t="s">
        <v>1438</v>
      </c>
      <c r="E60" t="s">
        <v>2184</v>
      </c>
      <c r="F60" t="s">
        <v>2173</v>
      </c>
      <c r="G60" t="s">
        <v>1250</v>
      </c>
      <c r="H60" s="133" t="s">
        <v>975</v>
      </c>
      <c r="I60" s="39" t="s">
        <v>2423</v>
      </c>
      <c r="K60"/>
      <c r="L60"/>
    </row>
    <row r="61" spans="1:12" x14ac:dyDescent="0.15">
      <c r="A61" s="133" t="s">
        <v>1838</v>
      </c>
      <c r="B61" t="s">
        <v>1864</v>
      </c>
      <c r="C61" s="133" t="s">
        <v>1824</v>
      </c>
      <c r="D61" t="s">
        <v>1589</v>
      </c>
      <c r="E61" t="s">
        <v>1404</v>
      </c>
      <c r="F61" t="s">
        <v>2167</v>
      </c>
      <c r="G61" t="s">
        <v>2168</v>
      </c>
      <c r="H61" s="133" t="s">
        <v>1397</v>
      </c>
      <c r="I61" s="39" t="s">
        <v>2220</v>
      </c>
      <c r="K61"/>
      <c r="L61"/>
    </row>
    <row r="62" spans="1:12" ht="40.5" x14ac:dyDescent="0.15">
      <c r="A62" s="133" t="s">
        <v>1838</v>
      </c>
      <c r="B62" t="s">
        <v>1865</v>
      </c>
      <c r="C62" s="133" t="s">
        <v>1824</v>
      </c>
      <c r="D62" t="s">
        <v>1079</v>
      </c>
      <c r="E62" t="s">
        <v>975</v>
      </c>
      <c r="F62" t="s">
        <v>2173</v>
      </c>
      <c r="G62" t="s">
        <v>1250</v>
      </c>
      <c r="H62" s="133" t="s">
        <v>1397</v>
      </c>
      <c r="I62" s="39" t="s">
        <v>2361</v>
      </c>
      <c r="K62"/>
      <c r="L62"/>
    </row>
    <row r="63" spans="1:12" ht="27" x14ac:dyDescent="0.15">
      <c r="A63" s="133" t="s">
        <v>1838</v>
      </c>
      <c r="B63" t="s">
        <v>1873</v>
      </c>
      <c r="C63" s="133" t="s">
        <v>1824</v>
      </c>
      <c r="D63" s="133" t="s">
        <v>1413</v>
      </c>
      <c r="E63" s="133" t="s">
        <v>975</v>
      </c>
      <c r="F63" s="133" t="s">
        <v>1405</v>
      </c>
      <c r="G63" s="133" t="s">
        <v>975</v>
      </c>
      <c r="H63" s="133" t="s">
        <v>975</v>
      </c>
      <c r="I63" s="39" t="s">
        <v>2221</v>
      </c>
      <c r="K63"/>
      <c r="L63"/>
    </row>
    <row r="64" spans="1:12" ht="94.5" x14ac:dyDescent="0.15">
      <c r="A64" s="133" t="s">
        <v>1810</v>
      </c>
      <c r="B64" t="s">
        <v>1811</v>
      </c>
      <c r="C64" s="133" t="s">
        <v>1812</v>
      </c>
      <c r="D64" s="133" t="s">
        <v>1413</v>
      </c>
      <c r="E64" s="133" t="s">
        <v>1801</v>
      </c>
      <c r="F64" s="133" t="s">
        <v>1405</v>
      </c>
      <c r="G64" s="133" t="s">
        <v>728</v>
      </c>
      <c r="H64" s="133" t="s">
        <v>975</v>
      </c>
      <c r="I64" s="39" t="s">
        <v>2225</v>
      </c>
      <c r="K64"/>
      <c r="L64"/>
    </row>
    <row r="65" spans="1:12" ht="40.5" x14ac:dyDescent="0.15">
      <c r="A65" s="133" t="s">
        <v>1810</v>
      </c>
      <c r="B65" t="s">
        <v>1813</v>
      </c>
      <c r="C65" s="133" t="s">
        <v>1814</v>
      </c>
      <c r="D65" t="s">
        <v>1407</v>
      </c>
      <c r="E65" t="s">
        <v>2241</v>
      </c>
      <c r="F65" t="s">
        <v>2236</v>
      </c>
      <c r="G65" t="s">
        <v>2237</v>
      </c>
      <c r="H65" s="133" t="s">
        <v>1312</v>
      </c>
      <c r="I65" s="39" t="s">
        <v>2424</v>
      </c>
      <c r="K65"/>
      <c r="L65"/>
    </row>
    <row r="66" spans="1:12" x14ac:dyDescent="0.15">
      <c r="A66" s="133" t="s">
        <v>1810</v>
      </c>
      <c r="B66" t="s">
        <v>1815</v>
      </c>
      <c r="C66" s="133" t="s">
        <v>1814</v>
      </c>
      <c r="D66" t="s">
        <v>1945</v>
      </c>
      <c r="E66" t="s">
        <v>975</v>
      </c>
      <c r="F66" t="s">
        <v>2236</v>
      </c>
      <c r="G66" t="s">
        <v>2237</v>
      </c>
      <c r="H66" s="133" t="s">
        <v>1312</v>
      </c>
      <c r="I66" s="39" t="s">
        <v>2240</v>
      </c>
      <c r="K66"/>
      <c r="L66"/>
    </row>
    <row r="67" spans="1:12" ht="27" x14ac:dyDescent="0.15">
      <c r="A67" s="133" t="s">
        <v>1810</v>
      </c>
      <c r="B67" t="s">
        <v>1816</v>
      </c>
      <c r="C67" s="133" t="s">
        <v>1814</v>
      </c>
      <c r="D67" t="s">
        <v>1945</v>
      </c>
      <c r="E67" t="s">
        <v>2231</v>
      </c>
      <c r="F67" t="s">
        <v>2232</v>
      </c>
      <c r="G67" t="s">
        <v>2233</v>
      </c>
      <c r="H67" s="133" t="s">
        <v>1312</v>
      </c>
      <c r="I67" s="39" t="s">
        <v>2425</v>
      </c>
      <c r="K67"/>
      <c r="L67"/>
    </row>
    <row r="68" spans="1:12" ht="27" x14ac:dyDescent="0.15">
      <c r="A68" s="133" t="s">
        <v>1810</v>
      </c>
      <c r="B68" t="s">
        <v>1817</v>
      </c>
      <c r="C68" s="133" t="s">
        <v>1814</v>
      </c>
      <c r="D68" t="s">
        <v>2290</v>
      </c>
      <c r="E68" t="s">
        <v>1990</v>
      </c>
      <c r="F68" t="s">
        <v>2236</v>
      </c>
      <c r="G68" t="s">
        <v>652</v>
      </c>
      <c r="H68" s="133" t="s">
        <v>2234</v>
      </c>
      <c r="I68" s="39" t="s">
        <v>2288</v>
      </c>
      <c r="K68"/>
      <c r="L68"/>
    </row>
    <row r="69" spans="1:12" ht="27" x14ac:dyDescent="0.15">
      <c r="A69" s="133" t="s">
        <v>1810</v>
      </c>
      <c r="B69" t="s">
        <v>1820</v>
      </c>
      <c r="C69" s="133" t="s">
        <v>1824</v>
      </c>
      <c r="D69" t="s">
        <v>2235</v>
      </c>
      <c r="E69" t="s">
        <v>975</v>
      </c>
      <c r="F69" t="s">
        <v>2236</v>
      </c>
      <c r="G69" t="s">
        <v>2237</v>
      </c>
      <c r="H69" s="133" t="s">
        <v>975</v>
      </c>
      <c r="I69" s="39" t="s">
        <v>2238</v>
      </c>
      <c r="K69"/>
      <c r="L69"/>
    </row>
    <row r="70" spans="1:12" ht="40.5" x14ac:dyDescent="0.15">
      <c r="A70" s="133" t="s">
        <v>1810</v>
      </c>
      <c r="B70" t="s">
        <v>1819</v>
      </c>
      <c r="C70" s="133" t="s">
        <v>1824</v>
      </c>
      <c r="D70" t="s">
        <v>1991</v>
      </c>
      <c r="E70" t="s">
        <v>2231</v>
      </c>
      <c r="F70" t="s">
        <v>1978</v>
      </c>
      <c r="G70" t="s">
        <v>1250</v>
      </c>
      <c r="H70" s="133" t="s">
        <v>2181</v>
      </c>
      <c r="I70" s="39" t="s">
        <v>2426</v>
      </c>
      <c r="K70"/>
      <c r="L70"/>
    </row>
    <row r="71" spans="1:12" x14ac:dyDescent="0.15">
      <c r="A71" s="133" t="s">
        <v>1810</v>
      </c>
      <c r="B71" t="s">
        <v>1821</v>
      </c>
      <c r="C71" s="133" t="s">
        <v>1824</v>
      </c>
      <c r="D71" t="s">
        <v>1398</v>
      </c>
      <c r="E71" t="s">
        <v>975</v>
      </c>
      <c r="F71" t="s">
        <v>2236</v>
      </c>
      <c r="G71" t="s">
        <v>2237</v>
      </c>
      <c r="H71" s="133" t="s">
        <v>1397</v>
      </c>
      <c r="I71" s="39" t="s">
        <v>2427</v>
      </c>
      <c r="K71"/>
      <c r="L71"/>
    </row>
    <row r="72" spans="1:12" ht="27" x14ac:dyDescent="0.15">
      <c r="A72" s="133" t="s">
        <v>1810</v>
      </c>
      <c r="B72" t="s">
        <v>1822</v>
      </c>
      <c r="C72" s="133" t="s">
        <v>1824</v>
      </c>
      <c r="D72" t="s">
        <v>1945</v>
      </c>
      <c r="E72" t="s">
        <v>975</v>
      </c>
      <c r="F72" t="s">
        <v>2236</v>
      </c>
      <c r="G72" t="s">
        <v>2237</v>
      </c>
      <c r="H72" s="133" t="s">
        <v>2181</v>
      </c>
      <c r="I72" s="39" t="s">
        <v>2239</v>
      </c>
      <c r="K72"/>
      <c r="L72"/>
    </row>
    <row r="73" spans="1:12" ht="27" x14ac:dyDescent="0.15">
      <c r="A73" s="133" t="s">
        <v>1810</v>
      </c>
      <c r="B73" t="s">
        <v>1823</v>
      </c>
      <c r="C73" s="133" t="s">
        <v>1824</v>
      </c>
      <c r="D73" s="133" t="s">
        <v>1413</v>
      </c>
      <c r="E73" s="133" t="s">
        <v>975</v>
      </c>
      <c r="F73" s="133" t="s">
        <v>1405</v>
      </c>
      <c r="G73" s="133" t="s">
        <v>975</v>
      </c>
      <c r="H73" s="133" t="s">
        <v>975</v>
      </c>
      <c r="I73" s="39" t="s">
        <v>1992</v>
      </c>
      <c r="K73"/>
      <c r="L73"/>
    </row>
    <row r="74" spans="1:12" ht="81" x14ac:dyDescent="0.15">
      <c r="A74" s="133" t="s">
        <v>1839</v>
      </c>
      <c r="B74" t="s">
        <v>1867</v>
      </c>
      <c r="C74" t="s">
        <v>1812</v>
      </c>
      <c r="D74" s="133" t="s">
        <v>1413</v>
      </c>
      <c r="E74" s="133" t="s">
        <v>1801</v>
      </c>
      <c r="F74" s="133" t="s">
        <v>1405</v>
      </c>
      <c r="G74" s="133" t="s">
        <v>728</v>
      </c>
      <c r="H74" s="133" t="s">
        <v>975</v>
      </c>
      <c r="I74" s="39" t="s">
        <v>2275</v>
      </c>
      <c r="K74"/>
      <c r="L74"/>
    </row>
    <row r="75" spans="1:12" ht="67.5" x14ac:dyDescent="0.15">
      <c r="A75" s="133" t="s">
        <v>1839</v>
      </c>
      <c r="B75" t="s">
        <v>1851</v>
      </c>
      <c r="C75" t="s">
        <v>1814</v>
      </c>
      <c r="D75" t="s">
        <v>1945</v>
      </c>
      <c r="E75" t="s">
        <v>975</v>
      </c>
      <c r="F75" t="s">
        <v>1079</v>
      </c>
      <c r="G75" t="s">
        <v>1250</v>
      </c>
      <c r="H75" s="133" t="s">
        <v>1312</v>
      </c>
      <c r="I75" s="39" t="s">
        <v>2242</v>
      </c>
      <c r="K75"/>
      <c r="L75"/>
    </row>
    <row r="76" spans="1:12" ht="40.5" x14ac:dyDescent="0.15">
      <c r="A76" s="133" t="s">
        <v>1839</v>
      </c>
      <c r="B76" t="s">
        <v>2277</v>
      </c>
      <c r="C76" s="133" t="s">
        <v>1814</v>
      </c>
      <c r="D76" t="s">
        <v>1945</v>
      </c>
      <c r="E76" t="s">
        <v>2278</v>
      </c>
      <c r="F76" t="s">
        <v>2268</v>
      </c>
      <c r="G76" t="s">
        <v>1250</v>
      </c>
      <c r="H76" s="133" t="s">
        <v>1312</v>
      </c>
      <c r="I76" s="39" t="s">
        <v>2276</v>
      </c>
      <c r="K76"/>
      <c r="L76"/>
    </row>
    <row r="77" spans="1:12" ht="27" x14ac:dyDescent="0.15">
      <c r="A77" s="133" t="s">
        <v>1839</v>
      </c>
      <c r="B77" t="s">
        <v>1853</v>
      </c>
      <c r="C77" s="133" t="s">
        <v>1814</v>
      </c>
      <c r="D77" t="s">
        <v>2243</v>
      </c>
      <c r="E77" t="s">
        <v>1950</v>
      </c>
      <c r="F77" t="s">
        <v>2232</v>
      </c>
      <c r="G77" t="s">
        <v>1250</v>
      </c>
      <c r="H77" s="133" t="s">
        <v>1312</v>
      </c>
      <c r="I77" s="39" t="s">
        <v>2428</v>
      </c>
      <c r="K77"/>
      <c r="L77"/>
    </row>
    <row r="78" spans="1:12" ht="27" x14ac:dyDescent="0.15">
      <c r="A78" s="133" t="s">
        <v>1839</v>
      </c>
      <c r="B78" t="s">
        <v>2287</v>
      </c>
      <c r="C78" s="133" t="s">
        <v>1814</v>
      </c>
      <c r="D78" t="s">
        <v>2290</v>
      </c>
      <c r="E78" t="s">
        <v>975</v>
      </c>
      <c r="F78" t="s">
        <v>2236</v>
      </c>
      <c r="G78" t="s">
        <v>2237</v>
      </c>
      <c r="H78" s="133" t="s">
        <v>1312</v>
      </c>
      <c r="I78" s="39" t="s">
        <v>2289</v>
      </c>
      <c r="K78"/>
      <c r="L78"/>
    </row>
    <row r="79" spans="1:12" ht="27" x14ac:dyDescent="0.15">
      <c r="A79" s="133" t="s">
        <v>1839</v>
      </c>
      <c r="B79" t="s">
        <v>1854</v>
      </c>
      <c r="C79" t="s">
        <v>1824</v>
      </c>
      <c r="D79" t="s">
        <v>1398</v>
      </c>
      <c r="E79" t="s">
        <v>1421</v>
      </c>
      <c r="F79" t="s">
        <v>2236</v>
      </c>
      <c r="G79" t="s">
        <v>2237</v>
      </c>
      <c r="H79" s="133" t="s">
        <v>975</v>
      </c>
      <c r="I79" s="39" t="s">
        <v>2244</v>
      </c>
      <c r="K79"/>
      <c r="L79"/>
    </row>
    <row r="80" spans="1:12" ht="27" x14ac:dyDescent="0.15">
      <c r="A80" s="133" t="s">
        <v>1839</v>
      </c>
      <c r="B80" t="s">
        <v>1855</v>
      </c>
      <c r="C80" s="133" t="s">
        <v>1824</v>
      </c>
      <c r="D80" t="s">
        <v>1079</v>
      </c>
      <c r="E80" t="s">
        <v>1404</v>
      </c>
      <c r="F80" t="s">
        <v>2236</v>
      </c>
      <c r="G80" t="s">
        <v>2237</v>
      </c>
      <c r="H80" s="133" t="s">
        <v>2246</v>
      </c>
      <c r="I80" s="39" t="s">
        <v>2247</v>
      </c>
      <c r="K80"/>
      <c r="L80"/>
    </row>
    <row r="81" spans="1:12" x14ac:dyDescent="0.15">
      <c r="A81" s="133" t="s">
        <v>1839</v>
      </c>
      <c r="B81" t="s">
        <v>2284</v>
      </c>
      <c r="C81" s="133" t="s">
        <v>1824</v>
      </c>
      <c r="D81" t="s">
        <v>1079</v>
      </c>
      <c r="E81" t="s">
        <v>1404</v>
      </c>
      <c r="F81" t="s">
        <v>2232</v>
      </c>
      <c r="G81" t="s">
        <v>2285</v>
      </c>
      <c r="H81" s="133" t="s">
        <v>2181</v>
      </c>
      <c r="I81" s="39" t="s">
        <v>2286</v>
      </c>
      <c r="K81"/>
      <c r="L81"/>
    </row>
    <row r="82" spans="1:12" ht="27" x14ac:dyDescent="0.15">
      <c r="A82" s="133" t="s">
        <v>1839</v>
      </c>
      <c r="B82" t="s">
        <v>2296</v>
      </c>
      <c r="C82" s="133" t="s">
        <v>1824</v>
      </c>
      <c r="D82" t="s">
        <v>1438</v>
      </c>
      <c r="E82" t="s">
        <v>1452</v>
      </c>
      <c r="F82" t="s">
        <v>2297</v>
      </c>
      <c r="G82" t="s">
        <v>1250</v>
      </c>
      <c r="H82" s="133" t="s">
        <v>1312</v>
      </c>
      <c r="I82" s="39" t="s">
        <v>2298</v>
      </c>
      <c r="K82"/>
      <c r="L82"/>
    </row>
    <row r="83" spans="1:12" x14ac:dyDescent="0.15">
      <c r="A83" s="133" t="s">
        <v>1839</v>
      </c>
      <c r="B83" t="s">
        <v>1874</v>
      </c>
      <c r="C83" s="133" t="s">
        <v>1824</v>
      </c>
      <c r="D83" s="133" t="s">
        <v>1413</v>
      </c>
      <c r="E83" s="133" t="s">
        <v>975</v>
      </c>
      <c r="F83" s="133" t="s">
        <v>1405</v>
      </c>
      <c r="G83" s="133" t="s">
        <v>975</v>
      </c>
      <c r="H83" s="133" t="s">
        <v>975</v>
      </c>
      <c r="I83" s="39" t="s">
        <v>2245</v>
      </c>
      <c r="K83"/>
      <c r="L83"/>
    </row>
    <row r="84" spans="1:12" ht="94.5" x14ac:dyDescent="0.15">
      <c r="A84" s="133" t="s">
        <v>1840</v>
      </c>
      <c r="B84" t="s">
        <v>1856</v>
      </c>
      <c r="C84" s="133" t="s">
        <v>1812</v>
      </c>
      <c r="D84" s="133" t="s">
        <v>1413</v>
      </c>
      <c r="E84" s="133" t="s">
        <v>1801</v>
      </c>
      <c r="F84" s="133" t="s">
        <v>1405</v>
      </c>
      <c r="G84" s="133" t="s">
        <v>728</v>
      </c>
      <c r="H84" s="133" t="s">
        <v>975</v>
      </c>
      <c r="I84" s="39" t="s">
        <v>1999</v>
      </c>
      <c r="K84"/>
      <c r="L84"/>
    </row>
    <row r="85" spans="1:12" ht="40.5" x14ac:dyDescent="0.15">
      <c r="A85" s="133" t="s">
        <v>1840</v>
      </c>
      <c r="B85" t="s">
        <v>1857</v>
      </c>
      <c r="C85" s="133" t="s">
        <v>1814</v>
      </c>
      <c r="D85" t="s">
        <v>2281</v>
      </c>
      <c r="E85" t="s">
        <v>2227</v>
      </c>
      <c r="F85" t="s">
        <v>2268</v>
      </c>
      <c r="G85" t="s">
        <v>2233</v>
      </c>
      <c r="H85" s="133" t="s">
        <v>1312</v>
      </c>
      <c r="I85" s="39" t="s">
        <v>2280</v>
      </c>
      <c r="K85"/>
      <c r="L85"/>
    </row>
    <row r="86" spans="1:12" ht="40.5" x14ac:dyDescent="0.15">
      <c r="A86" s="133" t="s">
        <v>1840</v>
      </c>
      <c r="B86" t="s">
        <v>1806</v>
      </c>
      <c r="C86" s="133" t="s">
        <v>1814</v>
      </c>
      <c r="D86" t="s">
        <v>1945</v>
      </c>
      <c r="E86" t="s">
        <v>975</v>
      </c>
      <c r="F86" t="s">
        <v>2236</v>
      </c>
      <c r="G86" t="s">
        <v>2237</v>
      </c>
      <c r="H86" s="133" t="s">
        <v>1312</v>
      </c>
      <c r="I86" s="39" t="s">
        <v>2248</v>
      </c>
      <c r="K86"/>
      <c r="L86"/>
    </row>
    <row r="87" spans="1:12" x14ac:dyDescent="0.15">
      <c r="A87" s="133" t="s">
        <v>1840</v>
      </c>
      <c r="B87" t="s">
        <v>2279</v>
      </c>
      <c r="C87" s="133" t="s">
        <v>1814</v>
      </c>
      <c r="D87" t="s">
        <v>2282</v>
      </c>
      <c r="E87" t="s">
        <v>1421</v>
      </c>
      <c r="F87" t="s">
        <v>1315</v>
      </c>
      <c r="G87" t="s">
        <v>1250</v>
      </c>
      <c r="H87" s="133" t="s">
        <v>1312</v>
      </c>
      <c r="I87" s="39" t="s">
        <v>2283</v>
      </c>
      <c r="K87"/>
      <c r="L87"/>
    </row>
    <row r="88" spans="1:12" ht="40.5" x14ac:dyDescent="0.15">
      <c r="A88" s="133" t="s">
        <v>1840</v>
      </c>
      <c r="B88" t="s">
        <v>2308</v>
      </c>
      <c r="C88" s="133" t="s">
        <v>1814</v>
      </c>
      <c r="D88" t="s">
        <v>2310</v>
      </c>
      <c r="E88" t="s">
        <v>975</v>
      </c>
      <c r="F88" t="s">
        <v>2268</v>
      </c>
      <c r="G88" t="s">
        <v>519</v>
      </c>
      <c r="H88" s="133" t="s">
        <v>1312</v>
      </c>
      <c r="I88" s="39" t="s">
        <v>2309</v>
      </c>
      <c r="K88"/>
      <c r="L88"/>
    </row>
    <row r="89" spans="1:12" ht="54" x14ac:dyDescent="0.15">
      <c r="A89" s="133" t="s">
        <v>1840</v>
      </c>
      <c r="B89" t="s">
        <v>1858</v>
      </c>
      <c r="C89" s="133" t="s">
        <v>1824</v>
      </c>
      <c r="D89" t="s">
        <v>2235</v>
      </c>
      <c r="E89" t="s">
        <v>975</v>
      </c>
      <c r="F89" s="133" t="s">
        <v>1405</v>
      </c>
      <c r="G89" s="133" t="s">
        <v>652</v>
      </c>
      <c r="H89" s="133" t="s">
        <v>975</v>
      </c>
      <c r="I89" s="39" t="s">
        <v>2250</v>
      </c>
      <c r="K89"/>
      <c r="L89"/>
    </row>
    <row r="90" spans="1:12" ht="27" x14ac:dyDescent="0.15">
      <c r="A90" s="133" t="s">
        <v>1840</v>
      </c>
      <c r="B90" t="s">
        <v>1859</v>
      </c>
      <c r="C90" s="133" t="s">
        <v>1824</v>
      </c>
      <c r="D90" t="s">
        <v>2235</v>
      </c>
      <c r="E90" s="133" t="s">
        <v>975</v>
      </c>
      <c r="F90" s="133" t="s">
        <v>1405</v>
      </c>
      <c r="G90" s="133" t="s">
        <v>652</v>
      </c>
      <c r="H90" s="133" t="s">
        <v>975</v>
      </c>
      <c r="I90" s="39" t="s">
        <v>1957</v>
      </c>
      <c r="K90"/>
      <c r="L90"/>
    </row>
    <row r="91" spans="1:12" x14ac:dyDescent="0.15">
      <c r="A91" s="133" t="s">
        <v>1840</v>
      </c>
      <c r="B91" t="s">
        <v>1860</v>
      </c>
      <c r="C91" s="133" t="s">
        <v>1824</v>
      </c>
      <c r="D91" t="s">
        <v>1438</v>
      </c>
      <c r="E91" t="s">
        <v>2251</v>
      </c>
      <c r="F91" t="s">
        <v>2236</v>
      </c>
      <c r="G91" t="s">
        <v>2237</v>
      </c>
      <c r="H91" s="133" t="s">
        <v>975</v>
      </c>
      <c r="I91" s="39" t="s">
        <v>2253</v>
      </c>
      <c r="K91"/>
      <c r="L91"/>
    </row>
    <row r="92" spans="1:12" ht="27" x14ac:dyDescent="0.15">
      <c r="A92" s="133" t="s">
        <v>1840</v>
      </c>
      <c r="B92" t="s">
        <v>2252</v>
      </c>
      <c r="C92" s="133" t="s">
        <v>1824</v>
      </c>
      <c r="D92" t="s">
        <v>2255</v>
      </c>
      <c r="E92" t="s">
        <v>2251</v>
      </c>
      <c r="F92" t="s">
        <v>2232</v>
      </c>
      <c r="G92" t="s">
        <v>2233</v>
      </c>
      <c r="H92" s="133" t="s">
        <v>2256</v>
      </c>
      <c r="I92" s="39" t="s">
        <v>2254</v>
      </c>
      <c r="K92"/>
      <c r="L92"/>
    </row>
    <row r="93" spans="1:12" ht="27" x14ac:dyDescent="0.15">
      <c r="A93" s="133" t="s">
        <v>1840</v>
      </c>
      <c r="B93" t="s">
        <v>1875</v>
      </c>
      <c r="C93" s="133" t="s">
        <v>1824</v>
      </c>
      <c r="D93" s="133" t="s">
        <v>1413</v>
      </c>
      <c r="E93" s="133" t="s">
        <v>975</v>
      </c>
      <c r="F93" s="133" t="s">
        <v>1405</v>
      </c>
      <c r="G93" s="133" t="s">
        <v>975</v>
      </c>
      <c r="H93" s="133" t="s">
        <v>975</v>
      </c>
      <c r="I93" s="39" t="s">
        <v>2249</v>
      </c>
      <c r="K93"/>
      <c r="L93"/>
    </row>
    <row r="94" spans="1:12" ht="94.5" x14ac:dyDescent="0.15">
      <c r="A94" s="133" t="s">
        <v>1841</v>
      </c>
      <c r="B94" t="s">
        <v>1876</v>
      </c>
      <c r="C94" s="133" t="s">
        <v>1812</v>
      </c>
      <c r="D94" s="133" t="s">
        <v>1413</v>
      </c>
      <c r="E94" s="133" t="s">
        <v>1801</v>
      </c>
      <c r="F94" s="133" t="s">
        <v>1405</v>
      </c>
      <c r="G94" s="133" t="s">
        <v>728</v>
      </c>
      <c r="H94" s="133" t="s">
        <v>975</v>
      </c>
      <c r="I94" s="39" t="s">
        <v>2409</v>
      </c>
      <c r="K94"/>
      <c r="L94"/>
    </row>
    <row r="95" spans="1:12" x14ac:dyDescent="0.15">
      <c r="A95" s="133" t="s">
        <v>1841</v>
      </c>
      <c r="B95" t="s">
        <v>1928</v>
      </c>
      <c r="C95" s="133" t="s">
        <v>1814</v>
      </c>
      <c r="D95" t="s">
        <v>1945</v>
      </c>
      <c r="E95" t="s">
        <v>1950</v>
      </c>
      <c r="F95" t="s">
        <v>1538</v>
      </c>
      <c r="G95" t="s">
        <v>1250</v>
      </c>
      <c r="H95" s="133" t="s">
        <v>1312</v>
      </c>
      <c r="I95" s="39" t="s">
        <v>2257</v>
      </c>
      <c r="K95"/>
      <c r="L95"/>
    </row>
    <row r="96" spans="1:12" ht="40.5" x14ac:dyDescent="0.15">
      <c r="A96" s="133" t="s">
        <v>1841</v>
      </c>
      <c r="B96" t="s">
        <v>1934</v>
      </c>
      <c r="C96" s="133" t="s">
        <v>1814</v>
      </c>
      <c r="D96" t="s">
        <v>1945</v>
      </c>
      <c r="E96" t="s">
        <v>975</v>
      </c>
      <c r="F96" t="s">
        <v>2268</v>
      </c>
      <c r="G96" t="s">
        <v>2233</v>
      </c>
      <c r="H96" s="133" t="s">
        <v>1312</v>
      </c>
      <c r="I96" s="39" t="s">
        <v>2267</v>
      </c>
      <c r="K96"/>
      <c r="L96"/>
    </row>
    <row r="97" spans="1:12" ht="27" x14ac:dyDescent="0.15">
      <c r="A97" s="133" t="s">
        <v>1841</v>
      </c>
      <c r="B97" t="s">
        <v>2270</v>
      </c>
      <c r="C97" s="133" t="s">
        <v>1814</v>
      </c>
      <c r="D97" t="s">
        <v>1945</v>
      </c>
      <c r="E97" t="s">
        <v>1079</v>
      </c>
      <c r="F97" t="s">
        <v>1466</v>
      </c>
      <c r="G97" t="s">
        <v>2233</v>
      </c>
      <c r="H97" s="133" t="s">
        <v>1312</v>
      </c>
      <c r="I97" s="39" t="s">
        <v>2271</v>
      </c>
      <c r="K97"/>
      <c r="L97"/>
    </row>
    <row r="98" spans="1:12" ht="27" x14ac:dyDescent="0.15">
      <c r="A98" s="133" t="s">
        <v>1841</v>
      </c>
      <c r="B98" t="s">
        <v>2306</v>
      </c>
      <c r="C98" s="133" t="s">
        <v>1814</v>
      </c>
      <c r="D98" t="s">
        <v>1079</v>
      </c>
      <c r="E98" t="s">
        <v>2241</v>
      </c>
      <c r="F98" t="s">
        <v>2268</v>
      </c>
      <c r="G98" t="s">
        <v>1250</v>
      </c>
      <c r="H98" s="133" t="s">
        <v>1312</v>
      </c>
      <c r="I98" s="39" t="s">
        <v>2307</v>
      </c>
      <c r="K98"/>
      <c r="L98"/>
    </row>
    <row r="99" spans="1:12" x14ac:dyDescent="0.15">
      <c r="A99" s="133" t="s">
        <v>1841</v>
      </c>
      <c r="B99" t="s">
        <v>1877</v>
      </c>
      <c r="C99" s="133" t="s">
        <v>1824</v>
      </c>
      <c r="D99" s="133" t="s">
        <v>1413</v>
      </c>
      <c r="E99" s="133" t="s">
        <v>975</v>
      </c>
      <c r="F99" s="133" t="s">
        <v>2236</v>
      </c>
      <c r="G99" s="133" t="s">
        <v>2237</v>
      </c>
      <c r="H99" s="133" t="s">
        <v>975</v>
      </c>
      <c r="I99" s="39" t="s">
        <v>2269</v>
      </c>
      <c r="K99"/>
      <c r="L99"/>
    </row>
    <row r="100" spans="1:12" ht="27" x14ac:dyDescent="0.15">
      <c r="A100" s="133" t="s">
        <v>1841</v>
      </c>
      <c r="B100" t="s">
        <v>2291</v>
      </c>
      <c r="C100" s="133" t="s">
        <v>1824</v>
      </c>
      <c r="D100" t="s">
        <v>1438</v>
      </c>
      <c r="E100" t="s">
        <v>2231</v>
      </c>
      <c r="F100" t="s">
        <v>2236</v>
      </c>
      <c r="G100" t="s">
        <v>2237</v>
      </c>
      <c r="H100" s="133" t="s">
        <v>2181</v>
      </c>
      <c r="I100" s="39" t="s">
        <v>2292</v>
      </c>
      <c r="K100"/>
      <c r="L100"/>
    </row>
    <row r="101" spans="1:12" ht="40.5" x14ac:dyDescent="0.15">
      <c r="A101" s="133" t="s">
        <v>1841</v>
      </c>
      <c r="B101" t="s">
        <v>2293</v>
      </c>
      <c r="C101" s="133" t="s">
        <v>1824</v>
      </c>
      <c r="D101" t="s">
        <v>1398</v>
      </c>
      <c r="E101" t="s">
        <v>1484</v>
      </c>
      <c r="F101" t="s">
        <v>2236</v>
      </c>
      <c r="G101" t="s">
        <v>2237</v>
      </c>
      <c r="H101" s="133" t="s">
        <v>2294</v>
      </c>
      <c r="I101" s="39" t="s">
        <v>2295</v>
      </c>
      <c r="K101"/>
      <c r="L101"/>
    </row>
    <row r="102" spans="1:12" ht="27" x14ac:dyDescent="0.15">
      <c r="A102" s="133" t="s">
        <v>1841</v>
      </c>
      <c r="B102" t="s">
        <v>2311</v>
      </c>
      <c r="C102" s="133" t="s">
        <v>1824</v>
      </c>
      <c r="D102" t="s">
        <v>1407</v>
      </c>
      <c r="E102" t="s">
        <v>975</v>
      </c>
      <c r="F102" t="s">
        <v>2236</v>
      </c>
      <c r="G102" t="s">
        <v>2237</v>
      </c>
      <c r="H102" s="133" t="s">
        <v>975</v>
      </c>
      <c r="I102" s="39" t="s">
        <v>2312</v>
      </c>
      <c r="K102"/>
      <c r="L102"/>
    </row>
    <row r="103" spans="1:12" ht="27" x14ac:dyDescent="0.15">
      <c r="A103" s="133" t="s">
        <v>1841</v>
      </c>
      <c r="B103" t="s">
        <v>2261</v>
      </c>
      <c r="C103" s="133" t="s">
        <v>1824</v>
      </c>
      <c r="D103" s="133" t="s">
        <v>1413</v>
      </c>
      <c r="E103" s="133" t="s">
        <v>975</v>
      </c>
      <c r="F103" s="133" t="s">
        <v>1405</v>
      </c>
      <c r="G103" s="133" t="s">
        <v>975</v>
      </c>
      <c r="H103" s="133" t="s">
        <v>975</v>
      </c>
      <c r="I103" s="39" t="s">
        <v>2260</v>
      </c>
      <c r="K103"/>
      <c r="L103"/>
    </row>
    <row r="104" spans="1:12" ht="108" x14ac:dyDescent="0.15">
      <c r="A104" s="133" t="s">
        <v>1844</v>
      </c>
      <c r="B104" t="s">
        <v>1861</v>
      </c>
      <c r="C104" s="133" t="s">
        <v>1812</v>
      </c>
      <c r="D104" s="133" t="s">
        <v>1413</v>
      </c>
      <c r="E104" s="133" t="s">
        <v>1801</v>
      </c>
      <c r="F104" s="133" t="s">
        <v>1405</v>
      </c>
      <c r="G104" s="133" t="s">
        <v>728</v>
      </c>
      <c r="H104" s="133" t="s">
        <v>975</v>
      </c>
      <c r="I104" s="39" t="s">
        <v>1998</v>
      </c>
      <c r="K104"/>
      <c r="L104"/>
    </row>
    <row r="105" spans="1:12" ht="27" x14ac:dyDescent="0.15">
      <c r="A105" s="133" t="s">
        <v>1844</v>
      </c>
      <c r="B105" t="s">
        <v>2272</v>
      </c>
      <c r="C105" s="133" t="s">
        <v>1814</v>
      </c>
      <c r="D105" t="s">
        <v>1440</v>
      </c>
      <c r="E105" t="s">
        <v>975</v>
      </c>
      <c r="F105" t="s">
        <v>1538</v>
      </c>
      <c r="G105" t="s">
        <v>1250</v>
      </c>
      <c r="H105" s="133" t="s">
        <v>1312</v>
      </c>
      <c r="I105" s="39" t="s">
        <v>2273</v>
      </c>
      <c r="K105"/>
      <c r="L105"/>
    </row>
    <row r="106" spans="1:12" ht="27" x14ac:dyDescent="0.15">
      <c r="A106" s="133" t="s">
        <v>1844</v>
      </c>
      <c r="B106" t="s">
        <v>1862</v>
      </c>
      <c r="C106" s="133" t="s">
        <v>1814</v>
      </c>
      <c r="D106" t="s">
        <v>1945</v>
      </c>
      <c r="E106" t="s">
        <v>975</v>
      </c>
      <c r="F106" t="s">
        <v>1492</v>
      </c>
      <c r="G106" t="s">
        <v>1250</v>
      </c>
      <c r="H106" s="133" t="s">
        <v>1312</v>
      </c>
      <c r="I106" s="39" t="s">
        <v>2274</v>
      </c>
      <c r="K106"/>
      <c r="L106"/>
    </row>
    <row r="107" spans="1:12" ht="27" x14ac:dyDescent="0.15">
      <c r="A107" s="133" t="s">
        <v>1844</v>
      </c>
      <c r="B107" t="s">
        <v>2259</v>
      </c>
      <c r="C107" s="133" t="s">
        <v>1814</v>
      </c>
      <c r="D107" t="s">
        <v>1945</v>
      </c>
      <c r="E107" t="s">
        <v>975</v>
      </c>
      <c r="F107" t="s">
        <v>1079</v>
      </c>
      <c r="G107" t="s">
        <v>1250</v>
      </c>
      <c r="H107" s="133" t="s">
        <v>1312</v>
      </c>
      <c r="I107" s="39" t="s">
        <v>2266</v>
      </c>
      <c r="K107"/>
      <c r="L107"/>
    </row>
    <row r="108" spans="1:12" ht="27" x14ac:dyDescent="0.15">
      <c r="A108" s="133" t="s">
        <v>1844</v>
      </c>
      <c r="B108" s="133" t="s">
        <v>1971</v>
      </c>
      <c r="C108" s="133" t="s">
        <v>1814</v>
      </c>
      <c r="D108" t="s">
        <v>1945</v>
      </c>
      <c r="E108" t="s">
        <v>975</v>
      </c>
      <c r="F108" t="s">
        <v>2232</v>
      </c>
      <c r="G108" t="s">
        <v>1250</v>
      </c>
      <c r="H108" s="133" t="s">
        <v>1312</v>
      </c>
      <c r="I108" s="39" t="s">
        <v>2258</v>
      </c>
      <c r="K108"/>
      <c r="L108"/>
    </row>
    <row r="109" spans="1:12" x14ac:dyDescent="0.15">
      <c r="A109" s="133" t="s">
        <v>1844</v>
      </c>
      <c r="B109" t="s">
        <v>1927</v>
      </c>
      <c r="C109" s="133" t="s">
        <v>1824</v>
      </c>
      <c r="D109" t="s">
        <v>1438</v>
      </c>
      <c r="E109" t="s">
        <v>2264</v>
      </c>
      <c r="F109" t="s">
        <v>1538</v>
      </c>
      <c r="G109" t="s">
        <v>1250</v>
      </c>
      <c r="H109" s="133" t="s">
        <v>1312</v>
      </c>
      <c r="I109" s="39" t="s">
        <v>2265</v>
      </c>
      <c r="K109"/>
      <c r="L109"/>
    </row>
    <row r="110" spans="1:12" ht="40.5" x14ac:dyDescent="0.15">
      <c r="A110" s="133" t="s">
        <v>1844</v>
      </c>
      <c r="B110" t="s">
        <v>2131</v>
      </c>
      <c r="C110" s="133" t="s">
        <v>1824</v>
      </c>
      <c r="D110" t="s">
        <v>1945</v>
      </c>
      <c r="E110" t="s">
        <v>2263</v>
      </c>
      <c r="F110" t="s">
        <v>2232</v>
      </c>
      <c r="G110" t="s">
        <v>2233</v>
      </c>
      <c r="H110" s="133" t="s">
        <v>1312</v>
      </c>
      <c r="I110" s="39" t="s">
        <v>2262</v>
      </c>
      <c r="K110"/>
      <c r="L110"/>
    </row>
    <row r="111" spans="1:12" x14ac:dyDescent="0.15">
      <c r="A111" s="133" t="s">
        <v>1844</v>
      </c>
      <c r="B111" t="s">
        <v>2300</v>
      </c>
      <c r="C111" t="s">
        <v>2299</v>
      </c>
      <c r="D111" t="s">
        <v>1438</v>
      </c>
      <c r="E111" t="s">
        <v>2302</v>
      </c>
      <c r="F111" t="s">
        <v>2268</v>
      </c>
      <c r="G111" t="s">
        <v>1250</v>
      </c>
      <c r="H111" t="s">
        <v>1312</v>
      </c>
      <c r="I111" s="39" t="s">
        <v>2301</v>
      </c>
      <c r="K111"/>
      <c r="L111"/>
    </row>
    <row r="112" spans="1:12" x14ac:dyDescent="0.15">
      <c r="A112" s="133" t="s">
        <v>1844</v>
      </c>
      <c r="B112" t="s">
        <v>2303</v>
      </c>
      <c r="C112" s="133" t="s">
        <v>1824</v>
      </c>
      <c r="D112" t="s">
        <v>1407</v>
      </c>
      <c r="E112" t="s">
        <v>1404</v>
      </c>
      <c r="F112" t="s">
        <v>2236</v>
      </c>
      <c r="G112" t="s">
        <v>2237</v>
      </c>
      <c r="H112" s="133" t="s">
        <v>975</v>
      </c>
      <c r="I112" s="39" t="s">
        <v>2304</v>
      </c>
      <c r="K112"/>
      <c r="L112"/>
    </row>
    <row r="113" spans="1:12" ht="27" x14ac:dyDescent="0.15">
      <c r="A113" s="133" t="s">
        <v>1844</v>
      </c>
      <c r="B113" t="s">
        <v>2130</v>
      </c>
      <c r="C113" s="133" t="s">
        <v>1824</v>
      </c>
      <c r="D113" s="133" t="s">
        <v>1413</v>
      </c>
      <c r="E113" s="133" t="s">
        <v>975</v>
      </c>
      <c r="F113" s="133" t="s">
        <v>1405</v>
      </c>
      <c r="G113" s="133" t="s">
        <v>975</v>
      </c>
      <c r="H113" s="133" t="s">
        <v>975</v>
      </c>
      <c r="I113" s="39" t="s">
        <v>2201</v>
      </c>
      <c r="K113"/>
      <c r="L113"/>
    </row>
  </sheetData>
  <phoneticPr fontId="6"/>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FB9B6-19B6-4F69-A77B-3FACB5EDC66B}">
  <sheetPr>
    <tabColor theme="9"/>
  </sheetPr>
  <dimension ref="A1:BR282"/>
  <sheetViews>
    <sheetView view="pageBreakPreview" zoomScaleNormal="100" zoomScaleSheetLayoutView="100" zoomScalePageLayoutView="55" workbookViewId="0">
      <selection sqref="A1:R3"/>
    </sheetView>
  </sheetViews>
  <sheetFormatPr defaultColWidth="2.25" defaultRowHeight="13.5" x14ac:dyDescent="0.15"/>
  <cols>
    <col min="1" max="37" width="2.25" style="219"/>
    <col min="38" max="38" width="2.5" style="218" bestFit="1" customWidth="1"/>
    <col min="39" max="40" width="2.25" style="218"/>
    <col min="41" max="43" width="2.5" style="218" bestFit="1" customWidth="1"/>
    <col min="44" max="44" width="4.75" style="218" customWidth="1"/>
    <col min="45" max="45" width="4.5" style="218" customWidth="1"/>
    <col min="46" max="46" width="4.75" style="218" customWidth="1"/>
    <col min="47" max="48" width="4.625" style="218" customWidth="1"/>
    <col min="49" max="68" width="2.25" style="218"/>
    <col min="69" max="16384" width="2.25" style="219"/>
  </cols>
  <sheetData>
    <row r="1" spans="1:48" ht="13.5" customHeight="1" x14ac:dyDescent="0.15">
      <c r="A1" s="315" t="s">
        <v>585</v>
      </c>
      <c r="B1" s="316"/>
      <c r="C1" s="316"/>
      <c r="D1" s="316"/>
      <c r="E1" s="316"/>
      <c r="F1" s="316"/>
      <c r="G1" s="316"/>
      <c r="H1" s="316"/>
      <c r="I1" s="316"/>
      <c r="J1" s="316"/>
      <c r="K1" s="316"/>
      <c r="L1" s="316"/>
      <c r="M1" s="316"/>
      <c r="N1" s="316"/>
      <c r="O1" s="316"/>
      <c r="P1" s="316"/>
      <c r="Q1" s="316"/>
      <c r="R1" s="316"/>
      <c r="S1" s="278" t="s">
        <v>870</v>
      </c>
      <c r="T1" s="279"/>
      <c r="U1" s="279"/>
      <c r="V1" s="279"/>
      <c r="W1" s="311"/>
      <c r="X1" s="319"/>
      <c r="Y1" s="320"/>
      <c r="Z1" s="321"/>
      <c r="AA1" s="321"/>
      <c r="AB1" s="321"/>
      <c r="AC1" s="321"/>
      <c r="AD1" s="321"/>
      <c r="AE1" s="321"/>
      <c r="AF1" s="321"/>
      <c r="AG1" s="321"/>
      <c r="AH1" s="321"/>
      <c r="AI1" s="321"/>
      <c r="AJ1" s="321"/>
      <c r="AK1" s="322"/>
    </row>
    <row r="2" spans="1:48" ht="14.25" customHeight="1" x14ac:dyDescent="0.15">
      <c r="A2" s="317"/>
      <c r="B2" s="318"/>
      <c r="C2" s="318"/>
      <c r="D2" s="318"/>
      <c r="E2" s="318"/>
      <c r="F2" s="318"/>
      <c r="G2" s="318"/>
      <c r="H2" s="318"/>
      <c r="I2" s="318"/>
      <c r="J2" s="318"/>
      <c r="K2" s="318"/>
      <c r="L2" s="318"/>
      <c r="M2" s="318"/>
      <c r="N2" s="318"/>
      <c r="O2" s="318"/>
      <c r="P2" s="318"/>
      <c r="Q2" s="318"/>
      <c r="R2" s="318"/>
      <c r="S2" s="278" t="s">
        <v>597</v>
      </c>
      <c r="T2" s="279"/>
      <c r="U2" s="279"/>
      <c r="V2" s="279"/>
      <c r="W2" s="311"/>
      <c r="X2" s="319"/>
      <c r="Y2" s="323"/>
      <c r="Z2" s="324"/>
      <c r="AA2" s="324"/>
      <c r="AB2" s="324"/>
      <c r="AC2" s="324"/>
      <c r="AD2" s="324"/>
      <c r="AE2" s="324"/>
      <c r="AF2" s="324"/>
      <c r="AG2" s="324"/>
      <c r="AH2" s="324"/>
      <c r="AI2" s="324"/>
      <c r="AJ2" s="324"/>
      <c r="AK2" s="325"/>
    </row>
    <row r="3" spans="1:48" ht="14.25" customHeight="1" thickBot="1" x14ac:dyDescent="0.2">
      <c r="A3" s="317"/>
      <c r="B3" s="318"/>
      <c r="C3" s="318"/>
      <c r="D3" s="318"/>
      <c r="E3" s="318"/>
      <c r="F3" s="318"/>
      <c r="G3" s="318"/>
      <c r="H3" s="318"/>
      <c r="I3" s="318"/>
      <c r="J3" s="318"/>
      <c r="K3" s="318"/>
      <c r="L3" s="318"/>
      <c r="M3" s="318"/>
      <c r="N3" s="318"/>
      <c r="O3" s="318"/>
      <c r="P3" s="318"/>
      <c r="Q3" s="318"/>
      <c r="R3" s="318"/>
      <c r="S3" s="326" t="s">
        <v>598</v>
      </c>
      <c r="T3" s="327"/>
      <c r="U3" s="327"/>
      <c r="V3" s="327"/>
      <c r="W3" s="328">
        <f>AR24</f>
        <v>0</v>
      </c>
      <c r="X3" s="329"/>
      <c r="Y3" s="323"/>
      <c r="Z3" s="324"/>
      <c r="AA3" s="324"/>
      <c r="AB3" s="324"/>
      <c r="AC3" s="324"/>
      <c r="AD3" s="324"/>
      <c r="AE3" s="324"/>
      <c r="AF3" s="324"/>
      <c r="AG3" s="324"/>
      <c r="AH3" s="324"/>
      <c r="AI3" s="324"/>
      <c r="AJ3" s="324"/>
      <c r="AK3" s="325"/>
    </row>
    <row r="4" spans="1:48" ht="14.25" customHeight="1" x14ac:dyDescent="0.15">
      <c r="A4" s="289" t="s">
        <v>587</v>
      </c>
      <c r="B4" s="290"/>
      <c r="C4" s="290"/>
      <c r="D4" s="290"/>
      <c r="E4" s="290"/>
      <c r="F4" s="290"/>
      <c r="G4" s="290"/>
      <c r="H4" s="293" t="s">
        <v>52</v>
      </c>
      <c r="I4" s="293"/>
      <c r="J4" s="293"/>
      <c r="K4" s="293"/>
      <c r="L4" s="293"/>
      <c r="M4" s="293"/>
      <c r="N4" s="293"/>
      <c r="O4" s="293"/>
      <c r="P4" s="293"/>
      <c r="Q4" s="293"/>
      <c r="R4" s="293"/>
      <c r="S4" s="293"/>
      <c r="T4" s="293"/>
      <c r="U4" s="293"/>
      <c r="V4" s="293"/>
      <c r="W4" s="293"/>
      <c r="X4" s="294"/>
      <c r="Y4" s="297" t="s">
        <v>555</v>
      </c>
      <c r="Z4" s="281"/>
      <c r="AA4" s="298" t="s">
        <v>3669</v>
      </c>
      <c r="AB4" s="298"/>
      <c r="AC4" s="298"/>
      <c r="AD4" s="298"/>
      <c r="AE4" s="298"/>
      <c r="AF4" s="298"/>
      <c r="AG4" s="298"/>
      <c r="AH4" s="298"/>
      <c r="AI4" s="298"/>
      <c r="AJ4" s="298"/>
      <c r="AK4" s="708"/>
    </row>
    <row r="5" spans="1:48" ht="14.25" customHeight="1" x14ac:dyDescent="0.15">
      <c r="A5" s="291"/>
      <c r="B5" s="292"/>
      <c r="C5" s="292"/>
      <c r="D5" s="292"/>
      <c r="E5" s="292"/>
      <c r="F5" s="292"/>
      <c r="G5" s="292"/>
      <c r="H5" s="295"/>
      <c r="I5" s="295"/>
      <c r="J5" s="295"/>
      <c r="K5" s="295"/>
      <c r="L5" s="295"/>
      <c r="M5" s="295"/>
      <c r="N5" s="295"/>
      <c r="O5" s="295"/>
      <c r="P5" s="295"/>
      <c r="Q5" s="295"/>
      <c r="R5" s="295"/>
      <c r="S5" s="295"/>
      <c r="T5" s="295"/>
      <c r="U5" s="295"/>
      <c r="V5" s="295"/>
      <c r="W5" s="295"/>
      <c r="X5" s="296"/>
      <c r="Y5" s="287"/>
      <c r="Z5" s="288"/>
      <c r="AA5" s="709"/>
      <c r="AB5" s="709"/>
      <c r="AC5" s="709"/>
      <c r="AD5" s="709"/>
      <c r="AE5" s="709"/>
      <c r="AF5" s="709"/>
      <c r="AG5" s="709"/>
      <c r="AH5" s="709"/>
      <c r="AI5" s="709"/>
      <c r="AJ5" s="709"/>
      <c r="AK5" s="710"/>
      <c r="AM5" s="218" t="s">
        <v>605</v>
      </c>
    </row>
    <row r="6" spans="1:48" ht="13.5" customHeight="1" x14ac:dyDescent="0.15">
      <c r="A6" s="291"/>
      <c r="B6" s="292"/>
      <c r="C6" s="292"/>
      <c r="D6" s="292"/>
      <c r="E6" s="292"/>
      <c r="F6" s="292"/>
      <c r="G6" s="292"/>
      <c r="H6" s="295"/>
      <c r="I6" s="295"/>
      <c r="J6" s="295"/>
      <c r="K6" s="295"/>
      <c r="L6" s="295"/>
      <c r="M6" s="295"/>
      <c r="N6" s="295"/>
      <c r="O6" s="295"/>
      <c r="P6" s="295"/>
      <c r="Q6" s="295"/>
      <c r="R6" s="295"/>
      <c r="S6" s="295"/>
      <c r="T6" s="295"/>
      <c r="U6" s="295"/>
      <c r="V6" s="295"/>
      <c r="W6" s="295"/>
      <c r="X6" s="296"/>
      <c r="Y6" s="305" t="s">
        <v>601</v>
      </c>
      <c r="Z6" s="279"/>
      <c r="AA6" s="709"/>
      <c r="AB6" s="709"/>
      <c r="AC6" s="709"/>
      <c r="AD6" s="709"/>
      <c r="AE6" s="709"/>
      <c r="AF6" s="709"/>
      <c r="AG6" s="709"/>
      <c r="AH6" s="709"/>
      <c r="AI6" s="709"/>
      <c r="AJ6" s="709"/>
      <c r="AK6" s="710"/>
      <c r="AR6" s="218" t="s">
        <v>608</v>
      </c>
      <c r="AS6" s="218" t="s">
        <v>609</v>
      </c>
      <c r="AT6" s="218" t="s">
        <v>610</v>
      </c>
      <c r="AU6" s="218" t="s">
        <v>611</v>
      </c>
      <c r="AV6" s="218" t="s">
        <v>612</v>
      </c>
    </row>
    <row r="7" spans="1:48" ht="13.5" customHeight="1" thickBot="1" x14ac:dyDescent="0.2">
      <c r="A7" s="306" t="s">
        <v>586</v>
      </c>
      <c r="B7" s="307"/>
      <c r="C7" s="307"/>
      <c r="D7" s="307"/>
      <c r="E7" s="307"/>
      <c r="F7" s="307"/>
      <c r="G7" s="307"/>
      <c r="H7" s="308" t="s">
        <v>3626</v>
      </c>
      <c r="I7" s="308"/>
      <c r="J7" s="308"/>
      <c r="K7" s="308"/>
      <c r="L7" s="308"/>
      <c r="M7" s="308"/>
      <c r="N7" s="308"/>
      <c r="O7" s="308"/>
      <c r="P7" s="308"/>
      <c r="Q7" s="308"/>
      <c r="R7" s="308"/>
      <c r="S7" s="308"/>
      <c r="T7" s="308"/>
      <c r="U7" s="308"/>
      <c r="V7" s="308"/>
      <c r="W7" s="308"/>
      <c r="X7" s="309"/>
      <c r="Y7" s="310"/>
      <c r="Z7" s="311"/>
      <c r="AA7" s="709"/>
      <c r="AB7" s="709"/>
      <c r="AC7" s="709"/>
      <c r="AD7" s="709"/>
      <c r="AE7" s="709"/>
      <c r="AF7" s="709"/>
      <c r="AG7" s="709"/>
      <c r="AH7" s="709"/>
      <c r="AI7" s="709"/>
      <c r="AJ7" s="709"/>
      <c r="AK7" s="710"/>
      <c r="AM7" s="218" t="s">
        <v>590</v>
      </c>
      <c r="AR7" s="218">
        <f>IF($D$10="","",INDEX(クラス!D$4:D$27,MATCH(調和の守護者!$D$10,クラス!$C$4:$C$27,0)))</f>
        <v>20</v>
      </c>
      <c r="AS7" s="218">
        <f>IF($D$10="","",INDEX(クラス!E$4:E$27,MATCH(調和の守護者!$D$10,クラス!$C$4:$C$27,0)))</f>
        <v>15</v>
      </c>
      <c r="AT7" s="218">
        <f>IF($D$10="","",INDEX(クラス!F$4:F$27,MATCH(調和の守護者!$D$10,クラス!$C$4:$C$27,0)))</f>
        <v>5</v>
      </c>
      <c r="AU7" s="218">
        <f>IF($D$10="","",INDEX(クラス!G$4:G$27,MATCH(調和の守護者!$D$10,クラス!$C$4:$C$27,0)))</f>
        <v>20</v>
      </c>
      <c r="AV7" s="218">
        <f>IF($D$10="","",INDEX(クラス!H$4:H$27,MATCH(調和の守護者!$D$10,クラス!$C$4:$C$27,0)))</f>
        <v>20</v>
      </c>
    </row>
    <row r="8" spans="1:48" ht="13.5" customHeight="1" thickBot="1" x14ac:dyDescent="0.2">
      <c r="A8" s="312">
        <f ca="1">NOW()</f>
        <v>44095.763159490743</v>
      </c>
      <c r="B8" s="313"/>
      <c r="C8" s="313"/>
      <c r="D8" s="313"/>
      <c r="E8" s="313"/>
      <c r="F8" s="313"/>
      <c r="G8" s="314"/>
      <c r="Y8" s="278" t="s">
        <v>595</v>
      </c>
      <c r="Z8" s="279"/>
      <c r="AA8" s="709"/>
      <c r="AB8" s="709"/>
      <c r="AC8" s="709"/>
      <c r="AD8" s="709"/>
      <c r="AE8" s="709"/>
      <c r="AF8" s="709"/>
      <c r="AG8" s="709"/>
      <c r="AH8" s="709"/>
      <c r="AI8" s="709"/>
      <c r="AJ8" s="709"/>
      <c r="AK8" s="710"/>
      <c r="AM8" s="218" t="s">
        <v>591</v>
      </c>
      <c r="AR8" s="218">
        <f>IF($K$10="","",INDEX(クラス!D$4:D$27,MATCH(調和の守護者!$K$10,クラス!$C$4:$C$27,0)))</f>
        <v>25</v>
      </c>
      <c r="AS8" s="218">
        <f>IF($K$10="","",INDEX(クラス!E$4:E$27,MATCH(調和の守護者!$K$10,クラス!$C$4:$C$27,0)))</f>
        <v>15</v>
      </c>
      <c r="AT8" s="218">
        <f>IF($K$10="","",INDEX(クラス!F$4:F$27,MATCH(調和の守護者!$K$10,クラス!$C$4:$C$27,0)))</f>
        <v>10</v>
      </c>
      <c r="AU8" s="218">
        <f>IF($K$10="","",INDEX(クラス!G$4:G$27,MATCH(調和の守護者!$K$10,クラス!$C$4:$C$27,0)))</f>
        <v>10</v>
      </c>
      <c r="AV8" s="218">
        <f>IF($K$10="","",INDEX(クラス!H$4:H$27,MATCH(調和の守護者!$K$10,クラス!$C$4:$C$27,0)))</f>
        <v>20</v>
      </c>
    </row>
    <row r="9" spans="1:48" ht="13.5" customHeight="1" x14ac:dyDescent="0.15">
      <c r="A9" s="280"/>
      <c r="B9" s="281"/>
      <c r="C9" s="282"/>
      <c r="D9" s="283" t="s">
        <v>590</v>
      </c>
      <c r="E9" s="284"/>
      <c r="F9" s="284"/>
      <c r="G9" s="284"/>
      <c r="H9" s="284"/>
      <c r="I9" s="284"/>
      <c r="J9" s="285"/>
      <c r="K9" s="286" t="s">
        <v>591</v>
      </c>
      <c r="L9" s="284"/>
      <c r="M9" s="284"/>
      <c r="N9" s="284"/>
      <c r="O9" s="284"/>
      <c r="P9" s="284"/>
      <c r="Q9" s="285"/>
      <c r="R9" s="286" t="s">
        <v>592</v>
      </c>
      <c r="S9" s="284"/>
      <c r="T9" s="284"/>
      <c r="U9" s="284"/>
      <c r="V9" s="284"/>
      <c r="W9" s="284"/>
      <c r="X9" s="285"/>
      <c r="Y9" s="287"/>
      <c r="Z9" s="288"/>
      <c r="AA9" s="709"/>
      <c r="AB9" s="709"/>
      <c r="AC9" s="709"/>
      <c r="AD9" s="709"/>
      <c r="AE9" s="709"/>
      <c r="AF9" s="709"/>
      <c r="AG9" s="709"/>
      <c r="AH9" s="709"/>
      <c r="AI9" s="709"/>
      <c r="AJ9" s="709"/>
      <c r="AK9" s="710"/>
      <c r="AM9" s="218" t="s">
        <v>592</v>
      </c>
      <c r="AR9" s="218">
        <f>IF($R$10="","",INDEX(クラス!D$4:D$27,MATCH(調和の守護者!$R$10,クラス!$C$4:$C$27,0)))</f>
        <v>20</v>
      </c>
      <c r="AS9" s="218">
        <f>IF($R$10="","",INDEX(クラス!E$4:E$27,MATCH(調和の守護者!$R$10,クラス!$C$4:$C$27,0)))</f>
        <v>20</v>
      </c>
      <c r="AT9" s="218">
        <f>IF($R$10="","",INDEX(クラス!F$4:F$27,MATCH(調和の守護者!$R$10,クラス!$C$4:$C$27,0)))</f>
        <v>15</v>
      </c>
      <c r="AU9" s="218">
        <f>IF($R$10="","",INDEX(クラス!G$4:G$27,MATCH(調和の守護者!$R$10,クラス!$C$4:$C$27,0)))</f>
        <v>5</v>
      </c>
      <c r="AV9" s="218">
        <f>IF($R$10="","",INDEX(クラス!H$4:H$27,MATCH(調和の守護者!$R$10,クラス!$C$4:$C$27,0)))</f>
        <v>20</v>
      </c>
    </row>
    <row r="10" spans="1:48" ht="13.5" customHeight="1" x14ac:dyDescent="0.15">
      <c r="A10" s="359" t="s">
        <v>588</v>
      </c>
      <c r="B10" s="360"/>
      <c r="C10" s="361"/>
      <c r="D10" s="287" t="s">
        <v>1268</v>
      </c>
      <c r="E10" s="288"/>
      <c r="F10" s="288"/>
      <c r="G10" s="288"/>
      <c r="H10" s="288"/>
      <c r="I10" s="288"/>
      <c r="J10" s="365"/>
      <c r="K10" s="366" t="s">
        <v>40</v>
      </c>
      <c r="L10" s="288"/>
      <c r="M10" s="288"/>
      <c r="N10" s="288"/>
      <c r="O10" s="288"/>
      <c r="P10" s="288"/>
      <c r="Q10" s="365"/>
      <c r="R10" s="366" t="s">
        <v>456</v>
      </c>
      <c r="S10" s="288"/>
      <c r="T10" s="288"/>
      <c r="U10" s="288"/>
      <c r="V10" s="288"/>
      <c r="W10" s="288"/>
      <c r="X10" s="365"/>
      <c r="Y10" s="305" t="s">
        <v>557</v>
      </c>
      <c r="Z10" s="279"/>
      <c r="AA10" s="709"/>
      <c r="AB10" s="709"/>
      <c r="AC10" s="709"/>
      <c r="AD10" s="709"/>
      <c r="AE10" s="709"/>
      <c r="AF10" s="709"/>
      <c r="AG10" s="709"/>
      <c r="AH10" s="709"/>
      <c r="AI10" s="709"/>
      <c r="AJ10" s="709"/>
      <c r="AK10" s="710"/>
      <c r="AM10" s="218" t="s">
        <v>730</v>
      </c>
      <c r="AR10" s="218">
        <f>SUM(AR7:AR9)</f>
        <v>65</v>
      </c>
      <c r="AS10" s="218">
        <f t="shared" ref="AS10:AV10" si="0">SUM(AS7:AS9)</f>
        <v>50</v>
      </c>
      <c r="AT10" s="218">
        <f t="shared" si="0"/>
        <v>30</v>
      </c>
      <c r="AU10" s="218">
        <f t="shared" si="0"/>
        <v>35</v>
      </c>
      <c r="AV10" s="218">
        <f t="shared" si="0"/>
        <v>60</v>
      </c>
    </row>
    <row r="11" spans="1:48" ht="13.5" customHeight="1" x14ac:dyDescent="0.15">
      <c r="A11" s="359"/>
      <c r="B11" s="360"/>
      <c r="C11" s="361"/>
      <c r="D11" s="287"/>
      <c r="E11" s="288"/>
      <c r="F11" s="288"/>
      <c r="G11" s="288"/>
      <c r="H11" s="288"/>
      <c r="I11" s="288"/>
      <c r="J11" s="365"/>
      <c r="K11" s="366"/>
      <c r="L11" s="288"/>
      <c r="M11" s="288"/>
      <c r="N11" s="288"/>
      <c r="O11" s="288"/>
      <c r="P11" s="288"/>
      <c r="Q11" s="365"/>
      <c r="R11" s="366"/>
      <c r="S11" s="288"/>
      <c r="T11" s="288"/>
      <c r="U11" s="288"/>
      <c r="V11" s="288"/>
      <c r="W11" s="288"/>
      <c r="X11" s="365"/>
      <c r="Y11" s="287"/>
      <c r="Z11" s="288"/>
      <c r="AA11" s="709"/>
      <c r="AB11" s="709"/>
      <c r="AC11" s="709"/>
      <c r="AD11" s="709"/>
      <c r="AE11" s="709"/>
      <c r="AF11" s="709"/>
      <c r="AG11" s="709"/>
      <c r="AH11" s="709"/>
      <c r="AI11" s="709"/>
      <c r="AJ11" s="709"/>
      <c r="AK11" s="710"/>
      <c r="AM11" s="218" t="s">
        <v>596</v>
      </c>
      <c r="AR11" s="218">
        <f>H18</f>
        <v>0</v>
      </c>
      <c r="AS11" s="218">
        <f>H25</f>
        <v>0</v>
      </c>
      <c r="AT11" s="218">
        <f>H32</f>
        <v>0</v>
      </c>
      <c r="AU11" s="218">
        <f>H39</f>
        <v>0</v>
      </c>
      <c r="AV11" s="218">
        <f>H46</f>
        <v>0</v>
      </c>
    </row>
    <row r="12" spans="1:48" ht="13.5" customHeight="1" x14ac:dyDescent="0.15">
      <c r="A12" s="359" t="s">
        <v>589</v>
      </c>
      <c r="B12" s="360"/>
      <c r="C12" s="361"/>
      <c r="D12" s="362" t="str">
        <f>IF($D$10="","",INDEX(クラス!J$4:J$27,MATCH(調和の守護者!$D$10,クラス!$C$4:$C$26,0)))</f>
        <v>∴フォーリン・フェザー∴</v>
      </c>
      <c r="E12" s="363"/>
      <c r="F12" s="363"/>
      <c r="G12" s="363"/>
      <c r="H12" s="363"/>
      <c r="I12" s="363"/>
      <c r="J12" s="364"/>
      <c r="K12" s="362" t="str">
        <f>IF($K$10="","",INDEX(クラス!J$4:J$27,MATCH(調和の守護者!$K$10,クラス!$C$4:$C$26,0)))</f>
        <v>∴エクスカリバー∴</v>
      </c>
      <c r="L12" s="363"/>
      <c r="M12" s="363"/>
      <c r="N12" s="363"/>
      <c r="O12" s="363"/>
      <c r="P12" s="363"/>
      <c r="Q12" s="364"/>
      <c r="R12" s="362" t="str">
        <f>IF($R$10="","",INDEX(クラス!J$4:J$27,MATCH(調和の守護者!$R$10,クラス!$C$4:$C$26,0)))</f>
        <v>∴メメント・モリ∴</v>
      </c>
      <c r="S12" s="363"/>
      <c r="T12" s="363"/>
      <c r="U12" s="363"/>
      <c r="V12" s="363"/>
      <c r="W12" s="363"/>
      <c r="X12" s="364"/>
      <c r="Y12" s="305" t="s">
        <v>556</v>
      </c>
      <c r="Z12" s="279"/>
      <c r="AA12" s="709"/>
      <c r="AB12" s="709"/>
      <c r="AC12" s="709"/>
      <c r="AD12" s="709"/>
      <c r="AE12" s="709"/>
      <c r="AF12" s="709"/>
      <c r="AG12" s="709"/>
      <c r="AH12" s="709"/>
      <c r="AI12" s="709"/>
      <c r="AJ12" s="709"/>
      <c r="AK12" s="710"/>
      <c r="AM12" s="218" t="s">
        <v>606</v>
      </c>
      <c r="AR12" s="218">
        <f>H19</f>
        <v>0</v>
      </c>
      <c r="AS12" s="218">
        <f>H26</f>
        <v>0</v>
      </c>
      <c r="AT12" s="218">
        <f>H33</f>
        <v>0</v>
      </c>
      <c r="AU12" s="218">
        <f>H40</f>
        <v>0</v>
      </c>
      <c r="AV12" s="218">
        <f>H47</f>
        <v>0</v>
      </c>
    </row>
    <row r="13" spans="1:48" ht="13.5" customHeight="1" x14ac:dyDescent="0.15">
      <c r="A13" s="359"/>
      <c r="B13" s="360"/>
      <c r="C13" s="361"/>
      <c r="D13" s="362"/>
      <c r="E13" s="363"/>
      <c r="F13" s="363"/>
      <c r="G13" s="363"/>
      <c r="H13" s="363"/>
      <c r="I13" s="363"/>
      <c r="J13" s="364"/>
      <c r="K13" s="362"/>
      <c r="L13" s="363"/>
      <c r="M13" s="363"/>
      <c r="N13" s="363"/>
      <c r="O13" s="363"/>
      <c r="P13" s="363"/>
      <c r="Q13" s="364"/>
      <c r="R13" s="362"/>
      <c r="S13" s="363"/>
      <c r="T13" s="363"/>
      <c r="U13" s="363"/>
      <c r="V13" s="363"/>
      <c r="W13" s="363"/>
      <c r="X13" s="364"/>
      <c r="Y13" s="287"/>
      <c r="Z13" s="288"/>
      <c r="AA13" s="709"/>
      <c r="AB13" s="709"/>
      <c r="AC13" s="709"/>
      <c r="AD13" s="709"/>
      <c r="AE13" s="709"/>
      <c r="AF13" s="709"/>
      <c r="AG13" s="709"/>
      <c r="AH13" s="709"/>
      <c r="AI13" s="709"/>
      <c r="AJ13" s="709"/>
      <c r="AK13" s="710"/>
      <c r="AM13" s="218" t="s">
        <v>604</v>
      </c>
      <c r="AR13" s="218">
        <f>SUM(AR10:AR12)</f>
        <v>65</v>
      </c>
      <c r="AS13" s="218">
        <f t="shared" ref="AS13:AV13" si="1">SUM(AS10:AS12)</f>
        <v>50</v>
      </c>
      <c r="AT13" s="218">
        <f t="shared" si="1"/>
        <v>30</v>
      </c>
      <c r="AU13" s="218">
        <f t="shared" si="1"/>
        <v>35</v>
      </c>
      <c r="AV13" s="218">
        <f t="shared" si="1"/>
        <v>60</v>
      </c>
    </row>
    <row r="14" spans="1:48" ht="13.5" customHeight="1" x14ac:dyDescent="0.15">
      <c r="A14" s="330" t="s">
        <v>593</v>
      </c>
      <c r="B14" s="331"/>
      <c r="C14" s="332"/>
      <c r="D14" s="336"/>
      <c r="E14" s="337"/>
      <c r="F14" s="337"/>
      <c r="G14" s="337"/>
      <c r="H14" s="337"/>
      <c r="I14" s="337"/>
      <c r="J14" s="337"/>
      <c r="K14" s="337"/>
      <c r="L14" s="337"/>
      <c r="M14" s="337"/>
      <c r="N14" s="337"/>
      <c r="O14" s="337"/>
      <c r="P14" s="337"/>
      <c r="Q14" s="338"/>
      <c r="R14" s="342"/>
      <c r="S14" s="343"/>
      <c r="T14" s="343"/>
      <c r="U14" s="343"/>
      <c r="V14" s="343"/>
      <c r="W14" s="343"/>
      <c r="X14" s="344"/>
      <c r="Y14" s="305" t="s">
        <v>594</v>
      </c>
      <c r="Z14" s="279"/>
      <c r="AA14" s="709"/>
      <c r="AB14" s="709"/>
      <c r="AC14" s="709"/>
      <c r="AD14" s="709"/>
      <c r="AE14" s="709"/>
      <c r="AF14" s="709"/>
      <c r="AG14" s="709"/>
      <c r="AH14" s="709"/>
      <c r="AI14" s="709"/>
      <c r="AJ14" s="709"/>
      <c r="AK14" s="710"/>
    </row>
    <row r="15" spans="1:48" ht="13.5" customHeight="1" thickBot="1" x14ac:dyDescent="0.2">
      <c r="A15" s="333"/>
      <c r="B15" s="334"/>
      <c r="C15" s="335"/>
      <c r="D15" s="339"/>
      <c r="E15" s="340"/>
      <c r="F15" s="340"/>
      <c r="G15" s="340"/>
      <c r="H15" s="340"/>
      <c r="I15" s="340"/>
      <c r="J15" s="340"/>
      <c r="K15" s="340"/>
      <c r="L15" s="340"/>
      <c r="M15" s="340"/>
      <c r="N15" s="340"/>
      <c r="O15" s="340"/>
      <c r="P15" s="340"/>
      <c r="Q15" s="341"/>
      <c r="R15" s="345"/>
      <c r="S15" s="346"/>
      <c r="T15" s="346"/>
      <c r="U15" s="346"/>
      <c r="V15" s="346"/>
      <c r="W15" s="346"/>
      <c r="X15" s="347"/>
      <c r="Y15" s="348"/>
      <c r="Z15" s="349"/>
      <c r="AA15" s="711"/>
      <c r="AB15" s="711"/>
      <c r="AC15" s="711"/>
      <c r="AD15" s="711"/>
      <c r="AE15" s="711"/>
      <c r="AF15" s="711"/>
      <c r="AG15" s="711"/>
      <c r="AH15" s="711"/>
      <c r="AI15" s="711"/>
      <c r="AJ15" s="711"/>
      <c r="AK15" s="712"/>
      <c r="AM15" s="218" t="s">
        <v>607</v>
      </c>
      <c r="AR15" s="218">
        <f>IF(AR10&lt;50, IF(AR13&lt;50, AR12*2, (50-AR10)*2+(AR12-(50-AR10))*3), AR12*3)</f>
        <v>0</v>
      </c>
      <c r="AS15" s="218">
        <f t="shared" ref="AS15:AV15" si="2">IF(AS10&lt;50, IF(AS13&lt;50, AS12*2, (50-AS10)*2+(AS12-(50-AS10))*3), AS12*3)</f>
        <v>0</v>
      </c>
      <c r="AT15" s="218">
        <f t="shared" si="2"/>
        <v>0</v>
      </c>
      <c r="AU15" s="218">
        <f t="shared" si="2"/>
        <v>0</v>
      </c>
      <c r="AV15" s="218">
        <f t="shared" si="2"/>
        <v>0</v>
      </c>
    </row>
    <row r="16" spans="1:48" ht="13.5" customHeight="1" thickBot="1" x14ac:dyDescent="0.2"/>
    <row r="17" spans="1:44" ht="13.5" customHeight="1" x14ac:dyDescent="0.15">
      <c r="A17" s="286" t="s">
        <v>558</v>
      </c>
      <c r="B17" s="284"/>
      <c r="C17" s="284"/>
      <c r="D17" s="284"/>
      <c r="E17" s="284"/>
      <c r="F17" s="284"/>
      <c r="G17" s="284"/>
      <c r="H17" s="350" t="s">
        <v>596</v>
      </c>
      <c r="I17" s="351"/>
      <c r="K17" s="352" t="s">
        <v>613</v>
      </c>
      <c r="L17" s="353"/>
      <c r="M17" s="286" t="s">
        <v>559</v>
      </c>
      <c r="N17" s="284"/>
      <c r="O17" s="284"/>
      <c r="P17" s="284"/>
      <c r="Q17" s="284"/>
      <c r="R17" s="284"/>
      <c r="S17" s="284"/>
      <c r="T17" s="358"/>
      <c r="U17" s="286" t="s">
        <v>560</v>
      </c>
      <c r="V17" s="284"/>
      <c r="W17" s="284"/>
      <c r="X17" s="284"/>
      <c r="Y17" s="284"/>
      <c r="Z17" s="284"/>
      <c r="AA17" s="284"/>
      <c r="AB17" s="358"/>
      <c r="AC17" s="286" t="s">
        <v>561</v>
      </c>
      <c r="AD17" s="284"/>
      <c r="AE17" s="284"/>
      <c r="AF17" s="284"/>
      <c r="AG17" s="284"/>
      <c r="AH17" s="284"/>
      <c r="AI17" s="284"/>
      <c r="AJ17" s="285"/>
    </row>
    <row r="18" spans="1:44" ht="13.5" customHeight="1" x14ac:dyDescent="0.15">
      <c r="A18" s="381" t="s">
        <v>562</v>
      </c>
      <c r="B18" s="382"/>
      <c r="C18" s="382"/>
      <c r="D18" s="382"/>
      <c r="E18" s="383">
        <f>AR13</f>
        <v>65</v>
      </c>
      <c r="F18" s="383"/>
      <c r="G18" s="383"/>
      <c r="H18" s="376"/>
      <c r="I18" s="379"/>
      <c r="K18" s="354"/>
      <c r="L18" s="355"/>
      <c r="M18" s="384" t="s">
        <v>563</v>
      </c>
      <c r="N18" s="385"/>
      <c r="O18" s="385"/>
      <c r="P18" s="385"/>
      <c r="Q18" s="386">
        <f>IF(AND(D10="",K10="",R10=""),"",ROUNDUP((E18+E32)/5+15,0)+Q20)</f>
        <v>34</v>
      </c>
      <c r="R18" s="386"/>
      <c r="S18" s="386"/>
      <c r="T18" s="387"/>
      <c r="U18" s="384" t="s">
        <v>614</v>
      </c>
      <c r="V18" s="385"/>
      <c r="W18" s="385"/>
      <c r="X18" s="385"/>
      <c r="Y18" s="388">
        <f>E46/5+Y20</f>
        <v>12</v>
      </c>
      <c r="Z18" s="388"/>
      <c r="AA18" s="388"/>
      <c r="AB18" s="389"/>
      <c r="AC18" s="384" t="s">
        <v>615</v>
      </c>
      <c r="AD18" s="385"/>
      <c r="AE18" s="385"/>
      <c r="AF18" s="385"/>
      <c r="AG18" s="363">
        <f>IF(AND(D10="",K10="",R10=""),"",ROUNDUP((E25+E39)/10+5,0)-AG20+AG21)</f>
        <v>9</v>
      </c>
      <c r="AH18" s="363"/>
      <c r="AI18" s="363"/>
      <c r="AJ18" s="364"/>
      <c r="AM18" s="218" t="s">
        <v>635</v>
      </c>
    </row>
    <row r="19" spans="1:44" ht="13.5" customHeight="1" x14ac:dyDescent="0.15">
      <c r="A19" s="381"/>
      <c r="B19" s="382"/>
      <c r="C19" s="382"/>
      <c r="D19" s="382"/>
      <c r="E19" s="383"/>
      <c r="F19" s="383"/>
      <c r="G19" s="383"/>
      <c r="H19" s="376"/>
      <c r="I19" s="379"/>
      <c r="K19" s="354"/>
      <c r="L19" s="355"/>
      <c r="M19" s="384"/>
      <c r="N19" s="385"/>
      <c r="O19" s="385"/>
      <c r="P19" s="385"/>
      <c r="Q19" s="386"/>
      <c r="R19" s="386"/>
      <c r="S19" s="386"/>
      <c r="T19" s="387"/>
      <c r="U19" s="384"/>
      <c r="V19" s="385"/>
      <c r="W19" s="385"/>
      <c r="X19" s="385"/>
      <c r="Y19" s="388"/>
      <c r="Z19" s="388"/>
      <c r="AA19" s="388"/>
      <c r="AB19" s="389"/>
      <c r="AC19" s="384"/>
      <c r="AD19" s="385"/>
      <c r="AE19" s="385"/>
      <c r="AF19" s="385"/>
      <c r="AG19" s="363"/>
      <c r="AH19" s="363"/>
      <c r="AI19" s="363"/>
      <c r="AJ19" s="364"/>
      <c r="AM19" s="218" t="s">
        <v>636</v>
      </c>
      <c r="AR19" s="218">
        <f>SUM(AR15:AV15)</f>
        <v>0</v>
      </c>
    </row>
    <row r="20" spans="1:44" ht="13.5" customHeight="1" thickBot="1" x14ac:dyDescent="0.2">
      <c r="A20" s="370" t="s">
        <v>602</v>
      </c>
      <c r="B20" s="371"/>
      <c r="C20" s="371"/>
      <c r="D20" s="371"/>
      <c r="E20" s="279" t="s">
        <v>603</v>
      </c>
      <c r="F20" s="279"/>
      <c r="G20" s="279" t="s">
        <v>604</v>
      </c>
      <c r="H20" s="279"/>
      <c r="I20" s="380"/>
      <c r="K20" s="356"/>
      <c r="L20" s="357"/>
      <c r="M20" s="367" t="s">
        <v>564</v>
      </c>
      <c r="N20" s="368"/>
      <c r="O20" s="368"/>
      <c r="P20" s="368"/>
      <c r="Q20" s="308"/>
      <c r="R20" s="308"/>
      <c r="S20" s="308"/>
      <c r="T20" s="369"/>
      <c r="U20" s="367" t="s">
        <v>564</v>
      </c>
      <c r="V20" s="368"/>
      <c r="W20" s="368"/>
      <c r="X20" s="368"/>
      <c r="Y20" s="308"/>
      <c r="Z20" s="308"/>
      <c r="AA20" s="308"/>
      <c r="AB20" s="369"/>
      <c r="AC20" s="370" t="s">
        <v>616</v>
      </c>
      <c r="AD20" s="371"/>
      <c r="AE20" s="371"/>
      <c r="AF20" s="371"/>
      <c r="AG20" s="372">
        <f>AH71+AF85+AJ61</f>
        <v>5</v>
      </c>
      <c r="AH20" s="372"/>
      <c r="AI20" s="372"/>
      <c r="AJ20" s="373"/>
      <c r="AM20" s="218" t="s">
        <v>729</v>
      </c>
      <c r="AR20" s="218">
        <f>(SUM(E21:F24,E28:F31,E35:F38,E42:F45)-6)*10</f>
        <v>0</v>
      </c>
    </row>
    <row r="21" spans="1:44" ht="13.5" customHeight="1" thickBot="1" x14ac:dyDescent="0.2">
      <c r="A21" s="374" t="s">
        <v>565</v>
      </c>
      <c r="B21" s="375"/>
      <c r="C21" s="375"/>
      <c r="D21" s="375"/>
      <c r="E21" s="376">
        <v>3</v>
      </c>
      <c r="F21" s="376"/>
      <c r="G21" s="377">
        <f>$E$18+E21*20</f>
        <v>125</v>
      </c>
      <c r="H21" s="377"/>
      <c r="I21" s="378"/>
      <c r="AC21" s="367" t="s">
        <v>564</v>
      </c>
      <c r="AD21" s="368"/>
      <c r="AE21" s="368"/>
      <c r="AF21" s="368"/>
      <c r="AG21" s="308"/>
      <c r="AH21" s="308"/>
      <c r="AI21" s="308"/>
      <c r="AJ21" s="309"/>
      <c r="AM21" s="218" t="s">
        <v>637</v>
      </c>
      <c r="AR21" s="220">
        <f>AJ148*5-25</f>
        <v>0</v>
      </c>
    </row>
    <row r="22" spans="1:44" ht="13.5" customHeight="1" thickBot="1" x14ac:dyDescent="0.2">
      <c r="A22" s="374" t="s">
        <v>599</v>
      </c>
      <c r="B22" s="375"/>
      <c r="C22" s="375"/>
      <c r="D22" s="375"/>
      <c r="E22" s="376">
        <v>0</v>
      </c>
      <c r="F22" s="376"/>
      <c r="G22" s="377">
        <f t="shared" ref="G22:G24" si="3">$E$18+E22*20</f>
        <v>65</v>
      </c>
      <c r="H22" s="377"/>
      <c r="I22" s="378"/>
      <c r="K22" s="410" t="s">
        <v>617</v>
      </c>
      <c r="L22" s="411"/>
      <c r="M22" s="411"/>
      <c r="N22" s="411"/>
      <c r="O22" s="411"/>
      <c r="P22" s="411"/>
      <c r="Q22" s="412"/>
      <c r="AM22" s="218" t="s">
        <v>731</v>
      </c>
      <c r="AR22" s="218">
        <f>AI54+AI58</f>
        <v>0</v>
      </c>
    </row>
    <row r="23" spans="1:44" ht="13.5" customHeight="1" thickBot="1" x14ac:dyDescent="0.2">
      <c r="A23" s="374" t="s">
        <v>569</v>
      </c>
      <c r="B23" s="375"/>
      <c r="C23" s="375"/>
      <c r="D23" s="375"/>
      <c r="E23" s="376">
        <v>0</v>
      </c>
      <c r="F23" s="376"/>
      <c r="G23" s="377">
        <f t="shared" si="3"/>
        <v>65</v>
      </c>
      <c r="H23" s="377"/>
      <c r="I23" s="378"/>
      <c r="K23" s="413"/>
      <c r="L23" s="414"/>
      <c r="M23" s="414"/>
      <c r="N23" s="414"/>
      <c r="O23" s="414"/>
      <c r="P23" s="414"/>
      <c r="Q23" s="415"/>
      <c r="R23" s="390" t="s">
        <v>568</v>
      </c>
      <c r="S23" s="391"/>
      <c r="T23" s="391"/>
      <c r="U23" s="391"/>
      <c r="V23" s="391"/>
      <c r="W23" s="391"/>
      <c r="X23" s="391"/>
      <c r="Y23" s="391"/>
      <c r="Z23" s="391"/>
      <c r="AA23" s="391"/>
      <c r="AB23" s="391"/>
      <c r="AC23" s="391"/>
      <c r="AD23" s="391"/>
      <c r="AE23" s="391"/>
      <c r="AF23" s="391"/>
      <c r="AG23" s="391"/>
      <c r="AH23" s="391"/>
      <c r="AI23" s="391"/>
      <c r="AJ23" s="392"/>
      <c r="AM23" s="218" t="s">
        <v>732</v>
      </c>
      <c r="AR23" s="218">
        <f>ROUNDUP(SUM(AJ71,AI85,AH99)/100,0)-15</f>
        <v>0</v>
      </c>
    </row>
    <row r="24" spans="1:44" ht="14.25" customHeight="1" thickBot="1" x14ac:dyDescent="0.2">
      <c r="A24" s="393" t="s">
        <v>567</v>
      </c>
      <c r="B24" s="394"/>
      <c r="C24" s="394"/>
      <c r="D24" s="394"/>
      <c r="E24" s="395">
        <v>0</v>
      </c>
      <c r="F24" s="395"/>
      <c r="G24" s="377">
        <f t="shared" si="3"/>
        <v>65</v>
      </c>
      <c r="H24" s="377"/>
      <c r="I24" s="378"/>
      <c r="K24" s="396" t="s">
        <v>620</v>
      </c>
      <c r="L24" s="397"/>
      <c r="M24" s="221" t="s">
        <v>621</v>
      </c>
      <c r="N24" s="402"/>
      <c r="O24" s="402"/>
      <c r="P24" s="402"/>
      <c r="Q24" s="402"/>
      <c r="R24" s="403"/>
      <c r="S24" s="403"/>
      <c r="T24" s="403"/>
      <c r="U24" s="403"/>
      <c r="V24" s="403"/>
      <c r="W24" s="403"/>
      <c r="X24" s="403"/>
      <c r="Y24" s="403"/>
      <c r="Z24" s="403"/>
      <c r="AA24" s="403"/>
      <c r="AB24" s="403"/>
      <c r="AC24" s="403"/>
      <c r="AD24" s="403"/>
      <c r="AE24" s="403"/>
      <c r="AF24" s="403"/>
      <c r="AG24" s="403"/>
      <c r="AH24" s="403"/>
      <c r="AI24" s="403"/>
      <c r="AJ24" s="404"/>
      <c r="AM24" s="218" t="s">
        <v>604</v>
      </c>
      <c r="AR24" s="218">
        <f>SUM(AR19:AR23)</f>
        <v>0</v>
      </c>
    </row>
    <row r="25" spans="1:44" ht="14.25" customHeight="1" x14ac:dyDescent="0.15">
      <c r="A25" s="405" t="s">
        <v>600</v>
      </c>
      <c r="B25" s="406"/>
      <c r="C25" s="406"/>
      <c r="D25" s="406"/>
      <c r="E25" s="407">
        <f>AS13</f>
        <v>50</v>
      </c>
      <c r="F25" s="407"/>
      <c r="G25" s="407"/>
      <c r="H25" s="408"/>
      <c r="I25" s="409"/>
      <c r="J25" s="222"/>
      <c r="K25" s="398"/>
      <c r="L25" s="399"/>
      <c r="M25" s="223" t="s">
        <v>622</v>
      </c>
      <c r="N25" s="343"/>
      <c r="O25" s="343"/>
      <c r="P25" s="343"/>
      <c r="Q25" s="343"/>
      <c r="R25" s="426"/>
      <c r="S25" s="426"/>
      <c r="T25" s="426"/>
      <c r="U25" s="426"/>
      <c r="V25" s="426"/>
      <c r="W25" s="426"/>
      <c r="X25" s="426"/>
      <c r="Y25" s="426"/>
      <c r="Z25" s="426"/>
      <c r="AA25" s="426"/>
      <c r="AB25" s="426"/>
      <c r="AC25" s="426"/>
      <c r="AD25" s="426"/>
      <c r="AE25" s="426"/>
      <c r="AF25" s="426"/>
      <c r="AG25" s="426"/>
      <c r="AH25" s="426"/>
      <c r="AI25" s="426"/>
      <c r="AJ25" s="427"/>
    </row>
    <row r="26" spans="1:44" ht="14.25" customHeight="1" x14ac:dyDescent="0.15">
      <c r="A26" s="381"/>
      <c r="B26" s="382"/>
      <c r="C26" s="382"/>
      <c r="D26" s="382"/>
      <c r="E26" s="383"/>
      <c r="F26" s="383"/>
      <c r="G26" s="383"/>
      <c r="H26" s="376"/>
      <c r="I26" s="379"/>
      <c r="J26" s="222"/>
      <c r="K26" s="398"/>
      <c r="L26" s="399"/>
      <c r="M26" s="224" t="s">
        <v>623</v>
      </c>
      <c r="N26" s="343"/>
      <c r="O26" s="343"/>
      <c r="P26" s="343"/>
      <c r="Q26" s="343"/>
      <c r="R26" s="429"/>
      <c r="S26" s="429"/>
      <c r="T26" s="429"/>
      <c r="U26" s="429"/>
      <c r="V26" s="429"/>
      <c r="W26" s="429"/>
      <c r="X26" s="429"/>
      <c r="Y26" s="429"/>
      <c r="Z26" s="429"/>
      <c r="AA26" s="429"/>
      <c r="AB26" s="429"/>
      <c r="AC26" s="429"/>
      <c r="AD26" s="429"/>
      <c r="AE26" s="429"/>
      <c r="AF26" s="429"/>
      <c r="AG26" s="429"/>
      <c r="AH26" s="429"/>
      <c r="AI26" s="429"/>
      <c r="AJ26" s="430"/>
    </row>
    <row r="27" spans="1:44" ht="13.5" customHeight="1" thickBot="1" x14ac:dyDescent="0.2">
      <c r="A27" s="370" t="s">
        <v>602</v>
      </c>
      <c r="B27" s="371"/>
      <c r="C27" s="371"/>
      <c r="D27" s="371"/>
      <c r="E27" s="279" t="s">
        <v>603</v>
      </c>
      <c r="F27" s="279"/>
      <c r="G27" s="279" t="s">
        <v>604</v>
      </c>
      <c r="H27" s="279"/>
      <c r="I27" s="380"/>
      <c r="K27" s="400"/>
      <c r="L27" s="401"/>
      <c r="M27" s="225" t="s">
        <v>622</v>
      </c>
      <c r="N27" s="428"/>
      <c r="O27" s="428"/>
      <c r="P27" s="428"/>
      <c r="Q27" s="428"/>
      <c r="R27" s="431" t="s">
        <v>839</v>
      </c>
      <c r="S27" s="431"/>
      <c r="T27" s="431"/>
      <c r="U27" s="431"/>
      <c r="V27" s="431"/>
      <c r="W27" s="431"/>
      <c r="X27" s="431"/>
      <c r="Y27" s="431"/>
      <c r="Z27" s="431"/>
      <c r="AA27" s="431"/>
      <c r="AB27" s="431"/>
      <c r="AC27" s="431"/>
      <c r="AD27" s="431"/>
      <c r="AE27" s="431"/>
      <c r="AF27" s="431"/>
      <c r="AG27" s="431"/>
      <c r="AH27" s="431"/>
      <c r="AI27" s="431"/>
      <c r="AJ27" s="432"/>
    </row>
    <row r="28" spans="1:44" ht="14.25" customHeight="1" x14ac:dyDescent="0.15">
      <c r="A28" s="374" t="s">
        <v>570</v>
      </c>
      <c r="B28" s="375"/>
      <c r="C28" s="375"/>
      <c r="D28" s="375"/>
      <c r="E28" s="376">
        <v>0</v>
      </c>
      <c r="F28" s="376"/>
      <c r="G28" s="377">
        <f>$E$25+E28*20</f>
        <v>50</v>
      </c>
      <c r="H28" s="377"/>
      <c r="I28" s="378"/>
      <c r="K28" s="396" t="s">
        <v>619</v>
      </c>
      <c r="L28" s="416"/>
      <c r="M28" s="221" t="s">
        <v>621</v>
      </c>
      <c r="N28" s="420"/>
      <c r="O28" s="402"/>
      <c r="P28" s="402"/>
      <c r="Q28" s="402"/>
      <c r="R28" s="422"/>
      <c r="S28" s="422"/>
      <c r="T28" s="422"/>
      <c r="U28" s="422"/>
      <c r="V28" s="422"/>
      <c r="W28" s="422"/>
      <c r="X28" s="422"/>
      <c r="Y28" s="422"/>
      <c r="Z28" s="422"/>
      <c r="AA28" s="422"/>
      <c r="AB28" s="422"/>
      <c r="AC28" s="422"/>
      <c r="AD28" s="422"/>
      <c r="AE28" s="422"/>
      <c r="AF28" s="422"/>
      <c r="AG28" s="422"/>
      <c r="AH28" s="422"/>
      <c r="AI28" s="422"/>
      <c r="AJ28" s="423"/>
    </row>
    <row r="29" spans="1:44" ht="13.5" customHeight="1" x14ac:dyDescent="0.15">
      <c r="A29" s="374" t="s">
        <v>571</v>
      </c>
      <c r="B29" s="375"/>
      <c r="C29" s="375"/>
      <c r="D29" s="375"/>
      <c r="E29" s="376">
        <v>0</v>
      </c>
      <c r="F29" s="376"/>
      <c r="G29" s="377">
        <f t="shared" ref="G29:G31" si="4">$E$25+E29*20</f>
        <v>50</v>
      </c>
      <c r="H29" s="377"/>
      <c r="I29" s="378"/>
      <c r="K29" s="398"/>
      <c r="L29" s="417"/>
      <c r="M29" s="223" t="s">
        <v>622</v>
      </c>
      <c r="N29" s="421"/>
      <c r="O29" s="343"/>
      <c r="P29" s="343"/>
      <c r="Q29" s="343"/>
      <c r="R29" s="424"/>
      <c r="S29" s="424"/>
      <c r="T29" s="424"/>
      <c r="U29" s="424"/>
      <c r="V29" s="424"/>
      <c r="W29" s="424"/>
      <c r="X29" s="424"/>
      <c r="Y29" s="424"/>
      <c r="Z29" s="424"/>
      <c r="AA29" s="424"/>
      <c r="AB29" s="424"/>
      <c r="AC29" s="424"/>
      <c r="AD29" s="424"/>
      <c r="AE29" s="424"/>
      <c r="AF29" s="424"/>
      <c r="AG29" s="424"/>
      <c r="AH29" s="424"/>
      <c r="AI29" s="424"/>
      <c r="AJ29" s="425"/>
    </row>
    <row r="30" spans="1:44" ht="13.5" customHeight="1" x14ac:dyDescent="0.15">
      <c r="A30" s="374" t="s">
        <v>566</v>
      </c>
      <c r="B30" s="375"/>
      <c r="C30" s="375"/>
      <c r="D30" s="375"/>
      <c r="E30" s="376">
        <v>0</v>
      </c>
      <c r="F30" s="376"/>
      <c r="G30" s="377">
        <f t="shared" si="4"/>
        <v>50</v>
      </c>
      <c r="H30" s="377"/>
      <c r="I30" s="378"/>
      <c r="K30" s="398"/>
      <c r="L30" s="417"/>
      <c r="M30" s="224" t="s">
        <v>623</v>
      </c>
      <c r="N30" s="343"/>
      <c r="O30" s="343"/>
      <c r="P30" s="343"/>
      <c r="Q30" s="343"/>
      <c r="R30" s="429"/>
      <c r="S30" s="429"/>
      <c r="T30" s="429"/>
      <c r="U30" s="429"/>
      <c r="V30" s="429"/>
      <c r="W30" s="429"/>
      <c r="X30" s="429"/>
      <c r="Y30" s="429"/>
      <c r="Z30" s="429"/>
      <c r="AA30" s="429"/>
      <c r="AB30" s="429"/>
      <c r="AC30" s="429"/>
      <c r="AD30" s="429"/>
      <c r="AE30" s="429"/>
      <c r="AF30" s="429"/>
      <c r="AG30" s="429"/>
      <c r="AH30" s="429"/>
      <c r="AI30" s="429"/>
      <c r="AJ30" s="430"/>
    </row>
    <row r="31" spans="1:44" ht="13.5" customHeight="1" thickBot="1" x14ac:dyDescent="0.2">
      <c r="A31" s="393" t="s">
        <v>572</v>
      </c>
      <c r="B31" s="394"/>
      <c r="C31" s="394"/>
      <c r="D31" s="394"/>
      <c r="E31" s="395">
        <v>0</v>
      </c>
      <c r="F31" s="395"/>
      <c r="G31" s="377">
        <f t="shared" si="4"/>
        <v>50</v>
      </c>
      <c r="H31" s="377"/>
      <c r="I31" s="378"/>
      <c r="J31" s="226"/>
      <c r="K31" s="418"/>
      <c r="L31" s="419"/>
      <c r="M31" s="227" t="s">
        <v>622</v>
      </c>
      <c r="N31" s="346"/>
      <c r="O31" s="346"/>
      <c r="P31" s="346"/>
      <c r="Q31" s="346"/>
      <c r="R31" s="431" t="s">
        <v>839</v>
      </c>
      <c r="S31" s="431"/>
      <c r="T31" s="431"/>
      <c r="U31" s="431"/>
      <c r="V31" s="431"/>
      <c r="W31" s="431"/>
      <c r="X31" s="431"/>
      <c r="Y31" s="431"/>
      <c r="Z31" s="431"/>
      <c r="AA31" s="431"/>
      <c r="AB31" s="431"/>
      <c r="AC31" s="431"/>
      <c r="AD31" s="431"/>
      <c r="AE31" s="431"/>
      <c r="AF31" s="431"/>
      <c r="AG31" s="431"/>
      <c r="AH31" s="431"/>
      <c r="AI31" s="431"/>
      <c r="AJ31" s="432"/>
      <c r="AM31" s="228"/>
    </row>
    <row r="32" spans="1:44" ht="13.5" customHeight="1" x14ac:dyDescent="0.15">
      <c r="A32" s="405" t="s">
        <v>574</v>
      </c>
      <c r="B32" s="406"/>
      <c r="C32" s="406"/>
      <c r="D32" s="406"/>
      <c r="E32" s="407">
        <f>AT13</f>
        <v>30</v>
      </c>
      <c r="F32" s="407"/>
      <c r="G32" s="407"/>
      <c r="H32" s="408"/>
      <c r="I32" s="409"/>
      <c r="J32" s="222"/>
      <c r="K32" s="433" t="s">
        <v>618</v>
      </c>
      <c r="L32" s="434"/>
      <c r="M32" s="225" t="s">
        <v>621</v>
      </c>
      <c r="N32" s="435"/>
      <c r="O32" s="436"/>
      <c r="P32" s="436"/>
      <c r="Q32" s="436"/>
      <c r="R32" s="437"/>
      <c r="S32" s="437"/>
      <c r="T32" s="437"/>
      <c r="U32" s="437"/>
      <c r="V32" s="437"/>
      <c r="W32" s="437"/>
      <c r="X32" s="437"/>
      <c r="Y32" s="437"/>
      <c r="Z32" s="437"/>
      <c r="AA32" s="437"/>
      <c r="AB32" s="437"/>
      <c r="AC32" s="437"/>
      <c r="AD32" s="437"/>
      <c r="AE32" s="437"/>
      <c r="AF32" s="437"/>
      <c r="AG32" s="437"/>
      <c r="AH32" s="437"/>
      <c r="AI32" s="437"/>
      <c r="AJ32" s="438"/>
      <c r="AM32" s="228"/>
    </row>
    <row r="33" spans="1:36" ht="13.5" customHeight="1" x14ac:dyDescent="0.15">
      <c r="A33" s="381"/>
      <c r="B33" s="382"/>
      <c r="C33" s="382"/>
      <c r="D33" s="382"/>
      <c r="E33" s="383"/>
      <c r="F33" s="383"/>
      <c r="G33" s="383"/>
      <c r="H33" s="376"/>
      <c r="I33" s="379"/>
      <c r="J33" s="222"/>
      <c r="K33" s="398"/>
      <c r="L33" s="417"/>
      <c r="M33" s="223" t="s">
        <v>622</v>
      </c>
      <c r="N33" s="421"/>
      <c r="O33" s="343"/>
      <c r="P33" s="343"/>
      <c r="Q33" s="343"/>
      <c r="R33" s="426"/>
      <c r="S33" s="426"/>
      <c r="T33" s="426"/>
      <c r="U33" s="426"/>
      <c r="V33" s="426"/>
      <c r="W33" s="426"/>
      <c r="X33" s="426"/>
      <c r="Y33" s="426"/>
      <c r="Z33" s="426"/>
      <c r="AA33" s="426"/>
      <c r="AB33" s="426"/>
      <c r="AC33" s="426"/>
      <c r="AD33" s="426"/>
      <c r="AE33" s="426"/>
      <c r="AF33" s="426"/>
      <c r="AG33" s="426"/>
      <c r="AH33" s="426"/>
      <c r="AI33" s="426"/>
      <c r="AJ33" s="427"/>
    </row>
    <row r="34" spans="1:36" ht="13.5" customHeight="1" x14ac:dyDescent="0.15">
      <c r="A34" s="370" t="s">
        <v>602</v>
      </c>
      <c r="B34" s="371"/>
      <c r="C34" s="371"/>
      <c r="D34" s="371"/>
      <c r="E34" s="279" t="s">
        <v>603</v>
      </c>
      <c r="F34" s="279"/>
      <c r="G34" s="279" t="s">
        <v>604</v>
      </c>
      <c r="H34" s="279"/>
      <c r="I34" s="380"/>
      <c r="K34" s="398"/>
      <c r="L34" s="417"/>
      <c r="M34" s="224" t="s">
        <v>623</v>
      </c>
      <c r="N34" s="343"/>
      <c r="O34" s="343"/>
      <c r="P34" s="343"/>
      <c r="Q34" s="343"/>
      <c r="R34" s="460"/>
      <c r="S34" s="460"/>
      <c r="T34" s="460"/>
      <c r="U34" s="460"/>
      <c r="V34" s="460"/>
      <c r="W34" s="460"/>
      <c r="X34" s="460"/>
      <c r="Y34" s="460"/>
      <c r="Z34" s="460"/>
      <c r="AA34" s="460"/>
      <c r="AB34" s="460"/>
      <c r="AC34" s="460"/>
      <c r="AD34" s="460"/>
      <c r="AE34" s="460"/>
      <c r="AF34" s="460"/>
      <c r="AG34" s="460"/>
      <c r="AH34" s="460"/>
      <c r="AI34" s="460"/>
      <c r="AJ34" s="461"/>
    </row>
    <row r="35" spans="1:36" ht="13.5" customHeight="1" thickBot="1" x14ac:dyDescent="0.2">
      <c r="A35" s="374" t="s">
        <v>575</v>
      </c>
      <c r="B35" s="375"/>
      <c r="C35" s="375"/>
      <c r="D35" s="375"/>
      <c r="E35" s="376">
        <v>1</v>
      </c>
      <c r="F35" s="376"/>
      <c r="G35" s="377">
        <f>$E$32+E35*20</f>
        <v>50</v>
      </c>
      <c r="H35" s="377"/>
      <c r="I35" s="378"/>
      <c r="J35" s="226"/>
      <c r="K35" s="418"/>
      <c r="L35" s="419"/>
      <c r="M35" s="227" t="s">
        <v>622</v>
      </c>
      <c r="N35" s="346"/>
      <c r="O35" s="346"/>
      <c r="P35" s="346"/>
      <c r="Q35" s="346"/>
      <c r="R35" s="431" t="s">
        <v>839</v>
      </c>
      <c r="S35" s="431"/>
      <c r="T35" s="431"/>
      <c r="U35" s="431"/>
      <c r="V35" s="431"/>
      <c r="W35" s="431"/>
      <c r="X35" s="431"/>
      <c r="Y35" s="431"/>
      <c r="Z35" s="431"/>
      <c r="AA35" s="431"/>
      <c r="AB35" s="431"/>
      <c r="AC35" s="431"/>
      <c r="AD35" s="431"/>
      <c r="AE35" s="431"/>
      <c r="AF35" s="431"/>
      <c r="AG35" s="431"/>
      <c r="AH35" s="431"/>
      <c r="AI35" s="431"/>
      <c r="AJ35" s="432"/>
    </row>
    <row r="36" spans="1:36" ht="13.5" customHeight="1" thickBot="1" x14ac:dyDescent="0.2">
      <c r="A36" s="374" t="s">
        <v>577</v>
      </c>
      <c r="B36" s="375"/>
      <c r="C36" s="375"/>
      <c r="D36" s="375"/>
      <c r="E36" s="376">
        <v>0</v>
      </c>
      <c r="F36" s="376"/>
      <c r="G36" s="377">
        <f t="shared" ref="G36:G38" si="5">$E$32+E36*20</f>
        <v>30</v>
      </c>
      <c r="H36" s="377"/>
      <c r="I36" s="378"/>
      <c r="J36" s="226"/>
      <c r="K36" s="229"/>
      <c r="N36" s="230"/>
      <c r="Q36" s="231"/>
      <c r="R36" s="231"/>
      <c r="U36" s="231"/>
      <c r="V36" s="231"/>
      <c r="Y36" s="231"/>
      <c r="Z36" s="231"/>
      <c r="AC36" s="231"/>
      <c r="AD36" s="231"/>
      <c r="AG36" s="231"/>
      <c r="AH36" s="231"/>
      <c r="AJ36" s="230"/>
    </row>
    <row r="37" spans="1:36" ht="13.5" customHeight="1" x14ac:dyDescent="0.15">
      <c r="A37" s="374" t="s">
        <v>576</v>
      </c>
      <c r="B37" s="375"/>
      <c r="C37" s="375"/>
      <c r="D37" s="375"/>
      <c r="E37" s="376">
        <v>2</v>
      </c>
      <c r="F37" s="376"/>
      <c r="G37" s="377">
        <f t="shared" si="5"/>
        <v>70</v>
      </c>
      <c r="H37" s="377"/>
      <c r="I37" s="378"/>
      <c r="J37" s="226"/>
      <c r="K37" s="439" t="s">
        <v>624</v>
      </c>
      <c r="L37" s="440"/>
      <c r="M37" s="440"/>
      <c r="N37" s="440"/>
      <c r="O37" s="440"/>
      <c r="P37" s="440"/>
      <c r="Q37" s="441"/>
      <c r="R37" s="445" t="s">
        <v>630</v>
      </c>
      <c r="S37" s="446"/>
      <c r="T37" s="446"/>
      <c r="U37" s="446"/>
      <c r="V37" s="446"/>
      <c r="W37" s="446"/>
      <c r="X37" s="446"/>
      <c r="Y37" s="446"/>
      <c r="Z37" s="446"/>
      <c r="AA37" s="447"/>
      <c r="AB37" s="448" t="s">
        <v>632</v>
      </c>
      <c r="AC37" s="449"/>
      <c r="AD37" s="449"/>
      <c r="AE37" s="449"/>
      <c r="AF37" s="449"/>
      <c r="AG37" s="449"/>
      <c r="AH37" s="450">
        <f>ROUNDUP((E32+E39)/20,0)+AF38</f>
        <v>4</v>
      </c>
      <c r="AI37" s="450"/>
      <c r="AJ37" s="451"/>
    </row>
    <row r="38" spans="1:36" ht="13.5" customHeight="1" thickBot="1" x14ac:dyDescent="0.2">
      <c r="A38" s="393" t="s">
        <v>578</v>
      </c>
      <c r="B38" s="394"/>
      <c r="C38" s="394"/>
      <c r="D38" s="394"/>
      <c r="E38" s="395">
        <v>0</v>
      </c>
      <c r="F38" s="395"/>
      <c r="G38" s="377">
        <f t="shared" si="5"/>
        <v>30</v>
      </c>
      <c r="H38" s="377"/>
      <c r="I38" s="378"/>
      <c r="J38" s="226"/>
      <c r="K38" s="442"/>
      <c r="L38" s="443"/>
      <c r="M38" s="443"/>
      <c r="N38" s="443"/>
      <c r="O38" s="443"/>
      <c r="P38" s="443"/>
      <c r="Q38" s="444"/>
      <c r="R38" s="454" t="s">
        <v>629</v>
      </c>
      <c r="S38" s="455"/>
      <c r="T38" s="455"/>
      <c r="U38" s="455"/>
      <c r="V38" s="455"/>
      <c r="W38" s="455"/>
      <c r="X38" s="455"/>
      <c r="Y38" s="455"/>
      <c r="Z38" s="455"/>
      <c r="AA38" s="456"/>
      <c r="AB38" s="457" t="s">
        <v>631</v>
      </c>
      <c r="AC38" s="458"/>
      <c r="AD38" s="458"/>
      <c r="AE38" s="458"/>
      <c r="AF38" s="459"/>
      <c r="AG38" s="459"/>
      <c r="AH38" s="452"/>
      <c r="AI38" s="452"/>
      <c r="AJ38" s="453"/>
    </row>
    <row r="39" spans="1:36" ht="13.5" customHeight="1" x14ac:dyDescent="0.15">
      <c r="A39" s="405" t="s">
        <v>579</v>
      </c>
      <c r="B39" s="406"/>
      <c r="C39" s="406"/>
      <c r="D39" s="406"/>
      <c r="E39" s="407">
        <f>AU13</f>
        <v>35</v>
      </c>
      <c r="F39" s="407"/>
      <c r="G39" s="407"/>
      <c r="H39" s="408"/>
      <c r="I39" s="409"/>
      <c r="J39" s="222"/>
      <c r="K39" s="286" t="s">
        <v>625</v>
      </c>
      <c r="L39" s="284"/>
      <c r="M39" s="284"/>
      <c r="N39" s="284" t="s">
        <v>626</v>
      </c>
      <c r="O39" s="284"/>
      <c r="P39" s="284"/>
      <c r="Q39" s="284"/>
      <c r="R39" s="284" t="s">
        <v>627</v>
      </c>
      <c r="S39" s="284"/>
      <c r="T39" s="284"/>
      <c r="U39" s="284"/>
      <c r="V39" s="284"/>
      <c r="W39" s="284"/>
      <c r="X39" s="284"/>
      <c r="Y39" s="284" t="s">
        <v>628</v>
      </c>
      <c r="Z39" s="284"/>
      <c r="AA39" s="284"/>
      <c r="AB39" s="284"/>
      <c r="AC39" s="284"/>
      <c r="AD39" s="284"/>
      <c r="AE39" s="284"/>
      <c r="AF39" s="284"/>
      <c r="AG39" s="284"/>
      <c r="AH39" s="284"/>
      <c r="AI39" s="284"/>
      <c r="AJ39" s="285"/>
    </row>
    <row r="40" spans="1:36" ht="13.5" customHeight="1" x14ac:dyDescent="0.15">
      <c r="A40" s="381"/>
      <c r="B40" s="382"/>
      <c r="C40" s="382"/>
      <c r="D40" s="382"/>
      <c r="E40" s="383"/>
      <c r="F40" s="383"/>
      <c r="G40" s="383"/>
      <c r="H40" s="376"/>
      <c r="I40" s="379"/>
      <c r="J40" s="222"/>
      <c r="K40" s="464" t="s">
        <v>689</v>
      </c>
      <c r="L40" s="465"/>
      <c r="M40" s="465"/>
      <c r="N40" s="465"/>
      <c r="O40" s="465"/>
      <c r="P40" s="465"/>
      <c r="Q40" s="465"/>
      <c r="R40" s="465"/>
      <c r="S40" s="465"/>
      <c r="T40" s="465"/>
      <c r="U40" s="465"/>
      <c r="V40" s="465"/>
      <c r="W40" s="465"/>
      <c r="X40" s="465"/>
      <c r="Y40" s="462"/>
      <c r="Z40" s="462"/>
      <c r="AA40" s="462"/>
      <c r="AB40" s="462"/>
      <c r="AC40" s="462"/>
      <c r="AD40" s="462"/>
      <c r="AE40" s="462"/>
      <c r="AF40" s="462"/>
      <c r="AG40" s="462"/>
      <c r="AH40" s="462"/>
      <c r="AI40" s="462"/>
      <c r="AJ40" s="463"/>
    </row>
    <row r="41" spans="1:36" ht="13.5" customHeight="1" x14ac:dyDescent="0.15">
      <c r="A41" s="370" t="s">
        <v>602</v>
      </c>
      <c r="B41" s="371"/>
      <c r="C41" s="371"/>
      <c r="D41" s="371"/>
      <c r="E41" s="279" t="s">
        <v>603</v>
      </c>
      <c r="F41" s="279"/>
      <c r="G41" s="279" t="s">
        <v>604</v>
      </c>
      <c r="H41" s="279"/>
      <c r="I41" s="380"/>
      <c r="K41" s="464" t="s">
        <v>733</v>
      </c>
      <c r="L41" s="465"/>
      <c r="M41" s="465"/>
      <c r="N41" s="465"/>
      <c r="O41" s="465"/>
      <c r="P41" s="465"/>
      <c r="Q41" s="465"/>
      <c r="R41" s="465"/>
      <c r="S41" s="465"/>
      <c r="T41" s="465"/>
      <c r="U41" s="465"/>
      <c r="V41" s="465"/>
      <c r="W41" s="465"/>
      <c r="X41" s="465"/>
      <c r="Y41" s="462"/>
      <c r="Z41" s="462"/>
      <c r="AA41" s="462"/>
      <c r="AB41" s="462"/>
      <c r="AC41" s="462"/>
      <c r="AD41" s="462"/>
      <c r="AE41" s="462"/>
      <c r="AF41" s="462"/>
      <c r="AG41" s="462"/>
      <c r="AH41" s="462"/>
      <c r="AI41" s="462"/>
      <c r="AJ41" s="463"/>
    </row>
    <row r="42" spans="1:36" ht="13.5" customHeight="1" x14ac:dyDescent="0.15">
      <c r="A42" s="374" t="s">
        <v>580</v>
      </c>
      <c r="B42" s="375"/>
      <c r="C42" s="375"/>
      <c r="D42" s="375"/>
      <c r="E42" s="376">
        <v>0</v>
      </c>
      <c r="F42" s="376"/>
      <c r="G42" s="377">
        <f>$E$39+E42*20</f>
        <v>35</v>
      </c>
      <c r="H42" s="377"/>
      <c r="I42" s="378"/>
      <c r="J42" s="226"/>
      <c r="K42" s="464"/>
      <c r="L42" s="465"/>
      <c r="M42" s="465"/>
      <c r="N42" s="465"/>
      <c r="O42" s="465"/>
      <c r="P42" s="465"/>
      <c r="Q42" s="465"/>
      <c r="R42" s="465"/>
      <c r="S42" s="465"/>
      <c r="T42" s="465"/>
      <c r="U42" s="465"/>
      <c r="V42" s="465"/>
      <c r="W42" s="465"/>
      <c r="X42" s="465"/>
      <c r="Y42" s="462"/>
      <c r="Z42" s="462"/>
      <c r="AA42" s="462"/>
      <c r="AB42" s="462"/>
      <c r="AC42" s="462"/>
      <c r="AD42" s="462"/>
      <c r="AE42" s="462"/>
      <c r="AF42" s="462"/>
      <c r="AG42" s="462"/>
      <c r="AH42" s="462"/>
      <c r="AI42" s="462"/>
      <c r="AJ42" s="463"/>
    </row>
    <row r="43" spans="1:36" ht="13.5" customHeight="1" x14ac:dyDescent="0.15">
      <c r="A43" s="374" t="s">
        <v>581</v>
      </c>
      <c r="B43" s="375"/>
      <c r="C43" s="375"/>
      <c r="D43" s="375"/>
      <c r="E43" s="376">
        <v>0</v>
      </c>
      <c r="F43" s="376"/>
      <c r="G43" s="377">
        <f t="shared" ref="G43:G45" si="6">$E$39+E43*20</f>
        <v>35</v>
      </c>
      <c r="H43" s="377"/>
      <c r="I43" s="378"/>
      <c r="J43" s="226"/>
      <c r="K43" s="464"/>
      <c r="L43" s="465"/>
      <c r="M43" s="465"/>
      <c r="N43" s="465"/>
      <c r="O43" s="465"/>
      <c r="P43" s="465"/>
      <c r="Q43" s="465"/>
      <c r="R43" s="465"/>
      <c r="S43" s="465"/>
      <c r="T43" s="465"/>
      <c r="U43" s="465"/>
      <c r="V43" s="465"/>
      <c r="W43" s="465"/>
      <c r="X43" s="465"/>
      <c r="Y43" s="462"/>
      <c r="Z43" s="462"/>
      <c r="AA43" s="462"/>
      <c r="AB43" s="462"/>
      <c r="AC43" s="462"/>
      <c r="AD43" s="462"/>
      <c r="AE43" s="462"/>
      <c r="AF43" s="462"/>
      <c r="AG43" s="462"/>
      <c r="AH43" s="462"/>
      <c r="AI43" s="462"/>
      <c r="AJ43" s="463"/>
    </row>
    <row r="44" spans="1:36" ht="13.5" customHeight="1" x14ac:dyDescent="0.15">
      <c r="A44" s="374" t="s">
        <v>573</v>
      </c>
      <c r="B44" s="375"/>
      <c r="C44" s="375"/>
      <c r="D44" s="375"/>
      <c r="E44" s="376">
        <v>0</v>
      </c>
      <c r="F44" s="376"/>
      <c r="G44" s="377">
        <f t="shared" si="6"/>
        <v>35</v>
      </c>
      <c r="H44" s="377"/>
      <c r="I44" s="378"/>
      <c r="J44" s="226"/>
      <c r="K44" s="464"/>
      <c r="L44" s="465"/>
      <c r="M44" s="465"/>
      <c r="N44" s="465"/>
      <c r="O44" s="465"/>
      <c r="P44" s="465"/>
      <c r="Q44" s="465"/>
      <c r="R44" s="465"/>
      <c r="S44" s="465"/>
      <c r="T44" s="465"/>
      <c r="U44" s="465"/>
      <c r="V44" s="465"/>
      <c r="W44" s="465"/>
      <c r="X44" s="465"/>
      <c r="Y44" s="462"/>
      <c r="Z44" s="462"/>
      <c r="AA44" s="462"/>
      <c r="AB44" s="462"/>
      <c r="AC44" s="462"/>
      <c r="AD44" s="462"/>
      <c r="AE44" s="462"/>
      <c r="AF44" s="462"/>
      <c r="AG44" s="462"/>
      <c r="AH44" s="462"/>
      <c r="AI44" s="462"/>
      <c r="AJ44" s="463"/>
    </row>
    <row r="45" spans="1:36" ht="13.5" customHeight="1" thickBot="1" x14ac:dyDescent="0.2">
      <c r="A45" s="393" t="s">
        <v>582</v>
      </c>
      <c r="B45" s="394"/>
      <c r="C45" s="394"/>
      <c r="D45" s="394"/>
      <c r="E45" s="395">
        <v>0</v>
      </c>
      <c r="F45" s="395"/>
      <c r="G45" s="377">
        <f t="shared" si="6"/>
        <v>35</v>
      </c>
      <c r="H45" s="377"/>
      <c r="I45" s="378"/>
      <c r="J45" s="226"/>
      <c r="K45" s="479"/>
      <c r="L45" s="480"/>
      <c r="M45" s="480"/>
      <c r="N45" s="480"/>
      <c r="O45" s="480"/>
      <c r="P45" s="480"/>
      <c r="Q45" s="480"/>
      <c r="R45" s="480"/>
      <c r="S45" s="480"/>
      <c r="T45" s="480"/>
      <c r="U45" s="480"/>
      <c r="V45" s="480"/>
      <c r="W45" s="480"/>
      <c r="X45" s="480"/>
      <c r="Y45" s="466"/>
      <c r="Z45" s="466"/>
      <c r="AA45" s="466"/>
      <c r="AB45" s="466"/>
      <c r="AC45" s="466"/>
      <c r="AD45" s="466"/>
      <c r="AE45" s="466"/>
      <c r="AF45" s="466"/>
      <c r="AG45" s="466"/>
      <c r="AH45" s="466"/>
      <c r="AI45" s="466"/>
      <c r="AJ45" s="467"/>
    </row>
    <row r="46" spans="1:36" ht="14.25" customHeight="1" thickBot="1" x14ac:dyDescent="0.2">
      <c r="A46" s="405" t="s">
        <v>583</v>
      </c>
      <c r="B46" s="406"/>
      <c r="C46" s="406"/>
      <c r="D46" s="406"/>
      <c r="E46" s="407">
        <f>AV13</f>
        <v>60</v>
      </c>
      <c r="F46" s="407"/>
      <c r="G46" s="407"/>
      <c r="H46" s="408"/>
      <c r="I46" s="409"/>
      <c r="J46" s="222"/>
    </row>
    <row r="47" spans="1:36" ht="14.25" customHeight="1" thickBot="1" x14ac:dyDescent="0.2">
      <c r="A47" s="468"/>
      <c r="B47" s="469"/>
      <c r="C47" s="469"/>
      <c r="D47" s="469"/>
      <c r="E47" s="470"/>
      <c r="F47" s="470"/>
      <c r="G47" s="470"/>
      <c r="H47" s="471"/>
      <c r="I47" s="472"/>
      <c r="J47" s="222"/>
      <c r="K47" s="473" t="s">
        <v>584</v>
      </c>
      <c r="L47" s="474"/>
      <c r="M47" s="474"/>
      <c r="N47" s="474"/>
      <c r="O47" s="474"/>
      <c r="P47" s="474"/>
      <c r="Q47" s="475"/>
    </row>
    <row r="48" spans="1:36" ht="14.25" customHeight="1" thickBot="1" x14ac:dyDescent="0.2">
      <c r="A48" s="232"/>
      <c r="B48" s="232"/>
      <c r="C48" s="232"/>
      <c r="D48" s="232"/>
      <c r="E48" s="233"/>
      <c r="F48" s="233"/>
      <c r="G48" s="234"/>
      <c r="H48" s="234"/>
      <c r="I48" s="234"/>
      <c r="J48" s="226"/>
      <c r="K48" s="476"/>
      <c r="L48" s="477"/>
      <c r="M48" s="477"/>
      <c r="N48" s="477"/>
      <c r="O48" s="477"/>
      <c r="P48" s="477"/>
      <c r="Q48" s="478"/>
    </row>
    <row r="49" spans="1:70" x14ac:dyDescent="0.15">
      <c r="J49" s="226"/>
      <c r="K49" s="484"/>
      <c r="L49" s="485"/>
      <c r="M49" s="485"/>
      <c r="N49" s="485"/>
      <c r="O49" s="485"/>
      <c r="P49" s="485"/>
      <c r="Q49" s="485"/>
      <c r="R49" s="485"/>
      <c r="S49" s="485"/>
      <c r="T49" s="485"/>
      <c r="U49" s="485"/>
      <c r="V49" s="485"/>
      <c r="W49" s="485"/>
      <c r="X49" s="485"/>
      <c r="Y49" s="485"/>
      <c r="Z49" s="485"/>
      <c r="AA49" s="485"/>
      <c r="AB49" s="485"/>
      <c r="AC49" s="485"/>
      <c r="AD49" s="485"/>
      <c r="AE49" s="485"/>
      <c r="AF49" s="485"/>
      <c r="AG49" s="485"/>
      <c r="AH49" s="485"/>
      <c r="AI49" s="485"/>
      <c r="AJ49" s="486"/>
    </row>
    <row r="50" spans="1:70" ht="14.25" thickBot="1" x14ac:dyDescent="0.2">
      <c r="K50" s="487"/>
      <c r="L50" s="488"/>
      <c r="M50" s="488"/>
      <c r="N50" s="488"/>
      <c r="O50" s="488"/>
      <c r="P50" s="488"/>
      <c r="Q50" s="488"/>
      <c r="R50" s="488"/>
      <c r="S50" s="488"/>
      <c r="T50" s="488"/>
      <c r="U50" s="488"/>
      <c r="V50" s="488"/>
      <c r="W50" s="488"/>
      <c r="X50" s="488"/>
      <c r="Y50" s="488"/>
      <c r="Z50" s="488"/>
      <c r="AA50" s="488"/>
      <c r="AB50" s="488"/>
      <c r="AC50" s="488"/>
      <c r="AD50" s="488"/>
      <c r="AE50" s="488"/>
      <c r="AF50" s="488"/>
      <c r="AG50" s="488"/>
      <c r="AH50" s="488"/>
      <c r="AI50" s="488"/>
      <c r="AJ50" s="489"/>
    </row>
    <row r="51" spans="1:70" ht="13.5" customHeight="1" thickBot="1" x14ac:dyDescent="0.2">
      <c r="A51" s="490" t="s">
        <v>731</v>
      </c>
      <c r="B51" s="491"/>
      <c r="C51" s="491"/>
      <c r="D51" s="491"/>
      <c r="E51" s="491"/>
      <c r="F51" s="491"/>
      <c r="G51" s="492"/>
      <c r="J51" s="233"/>
      <c r="K51" s="233"/>
      <c r="L51" s="233"/>
      <c r="M51" s="233"/>
      <c r="N51" s="233"/>
      <c r="O51" s="233"/>
      <c r="P51" s="233"/>
      <c r="Q51" s="233"/>
      <c r="R51" s="233"/>
      <c r="S51" s="233"/>
      <c r="AL51" s="496"/>
      <c r="AM51" s="496"/>
      <c r="AN51" s="324"/>
      <c r="AO51" s="324"/>
      <c r="AP51" s="324"/>
      <c r="AQ51" s="219"/>
      <c r="AR51" s="219"/>
      <c r="AS51" s="219"/>
      <c r="AT51" s="219"/>
      <c r="AU51" s="497"/>
      <c r="AV51" s="497"/>
      <c r="AW51" s="497"/>
      <c r="AX51" s="497"/>
      <c r="AY51" s="497"/>
      <c r="AZ51" s="497"/>
      <c r="BA51" s="497"/>
      <c r="BB51" s="497"/>
      <c r="BC51" s="497"/>
      <c r="BD51" s="497"/>
      <c r="BE51" s="219"/>
      <c r="BF51" s="219"/>
      <c r="BG51" s="219"/>
      <c r="BH51" s="219"/>
      <c r="BI51" s="219"/>
      <c r="BJ51" s="219"/>
      <c r="BK51" s="219"/>
      <c r="BL51" s="219"/>
      <c r="BM51" s="219"/>
      <c r="BN51" s="219"/>
      <c r="BO51" s="219"/>
      <c r="BP51" s="219"/>
    </row>
    <row r="52" spans="1:70" ht="13.5" customHeight="1" thickBot="1" x14ac:dyDescent="0.2">
      <c r="A52" s="493"/>
      <c r="B52" s="494"/>
      <c r="C52" s="494"/>
      <c r="D52" s="494"/>
      <c r="E52" s="494"/>
      <c r="F52" s="494"/>
      <c r="G52" s="495"/>
      <c r="K52" s="286" t="s">
        <v>704</v>
      </c>
      <c r="L52" s="284"/>
      <c r="M52" s="284"/>
      <c r="N52" s="284"/>
      <c r="O52" s="284"/>
      <c r="P52" s="284"/>
      <c r="Q52" s="284"/>
      <c r="R52" s="284"/>
      <c r="S52" s="284"/>
      <c r="T52" s="285"/>
      <c r="AL52" s="496"/>
      <c r="AM52" s="496"/>
      <c r="AN52" s="497"/>
      <c r="AO52" s="497"/>
      <c r="AP52" s="497"/>
      <c r="AQ52" s="497"/>
      <c r="AR52" s="497"/>
      <c r="AS52" s="324"/>
      <c r="AT52" s="324"/>
      <c r="AU52" s="324"/>
      <c r="AV52" s="324"/>
      <c r="AW52" s="324"/>
      <c r="AX52" s="324"/>
      <c r="AY52" s="324"/>
      <c r="AZ52" s="324"/>
      <c r="BA52" s="324"/>
      <c r="BB52" s="324"/>
      <c r="BC52" s="324"/>
      <c r="BD52" s="324"/>
      <c r="BE52" s="324"/>
      <c r="BF52" s="324"/>
      <c r="BG52" s="324"/>
      <c r="BH52" s="324"/>
      <c r="BI52" s="324"/>
      <c r="BJ52" s="324"/>
      <c r="BK52" s="324"/>
      <c r="BL52" s="324"/>
      <c r="BM52" s="324"/>
      <c r="BN52" s="324"/>
      <c r="BO52" s="324"/>
      <c r="BP52" s="324"/>
      <c r="BQ52" s="324"/>
      <c r="BR52" s="324"/>
    </row>
    <row r="53" spans="1:70" ht="13.5" customHeight="1" x14ac:dyDescent="0.15">
      <c r="A53" s="481" t="s">
        <v>748</v>
      </c>
      <c r="B53" s="482"/>
      <c r="C53" s="482"/>
      <c r="D53" s="482"/>
      <c r="E53" s="482"/>
      <c r="F53" s="482"/>
      <c r="G53" s="482" t="s">
        <v>752</v>
      </c>
      <c r="H53" s="482"/>
      <c r="I53" s="482" t="s">
        <v>703</v>
      </c>
      <c r="J53" s="482"/>
      <c r="K53" s="483" t="s">
        <v>705</v>
      </c>
      <c r="L53" s="483"/>
      <c r="M53" s="483" t="s">
        <v>706</v>
      </c>
      <c r="N53" s="483"/>
      <c r="O53" s="483" t="s">
        <v>707</v>
      </c>
      <c r="P53" s="483"/>
      <c r="Q53" s="483" t="s">
        <v>745</v>
      </c>
      <c r="R53" s="483"/>
      <c r="S53" s="506" t="s">
        <v>708</v>
      </c>
      <c r="T53" s="506"/>
      <c r="U53" s="482" t="s">
        <v>709</v>
      </c>
      <c r="V53" s="482"/>
      <c r="W53" s="482" t="s">
        <v>746</v>
      </c>
      <c r="X53" s="482"/>
      <c r="Y53" s="482" t="s">
        <v>747</v>
      </c>
      <c r="Z53" s="482"/>
      <c r="AA53" s="482" t="s">
        <v>740</v>
      </c>
      <c r="AB53" s="482"/>
      <c r="AC53" s="482" t="s">
        <v>742</v>
      </c>
      <c r="AD53" s="482"/>
      <c r="AE53" s="482" t="s">
        <v>743</v>
      </c>
      <c r="AF53" s="482"/>
      <c r="AG53" s="482" t="s">
        <v>744</v>
      </c>
      <c r="AH53" s="482"/>
      <c r="AI53" s="482" t="s">
        <v>751</v>
      </c>
      <c r="AJ53" s="482"/>
      <c r="AK53" s="504"/>
      <c r="AO53" s="218" t="s">
        <v>744</v>
      </c>
      <c r="AP53" s="235"/>
      <c r="AQ53" s="235"/>
      <c r="AR53" s="235"/>
      <c r="AS53" s="235"/>
      <c r="AT53" s="235"/>
      <c r="AU53" s="235"/>
      <c r="AV53" s="235"/>
      <c r="AW53" s="235"/>
      <c r="AX53" s="235"/>
      <c r="AY53" s="235"/>
      <c r="AZ53" s="235"/>
      <c r="BA53" s="235"/>
      <c r="BB53" s="235"/>
      <c r="BC53" s="235"/>
      <c r="BD53" s="235"/>
      <c r="BE53" s="235"/>
      <c r="BF53" s="235"/>
      <c r="BG53" s="235"/>
      <c r="BH53" s="235"/>
      <c r="BI53" s="235"/>
      <c r="BJ53" s="235"/>
      <c r="BK53" s="235"/>
      <c r="BL53" s="235"/>
      <c r="BM53" s="235"/>
      <c r="BN53" s="235"/>
      <c r="BO53" s="235"/>
      <c r="BP53" s="235"/>
      <c r="BQ53" s="235"/>
      <c r="BR53" s="235"/>
    </row>
    <row r="54" spans="1:70" x14ac:dyDescent="0.15">
      <c r="A54" s="505" t="s">
        <v>3670</v>
      </c>
      <c r="B54" s="311"/>
      <c r="C54" s="311"/>
      <c r="D54" s="311"/>
      <c r="E54" s="311"/>
      <c r="F54" s="311"/>
      <c r="G54" s="311" t="s">
        <v>698</v>
      </c>
      <c r="H54" s="311"/>
      <c r="I54" s="311" t="s">
        <v>712</v>
      </c>
      <c r="J54" s="311"/>
      <c r="K54" s="311">
        <v>7</v>
      </c>
      <c r="L54" s="311"/>
      <c r="M54" s="311" t="s">
        <v>652</v>
      </c>
      <c r="N54" s="311"/>
      <c r="O54" s="311" t="s">
        <v>652</v>
      </c>
      <c r="P54" s="311"/>
      <c r="Q54" s="311" t="s">
        <v>652</v>
      </c>
      <c r="R54" s="503"/>
      <c r="S54" s="311" t="s">
        <v>652</v>
      </c>
      <c r="T54" s="311"/>
      <c r="U54" s="310" t="s">
        <v>652</v>
      </c>
      <c r="V54" s="311"/>
      <c r="W54" s="311">
        <v>2</v>
      </c>
      <c r="X54" s="311"/>
      <c r="Y54" s="311" t="s">
        <v>652</v>
      </c>
      <c r="Z54" s="311"/>
      <c r="AA54" s="311" t="s">
        <v>755</v>
      </c>
      <c r="AB54" s="311"/>
      <c r="AC54" s="311" t="s">
        <v>519</v>
      </c>
      <c r="AD54" s="311"/>
      <c r="AE54" s="311" t="s">
        <v>1070</v>
      </c>
      <c r="AF54" s="311"/>
      <c r="AG54" s="311">
        <v>0</v>
      </c>
      <c r="AH54" s="311"/>
      <c r="AI54" s="311">
        <v>0</v>
      </c>
      <c r="AJ54" s="311"/>
      <c r="AK54" s="319"/>
      <c r="AL54" s="236"/>
      <c r="AM54" s="236"/>
      <c r="AN54" s="236"/>
      <c r="AO54" s="236"/>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233"/>
      <c r="BQ54" s="233"/>
      <c r="BR54" s="233"/>
    </row>
    <row r="55" spans="1:70" ht="13.5" customHeight="1" x14ac:dyDescent="0.15">
      <c r="A55" s="498" t="s">
        <v>749</v>
      </c>
      <c r="B55" s="499"/>
      <c r="C55" s="499"/>
      <c r="D55" s="500" t="s">
        <v>3671</v>
      </c>
      <c r="E55" s="500"/>
      <c r="F55" s="500"/>
      <c r="G55" s="500"/>
      <c r="H55" s="500"/>
      <c r="I55" s="500"/>
      <c r="J55" s="500"/>
      <c r="K55" s="500"/>
      <c r="L55" s="500"/>
      <c r="M55" s="500"/>
      <c r="N55" s="500"/>
      <c r="O55" s="500"/>
      <c r="P55" s="500"/>
      <c r="Q55" s="500"/>
      <c r="R55" s="500"/>
      <c r="S55" s="501"/>
      <c r="T55" s="501"/>
      <c r="U55" s="500"/>
      <c r="V55" s="500"/>
      <c r="W55" s="500"/>
      <c r="X55" s="500"/>
      <c r="Y55" s="500"/>
      <c r="Z55" s="500"/>
      <c r="AA55" s="500"/>
      <c r="AB55" s="500"/>
      <c r="AC55" s="500"/>
      <c r="AD55" s="500"/>
      <c r="AE55" s="500"/>
      <c r="AF55" s="500"/>
      <c r="AG55" s="500"/>
      <c r="AH55" s="500"/>
      <c r="AI55" s="500"/>
      <c r="AJ55" s="500"/>
      <c r="AK55" s="502"/>
      <c r="AL55" s="507" t="b">
        <v>1</v>
      </c>
      <c r="AM55" s="508"/>
      <c r="AN55" s="508"/>
      <c r="AO55" s="236">
        <f>IF(AL55=TRUE,AG54,0)</f>
        <v>0</v>
      </c>
      <c r="AP55" s="235"/>
      <c r="AQ55" s="235"/>
      <c r="AR55" s="235"/>
      <c r="AS55" s="235"/>
      <c r="AT55" s="235"/>
      <c r="AU55" s="235"/>
      <c r="AV55" s="235"/>
      <c r="AW55" s="235"/>
      <c r="AX55" s="235"/>
      <c r="AY55" s="235"/>
      <c r="AZ55" s="235"/>
      <c r="BA55" s="235"/>
      <c r="BB55" s="235"/>
      <c r="BC55" s="235"/>
      <c r="BD55" s="235"/>
      <c r="BE55" s="235"/>
      <c r="BF55" s="235"/>
      <c r="BG55" s="235"/>
      <c r="BH55" s="235"/>
      <c r="BI55" s="235"/>
      <c r="BJ55" s="235"/>
      <c r="BK55" s="235"/>
      <c r="BL55" s="235"/>
      <c r="BM55" s="235"/>
      <c r="BN55" s="235"/>
      <c r="BO55" s="235"/>
      <c r="BP55" s="235"/>
      <c r="BQ55" s="235"/>
      <c r="BR55" s="235"/>
    </row>
    <row r="56" spans="1:70" ht="14.25" thickBot="1" x14ac:dyDescent="0.2">
      <c r="A56" s="509" t="s">
        <v>750</v>
      </c>
      <c r="B56" s="510"/>
      <c r="C56" s="510"/>
      <c r="D56" s="511"/>
      <c r="E56" s="511"/>
      <c r="F56" s="511"/>
      <c r="G56" s="511"/>
      <c r="H56" s="511"/>
      <c r="I56" s="511"/>
      <c r="J56" s="511"/>
      <c r="K56" s="511"/>
      <c r="L56" s="511"/>
      <c r="M56" s="511"/>
      <c r="N56" s="511"/>
      <c r="O56" s="511"/>
      <c r="P56" s="511"/>
      <c r="Q56" s="511"/>
      <c r="R56" s="511"/>
      <c r="S56" s="511"/>
      <c r="T56" s="511"/>
      <c r="U56" s="511"/>
      <c r="V56" s="511"/>
      <c r="W56" s="511"/>
      <c r="X56" s="511"/>
      <c r="Y56" s="511"/>
      <c r="Z56" s="511"/>
      <c r="AA56" s="511"/>
      <c r="AB56" s="511"/>
      <c r="AC56" s="511"/>
      <c r="AD56" s="511"/>
      <c r="AE56" s="511"/>
      <c r="AF56" s="511"/>
      <c r="AG56" s="511"/>
      <c r="AH56" s="511"/>
      <c r="AI56" s="511"/>
      <c r="AJ56" s="511"/>
      <c r="AK56" s="512"/>
      <c r="AL56" s="230"/>
      <c r="AM56" s="233"/>
      <c r="AN56" s="233"/>
      <c r="AO56" s="233"/>
      <c r="AP56" s="233"/>
      <c r="AQ56" s="233"/>
      <c r="AR56" s="233"/>
      <c r="AS56" s="233"/>
      <c r="AT56" s="233"/>
      <c r="AU56" s="233"/>
      <c r="AV56" s="233"/>
      <c r="AW56" s="233"/>
      <c r="AX56" s="233"/>
      <c r="AY56" s="233"/>
      <c r="AZ56" s="233"/>
      <c r="BA56" s="233"/>
      <c r="BB56" s="233"/>
      <c r="BC56" s="233"/>
      <c r="BD56" s="233"/>
      <c r="BE56" s="233"/>
      <c r="BF56" s="233"/>
      <c r="BG56" s="233"/>
      <c r="BH56" s="233"/>
      <c r="BI56" s="233"/>
      <c r="BJ56" s="233"/>
      <c r="BK56" s="233"/>
      <c r="BL56" s="233"/>
      <c r="BM56" s="233"/>
      <c r="BN56" s="233"/>
      <c r="BO56" s="233"/>
      <c r="BP56" s="233"/>
      <c r="BQ56" s="233"/>
      <c r="BR56" s="233"/>
    </row>
    <row r="57" spans="1:70" x14ac:dyDescent="0.15">
      <c r="A57" s="481" t="s">
        <v>748</v>
      </c>
      <c r="B57" s="482"/>
      <c r="C57" s="482"/>
      <c r="D57" s="482"/>
      <c r="E57" s="482"/>
      <c r="F57" s="482"/>
      <c r="G57" s="482" t="s">
        <v>752</v>
      </c>
      <c r="H57" s="482"/>
      <c r="I57" s="482" t="s">
        <v>703</v>
      </c>
      <c r="J57" s="482"/>
      <c r="K57" s="482" t="s">
        <v>705</v>
      </c>
      <c r="L57" s="482"/>
      <c r="M57" s="482" t="s">
        <v>706</v>
      </c>
      <c r="N57" s="482"/>
      <c r="O57" s="482" t="s">
        <v>707</v>
      </c>
      <c r="P57" s="482"/>
      <c r="Q57" s="482" t="s">
        <v>745</v>
      </c>
      <c r="R57" s="482"/>
      <c r="S57" s="482" t="s">
        <v>708</v>
      </c>
      <c r="T57" s="482"/>
      <c r="U57" s="482" t="s">
        <v>709</v>
      </c>
      <c r="V57" s="482"/>
      <c r="W57" s="482" t="s">
        <v>746</v>
      </c>
      <c r="X57" s="482"/>
      <c r="Y57" s="482" t="s">
        <v>747</v>
      </c>
      <c r="Z57" s="482"/>
      <c r="AA57" s="482" t="s">
        <v>740</v>
      </c>
      <c r="AB57" s="482"/>
      <c r="AC57" s="482" t="s">
        <v>742</v>
      </c>
      <c r="AD57" s="482"/>
      <c r="AE57" s="482" t="s">
        <v>743</v>
      </c>
      <c r="AF57" s="482"/>
      <c r="AG57" s="482" t="s">
        <v>744</v>
      </c>
      <c r="AH57" s="482"/>
      <c r="AI57" s="482" t="s">
        <v>751</v>
      </c>
      <c r="AJ57" s="482"/>
      <c r="AK57" s="504"/>
    </row>
    <row r="58" spans="1:70" ht="13.5" customHeight="1" x14ac:dyDescent="0.15">
      <c r="A58" s="505"/>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311"/>
      <c r="AE58" s="311"/>
      <c r="AF58" s="311"/>
      <c r="AG58" s="311"/>
      <c r="AH58" s="311"/>
      <c r="AI58" s="311"/>
      <c r="AJ58" s="311"/>
      <c r="AK58" s="319"/>
      <c r="AL58" s="236"/>
      <c r="AM58" s="236"/>
      <c r="AN58" s="236"/>
      <c r="AO58" s="236"/>
    </row>
    <row r="59" spans="1:70" ht="13.5" customHeight="1" x14ac:dyDescent="0.15">
      <c r="A59" s="498" t="s">
        <v>749</v>
      </c>
      <c r="B59" s="499"/>
      <c r="C59" s="499"/>
      <c r="D59" s="500"/>
      <c r="E59" s="500"/>
      <c r="F59" s="500"/>
      <c r="G59" s="500"/>
      <c r="H59" s="500"/>
      <c r="I59" s="500"/>
      <c r="J59" s="500"/>
      <c r="K59" s="500"/>
      <c r="L59" s="500"/>
      <c r="M59" s="500"/>
      <c r="N59" s="500"/>
      <c r="O59" s="500"/>
      <c r="P59" s="500"/>
      <c r="Q59" s="500"/>
      <c r="R59" s="500"/>
      <c r="S59" s="500"/>
      <c r="T59" s="500"/>
      <c r="U59" s="500"/>
      <c r="V59" s="500"/>
      <c r="W59" s="500"/>
      <c r="X59" s="500"/>
      <c r="Y59" s="500"/>
      <c r="Z59" s="500"/>
      <c r="AA59" s="500"/>
      <c r="AB59" s="500"/>
      <c r="AC59" s="500"/>
      <c r="AD59" s="500"/>
      <c r="AE59" s="500"/>
      <c r="AF59" s="500"/>
      <c r="AG59" s="500"/>
      <c r="AH59" s="500"/>
      <c r="AI59" s="500"/>
      <c r="AJ59" s="500"/>
      <c r="AK59" s="502"/>
      <c r="AL59" s="507" t="b">
        <v>0</v>
      </c>
      <c r="AM59" s="508"/>
      <c r="AN59" s="508"/>
      <c r="AO59" s="236">
        <f>IF(AL59=TRUE,AG58,0)</f>
        <v>0</v>
      </c>
    </row>
    <row r="60" spans="1:70" ht="14.25" thickBot="1" x14ac:dyDescent="0.2">
      <c r="A60" s="509" t="s">
        <v>750</v>
      </c>
      <c r="B60" s="510"/>
      <c r="C60" s="510"/>
      <c r="D60" s="511"/>
      <c r="E60" s="511"/>
      <c r="F60" s="511"/>
      <c r="G60" s="511"/>
      <c r="H60" s="511"/>
      <c r="I60" s="511"/>
      <c r="J60" s="511"/>
      <c r="K60" s="511"/>
      <c r="L60" s="511"/>
      <c r="M60" s="511"/>
      <c r="N60" s="511"/>
      <c r="O60" s="511"/>
      <c r="P60" s="511"/>
      <c r="Q60" s="511"/>
      <c r="R60" s="511"/>
      <c r="S60" s="511"/>
      <c r="T60" s="511"/>
      <c r="U60" s="511"/>
      <c r="V60" s="511"/>
      <c r="W60" s="511"/>
      <c r="X60" s="511"/>
      <c r="Y60" s="511"/>
      <c r="Z60" s="511"/>
      <c r="AA60" s="511"/>
      <c r="AB60" s="511"/>
      <c r="AC60" s="511"/>
      <c r="AD60" s="511"/>
      <c r="AE60" s="511"/>
      <c r="AF60" s="511"/>
      <c r="AG60" s="511"/>
      <c r="AH60" s="511"/>
      <c r="AI60" s="511"/>
      <c r="AJ60" s="511"/>
      <c r="AK60" s="512"/>
    </row>
    <row r="61" spans="1:70" ht="14.25" thickBot="1" x14ac:dyDescent="0.2">
      <c r="N61" s="237"/>
      <c r="O61" s="237"/>
      <c r="AF61" s="513" t="s">
        <v>1741</v>
      </c>
      <c r="AG61" s="514"/>
      <c r="AH61" s="514"/>
      <c r="AI61" s="515"/>
      <c r="AJ61" s="516">
        <f>SUM(AO55,AO59)</f>
        <v>0</v>
      </c>
      <c r="AK61" s="517"/>
    </row>
    <row r="62" spans="1:70" x14ac:dyDescent="0.15">
      <c r="A62" s="439" t="s">
        <v>754</v>
      </c>
      <c r="B62" s="440"/>
      <c r="C62" s="440"/>
      <c r="D62" s="440"/>
      <c r="E62" s="440"/>
      <c r="F62" s="440"/>
      <c r="G62" s="518"/>
      <c r="N62" s="237"/>
      <c r="O62" s="237"/>
    </row>
    <row r="63" spans="1:70" ht="14.25" thickBot="1" x14ac:dyDescent="0.2">
      <c r="A63" s="442"/>
      <c r="B63" s="443"/>
      <c r="C63" s="443"/>
      <c r="D63" s="443"/>
      <c r="E63" s="443"/>
      <c r="F63" s="443"/>
      <c r="G63" s="519"/>
    </row>
    <row r="64" spans="1:70" ht="14.25" thickBot="1" x14ac:dyDescent="0.2">
      <c r="A64" s="520" t="s">
        <v>764</v>
      </c>
      <c r="B64" s="521"/>
      <c r="C64" s="521"/>
      <c r="D64" s="521"/>
      <c r="E64" s="521"/>
      <c r="F64" s="521"/>
      <c r="G64" s="521"/>
      <c r="H64" s="521"/>
      <c r="I64" s="521"/>
      <c r="J64" s="522" t="s">
        <v>752</v>
      </c>
      <c r="K64" s="522"/>
      <c r="L64" s="522"/>
      <c r="M64" s="522"/>
      <c r="N64" s="522"/>
      <c r="O64" s="522"/>
      <c r="P64" s="522" t="s">
        <v>703</v>
      </c>
      <c r="Q64" s="522"/>
      <c r="R64" s="522"/>
      <c r="S64" s="522"/>
      <c r="T64" s="521" t="s">
        <v>704</v>
      </c>
      <c r="U64" s="521"/>
      <c r="V64" s="522" t="s">
        <v>709</v>
      </c>
      <c r="W64" s="522"/>
      <c r="X64" s="522" t="s">
        <v>746</v>
      </c>
      <c r="Y64" s="522"/>
      <c r="Z64" s="522" t="s">
        <v>747</v>
      </c>
      <c r="AA64" s="522"/>
      <c r="AB64" s="522" t="s">
        <v>742</v>
      </c>
      <c r="AC64" s="522"/>
      <c r="AD64" s="522"/>
      <c r="AE64" s="522"/>
      <c r="AF64" s="522" t="s">
        <v>743</v>
      </c>
      <c r="AG64" s="522"/>
      <c r="AH64" s="522" t="s">
        <v>744</v>
      </c>
      <c r="AI64" s="522"/>
      <c r="AJ64" s="534" t="s">
        <v>911</v>
      </c>
      <c r="AK64" s="535"/>
      <c r="AO64" s="218" t="s">
        <v>744</v>
      </c>
    </row>
    <row r="65" spans="1:69" x14ac:dyDescent="0.15">
      <c r="A65" s="531" t="s">
        <v>1021</v>
      </c>
      <c r="B65" s="532"/>
      <c r="C65" s="532"/>
      <c r="D65" s="532"/>
      <c r="E65" s="532"/>
      <c r="F65" s="532"/>
      <c r="G65" s="532"/>
      <c r="H65" s="532"/>
      <c r="I65" s="532"/>
      <c r="J65" s="523" t="str">
        <f>IF(A65="","",INDEX(通常武器!$C:$C,MATCH(調和の守護者!A65,通常武器!$B:$B,0)))</f>
        <v>剣</v>
      </c>
      <c r="K65" s="523"/>
      <c r="L65" s="523"/>
      <c r="M65" s="523"/>
      <c r="N65" s="523"/>
      <c r="O65" s="523"/>
      <c r="P65" s="523" t="str">
        <f>IF(A65="","",INDEX(通常武器!$D:$D,MATCH(調和の守護者!A65,通常武器!$B:$B,0)))</f>
        <v>〔白〕</v>
      </c>
      <c r="Q65" s="523"/>
      <c r="R65" s="523"/>
      <c r="S65" s="523"/>
      <c r="T65" s="533" t="str">
        <f>IF(A65="","",INDEX(通常武器!$E:$E,MATCH(調和の守護者!A65,通常武器!$B:$B,0)))</f>
        <v>刺+5</v>
      </c>
      <c r="U65" s="533"/>
      <c r="V65" s="523">
        <f>IF(A65="","",INDEX(通常武器!$F:$F,MATCH(調和の守護者!A65,通常武器!$B:$B,0)))</f>
        <v>1</v>
      </c>
      <c r="W65" s="523"/>
      <c r="X65" s="523" t="str">
        <f>IF(A65="","",INDEX(通常武器!$G:$G,MATCH(調和の守護者!A65,通常武器!$B:$B,0)))</f>
        <v>-</v>
      </c>
      <c r="Y65" s="523"/>
      <c r="Z65" s="523">
        <f>IF(A65="","",INDEX(通常武器!$H:$H,MATCH(調和の守護者!A65,通常武器!$B:$B,0)))</f>
        <v>2</v>
      </c>
      <c r="AA65" s="523"/>
      <c r="AB65" s="523" t="str">
        <f>IF(A65="","",INDEX(通常武器!$I:$I,MATCH(調和の守護者!A65,通常武器!$B:$B,0)))</f>
        <v>至近</v>
      </c>
      <c r="AC65" s="523"/>
      <c r="AD65" s="523"/>
      <c r="AE65" s="523"/>
      <c r="AF65" s="523" t="str">
        <f>IF(A65="","",INDEX(通常武器!$J:$J,MATCH(調和の守護者!A65,通常武器!$B:$B,0)))</f>
        <v>片手</v>
      </c>
      <c r="AG65" s="523"/>
      <c r="AH65" s="523">
        <f>IF(A65="","",INDEX(通常武器!$K:$K,MATCH(調和の守護者!A65,通常武器!$B:$B,0)))</f>
        <v>1</v>
      </c>
      <c r="AI65" s="523"/>
      <c r="AJ65" s="524">
        <f>IF(A65="","",INDEX(通常武器!$L:$L,MATCH(調和の守護者!A65,通常武器!$B:$B,0)))</f>
        <v>150</v>
      </c>
      <c r="AK65" s="525"/>
      <c r="AL65" s="236"/>
      <c r="AM65" s="236"/>
      <c r="AN65" s="236"/>
      <c r="AO65" s="236"/>
      <c r="AP65" s="236"/>
      <c r="AQ65" s="236"/>
    </row>
    <row r="66" spans="1:69" ht="14.25" thickBot="1" x14ac:dyDescent="0.2">
      <c r="A66" s="526" t="s">
        <v>717</v>
      </c>
      <c r="B66" s="527"/>
      <c r="C66" s="527"/>
      <c r="D66" s="528">
        <f>IF(A65="","",INDEX(通常武器!$M:$M,MATCH(調和の守護者!A65,通常武器!$B:$B,0)))</f>
        <v>0</v>
      </c>
      <c r="E66" s="529"/>
      <c r="F66" s="529"/>
      <c r="G66" s="529"/>
      <c r="H66" s="529"/>
      <c r="I66" s="529"/>
      <c r="J66" s="529"/>
      <c r="K66" s="529"/>
      <c r="L66" s="529"/>
      <c r="M66" s="529"/>
      <c r="N66" s="529"/>
      <c r="O66" s="529"/>
      <c r="P66" s="529"/>
      <c r="Q66" s="529"/>
      <c r="R66" s="529"/>
      <c r="S66" s="529"/>
      <c r="T66" s="529"/>
      <c r="U66" s="529"/>
      <c r="V66" s="529"/>
      <c r="W66" s="529"/>
      <c r="X66" s="529"/>
      <c r="Y66" s="529"/>
      <c r="Z66" s="529"/>
      <c r="AA66" s="529"/>
      <c r="AB66" s="529"/>
      <c r="AC66" s="529"/>
      <c r="AD66" s="529"/>
      <c r="AE66" s="529"/>
      <c r="AF66" s="529"/>
      <c r="AG66" s="529"/>
      <c r="AH66" s="529"/>
      <c r="AI66" s="529"/>
      <c r="AJ66" s="529"/>
      <c r="AK66" s="530"/>
      <c r="AL66" s="507" t="b">
        <v>1</v>
      </c>
      <c r="AM66" s="508"/>
      <c r="AN66" s="508"/>
      <c r="AO66" s="236">
        <f>IF(AL66=TRUE,AH65,0)</f>
        <v>1</v>
      </c>
      <c r="AP66" s="236"/>
      <c r="AQ66" s="236"/>
    </row>
    <row r="67" spans="1:69" x14ac:dyDescent="0.15">
      <c r="A67" s="531"/>
      <c r="B67" s="532"/>
      <c r="C67" s="532"/>
      <c r="D67" s="532"/>
      <c r="E67" s="532"/>
      <c r="F67" s="532"/>
      <c r="G67" s="532"/>
      <c r="H67" s="532"/>
      <c r="I67" s="532"/>
      <c r="J67" s="523" t="str">
        <f>IF(A67="","",INDEX(通常武器!$C:$C,MATCH(調和の守護者!A67,通常武器!$B:$B,0)))</f>
        <v/>
      </c>
      <c r="K67" s="523"/>
      <c r="L67" s="523"/>
      <c r="M67" s="523"/>
      <c r="N67" s="523"/>
      <c r="O67" s="523"/>
      <c r="P67" s="523" t="str">
        <f>IF(A67="","",INDEX(通常武器!$D:$D,MATCH(調和の守護者!A67,通常武器!$B:$B,0)))</f>
        <v/>
      </c>
      <c r="Q67" s="523"/>
      <c r="R67" s="523"/>
      <c r="S67" s="523"/>
      <c r="T67" s="533" t="str">
        <f>IF(A67="","",INDEX(通常武器!$E:$E,MATCH(調和の守護者!A67,通常武器!$B:$B,0)))</f>
        <v/>
      </c>
      <c r="U67" s="533"/>
      <c r="V67" s="523" t="str">
        <f>IF(A67="","",INDEX(通常武器!$F:$F,MATCH(調和の守護者!A67,通常武器!$B:$B,0)))</f>
        <v/>
      </c>
      <c r="W67" s="523"/>
      <c r="X67" s="523" t="str">
        <f>IF(A67="","",INDEX(通常武器!$G:$G,MATCH(調和の守護者!A67,通常武器!$B:$B,0)))</f>
        <v/>
      </c>
      <c r="Y67" s="523"/>
      <c r="Z67" s="523" t="str">
        <f>IF(A67="","",INDEX(通常武器!$H:$H,MATCH(調和の守護者!A67,通常武器!$B:$B,0)))</f>
        <v/>
      </c>
      <c r="AA67" s="523"/>
      <c r="AB67" s="523" t="str">
        <f>IF(A67="","",INDEX(通常武器!$I:$I,MATCH(調和の守護者!A67,通常武器!$B:$B,0)))</f>
        <v/>
      </c>
      <c r="AC67" s="523"/>
      <c r="AD67" s="523"/>
      <c r="AE67" s="523"/>
      <c r="AF67" s="523" t="str">
        <f>IF(A67="","",INDEX(通常武器!$J:$J,MATCH(調和の守護者!A67,通常武器!$B:$B,0)))</f>
        <v/>
      </c>
      <c r="AG67" s="523"/>
      <c r="AH67" s="523" t="str">
        <f>IF(A67="","",INDEX(通常武器!$K:$K,MATCH(調和の守護者!A67,通常武器!$B:$B,0)))</f>
        <v/>
      </c>
      <c r="AI67" s="523"/>
      <c r="AJ67" s="524" t="str">
        <f>IF(A67="","",INDEX(通常武器!$L:$L,MATCH(調和の守護者!A67,通常武器!$B:$B,0)))</f>
        <v/>
      </c>
      <c r="AK67" s="525"/>
      <c r="AL67" s="236"/>
      <c r="AM67" s="236"/>
      <c r="AN67" s="236"/>
      <c r="AO67" s="236"/>
      <c r="AP67" s="236"/>
      <c r="AQ67" s="236"/>
    </row>
    <row r="68" spans="1:69" ht="14.25" customHeight="1" thickBot="1" x14ac:dyDescent="0.2">
      <c r="A68" s="526" t="s">
        <v>717</v>
      </c>
      <c r="B68" s="527"/>
      <c r="C68" s="527"/>
      <c r="D68" s="528" t="str">
        <f>IF(A67="","",INDEX(通常武器!$M:$M,MATCH(調和の守護者!A67,通常武器!$B:$B,0)))</f>
        <v/>
      </c>
      <c r="E68" s="529"/>
      <c r="F68" s="529"/>
      <c r="G68" s="529"/>
      <c r="H68" s="529"/>
      <c r="I68" s="529"/>
      <c r="J68" s="529"/>
      <c r="K68" s="529"/>
      <c r="L68" s="529"/>
      <c r="M68" s="529"/>
      <c r="N68" s="529"/>
      <c r="O68" s="529"/>
      <c r="P68" s="529"/>
      <c r="Q68" s="529"/>
      <c r="R68" s="529"/>
      <c r="S68" s="529"/>
      <c r="T68" s="529"/>
      <c r="U68" s="529"/>
      <c r="V68" s="529"/>
      <c r="W68" s="529"/>
      <c r="X68" s="529"/>
      <c r="Y68" s="529"/>
      <c r="Z68" s="529"/>
      <c r="AA68" s="529"/>
      <c r="AB68" s="529"/>
      <c r="AC68" s="529"/>
      <c r="AD68" s="529"/>
      <c r="AE68" s="529"/>
      <c r="AF68" s="529"/>
      <c r="AG68" s="529"/>
      <c r="AH68" s="529"/>
      <c r="AI68" s="529"/>
      <c r="AJ68" s="529"/>
      <c r="AK68" s="530"/>
      <c r="AL68" s="507" t="b">
        <v>0</v>
      </c>
      <c r="AM68" s="508"/>
      <c r="AN68" s="508"/>
      <c r="AO68" s="236">
        <f>IF(AL68=TRUE,AH67,0)</f>
        <v>0</v>
      </c>
      <c r="AP68" s="236"/>
      <c r="AQ68" s="236"/>
    </row>
    <row r="69" spans="1:69" x14ac:dyDescent="0.15">
      <c r="A69" s="531"/>
      <c r="B69" s="532"/>
      <c r="C69" s="532"/>
      <c r="D69" s="532"/>
      <c r="E69" s="532"/>
      <c r="F69" s="532"/>
      <c r="G69" s="532"/>
      <c r="H69" s="532"/>
      <c r="I69" s="532"/>
      <c r="J69" s="523" t="str">
        <f>IF(A69="","",INDEX(通常武器!$C:$C,MATCH(調和の守護者!A69,通常武器!$B:$B,0)))</f>
        <v/>
      </c>
      <c r="K69" s="523"/>
      <c r="L69" s="523"/>
      <c r="M69" s="523"/>
      <c r="N69" s="523"/>
      <c r="O69" s="523"/>
      <c r="P69" s="523" t="str">
        <f>IF(A69="","",INDEX(通常武器!$D:$D,MATCH(調和の守護者!A69,通常武器!$B:$B,0)))</f>
        <v/>
      </c>
      <c r="Q69" s="523"/>
      <c r="R69" s="523"/>
      <c r="S69" s="523"/>
      <c r="T69" s="533" t="str">
        <f>IF(A69="","",INDEX(通常武器!$E:$E,MATCH(調和の守護者!A69,通常武器!$B:$B,0)))</f>
        <v/>
      </c>
      <c r="U69" s="533"/>
      <c r="V69" s="523" t="str">
        <f>IF(A69="","",INDEX(通常武器!$F:$F,MATCH(調和の守護者!A69,通常武器!$B:$B,0)))</f>
        <v/>
      </c>
      <c r="W69" s="523"/>
      <c r="X69" s="523" t="str">
        <f>IF(A69="","",INDEX(通常武器!$G:$G,MATCH(調和の守護者!A69,通常武器!$B:$B,0)))</f>
        <v/>
      </c>
      <c r="Y69" s="523"/>
      <c r="Z69" s="523" t="str">
        <f>IF(A69="","",INDEX(通常武器!$H:$H,MATCH(調和の守護者!A69,通常武器!$B:$B,0)))</f>
        <v/>
      </c>
      <c r="AA69" s="523"/>
      <c r="AB69" s="523" t="str">
        <f>IF(A69="","",INDEX(通常武器!$I:$I,MATCH(調和の守護者!A69,通常武器!$B:$B,0)))</f>
        <v/>
      </c>
      <c r="AC69" s="523"/>
      <c r="AD69" s="523"/>
      <c r="AE69" s="523"/>
      <c r="AF69" s="523" t="str">
        <f>IF(A69="","",INDEX(通常武器!$J:$J,MATCH(調和の守護者!A69,通常武器!$B:$B,0)))</f>
        <v/>
      </c>
      <c r="AG69" s="523"/>
      <c r="AH69" s="523" t="str">
        <f>IF(A69="","",INDEX(通常武器!$K:$K,MATCH(調和の守護者!A69,通常武器!$B:$B,0)))</f>
        <v/>
      </c>
      <c r="AI69" s="523"/>
      <c r="AJ69" s="524" t="str">
        <f>IF(A69="","",INDEX(通常武器!$L:$L,MATCH(調和の守護者!A69,通常武器!$B:$B,0)))</f>
        <v/>
      </c>
      <c r="AK69" s="525"/>
      <c r="AL69" s="236"/>
      <c r="AM69" s="236"/>
      <c r="AN69" s="236"/>
      <c r="AO69" s="236"/>
      <c r="AP69" s="236"/>
      <c r="AQ69" s="236"/>
    </row>
    <row r="70" spans="1:69" ht="14.25" customHeight="1" thickBot="1" x14ac:dyDescent="0.2">
      <c r="A70" s="526" t="s">
        <v>717</v>
      </c>
      <c r="B70" s="527"/>
      <c r="C70" s="527"/>
      <c r="D70" s="528" t="str">
        <f>IF(A69="","",INDEX(通常武器!$M:$M,MATCH(調和の守護者!A69,通常武器!$B:$B,0)))</f>
        <v/>
      </c>
      <c r="E70" s="529"/>
      <c r="F70" s="529"/>
      <c r="G70" s="529"/>
      <c r="H70" s="529"/>
      <c r="I70" s="529"/>
      <c r="J70" s="529"/>
      <c r="K70" s="529"/>
      <c r="L70" s="529"/>
      <c r="M70" s="529"/>
      <c r="N70" s="529"/>
      <c r="O70" s="529"/>
      <c r="P70" s="529"/>
      <c r="Q70" s="529"/>
      <c r="R70" s="529"/>
      <c r="S70" s="529"/>
      <c r="T70" s="529"/>
      <c r="U70" s="529"/>
      <c r="V70" s="529"/>
      <c r="W70" s="529"/>
      <c r="X70" s="529"/>
      <c r="Y70" s="529"/>
      <c r="Z70" s="529"/>
      <c r="AA70" s="529"/>
      <c r="AB70" s="529"/>
      <c r="AC70" s="529"/>
      <c r="AD70" s="529"/>
      <c r="AE70" s="529"/>
      <c r="AF70" s="529"/>
      <c r="AG70" s="529"/>
      <c r="AH70" s="529"/>
      <c r="AI70" s="529"/>
      <c r="AJ70" s="529"/>
      <c r="AK70" s="530"/>
      <c r="AL70" s="507" t="b">
        <v>0</v>
      </c>
      <c r="AM70" s="508"/>
      <c r="AN70" s="508"/>
      <c r="AO70" s="236">
        <f>IF(AL70=TRUE,AH69,0)</f>
        <v>0</v>
      </c>
      <c r="AP70" s="236"/>
      <c r="AQ70" s="236"/>
    </row>
    <row r="71" spans="1:69" ht="14.25" thickBot="1" x14ac:dyDescent="0.2">
      <c r="A71" s="238"/>
      <c r="B71" s="238"/>
      <c r="C71" s="238"/>
      <c r="D71" s="238"/>
      <c r="E71" s="238"/>
      <c r="F71" s="238"/>
      <c r="G71" s="238"/>
      <c r="H71" s="238"/>
      <c r="I71" s="238"/>
      <c r="T71" s="238"/>
      <c r="U71" s="238"/>
      <c r="AF71" s="513" t="s">
        <v>604</v>
      </c>
      <c r="AG71" s="515"/>
      <c r="AH71" s="548">
        <f>SUM(AO66,AO68,AO70)</f>
        <v>1</v>
      </c>
      <c r="AI71" s="549"/>
      <c r="AJ71" s="550">
        <f>IF(A65="","",SUM(AJ65,AJ67,AJ69))</f>
        <v>150</v>
      </c>
      <c r="AK71" s="551"/>
      <c r="AL71" s="236"/>
      <c r="AM71" s="236"/>
      <c r="AN71" s="236"/>
      <c r="AO71" s="236"/>
      <c r="AP71" s="236"/>
      <c r="AQ71" s="236"/>
    </row>
    <row r="72" spans="1:69" ht="14.25" thickBot="1" x14ac:dyDescent="0.2">
      <c r="A72" s="473" t="s">
        <v>1635</v>
      </c>
      <c r="B72" s="474"/>
      <c r="C72" s="474"/>
      <c r="D72" s="474"/>
      <c r="E72" s="474"/>
      <c r="F72" s="474"/>
      <c r="G72" s="475"/>
      <c r="H72" s="218"/>
      <c r="I72" s="218"/>
      <c r="J72" s="218"/>
      <c r="K72" s="218"/>
      <c r="L72" s="218"/>
      <c r="M72" s="218"/>
      <c r="N72" s="239"/>
      <c r="O72" s="239"/>
      <c r="P72" s="240"/>
      <c r="Q72" s="240"/>
      <c r="R72" s="240"/>
      <c r="S72" s="240"/>
      <c r="T72" s="240"/>
      <c r="U72" s="240"/>
      <c r="V72" s="240"/>
      <c r="W72" s="240"/>
      <c r="AB72" s="240"/>
      <c r="AC72" s="240"/>
      <c r="AD72" s="240"/>
      <c r="AE72" s="240"/>
      <c r="AH72" s="240"/>
      <c r="AI72" s="240"/>
      <c r="AJ72" s="240"/>
      <c r="AK72" s="240"/>
      <c r="AO72" s="236"/>
      <c r="AP72" s="236"/>
      <c r="AQ72" s="236"/>
    </row>
    <row r="73" spans="1:69" ht="14.25" thickBot="1" x14ac:dyDescent="0.2">
      <c r="A73" s="536"/>
      <c r="B73" s="537"/>
      <c r="C73" s="537"/>
      <c r="D73" s="537"/>
      <c r="E73" s="537"/>
      <c r="F73" s="537"/>
      <c r="G73" s="538"/>
      <c r="T73" s="539" t="s">
        <v>1636</v>
      </c>
      <c r="U73" s="540"/>
      <c r="V73" s="540"/>
      <c r="W73" s="540"/>
      <c r="X73" s="540"/>
      <c r="Y73" s="540"/>
      <c r="Z73" s="540"/>
      <c r="AA73" s="540"/>
      <c r="AB73" s="540"/>
      <c r="AC73" s="540"/>
      <c r="AD73" s="540"/>
      <c r="AE73" s="541"/>
      <c r="AJ73" s="241"/>
      <c r="AK73" s="241"/>
      <c r="AL73" s="236"/>
      <c r="AM73" s="236"/>
      <c r="AN73" s="236"/>
      <c r="AO73" s="236"/>
      <c r="AP73" s="236"/>
      <c r="AQ73" s="236"/>
    </row>
    <row r="74" spans="1:69" ht="14.25" thickBot="1" x14ac:dyDescent="0.2">
      <c r="A74" s="542" t="s">
        <v>327</v>
      </c>
      <c r="B74" s="543"/>
      <c r="C74" s="543"/>
      <c r="D74" s="543"/>
      <c r="E74" s="543"/>
      <c r="F74" s="543"/>
      <c r="G74" s="543"/>
      <c r="H74" s="543"/>
      <c r="I74" s="543"/>
      <c r="J74" s="543" t="s">
        <v>328</v>
      </c>
      <c r="K74" s="543"/>
      <c r="L74" s="543"/>
      <c r="M74" s="543"/>
      <c r="N74" s="543"/>
      <c r="O74" s="543"/>
      <c r="P74" s="544" t="s">
        <v>743</v>
      </c>
      <c r="Q74" s="544"/>
      <c r="R74" s="544"/>
      <c r="S74" s="545"/>
      <c r="T74" s="546" t="s">
        <v>705</v>
      </c>
      <c r="U74" s="546"/>
      <c r="V74" s="546"/>
      <c r="W74" s="546" t="s">
        <v>706</v>
      </c>
      <c r="X74" s="546"/>
      <c r="Y74" s="546"/>
      <c r="Z74" s="546" t="s">
        <v>707</v>
      </c>
      <c r="AA74" s="546"/>
      <c r="AB74" s="546"/>
      <c r="AC74" s="546" t="s">
        <v>708</v>
      </c>
      <c r="AD74" s="546"/>
      <c r="AE74" s="547"/>
      <c r="AF74" s="544" t="s">
        <v>744</v>
      </c>
      <c r="AG74" s="544"/>
      <c r="AH74" s="544"/>
      <c r="AI74" s="562" t="s">
        <v>911</v>
      </c>
      <c r="AJ74" s="562"/>
      <c r="AK74" s="563"/>
      <c r="AO74" s="236" t="s">
        <v>1636</v>
      </c>
      <c r="AP74" s="236"/>
      <c r="AQ74" s="236"/>
      <c r="AS74" s="218" t="s">
        <v>744</v>
      </c>
    </row>
    <row r="75" spans="1:69" x14ac:dyDescent="0.15">
      <c r="A75" s="558" t="s">
        <v>3672</v>
      </c>
      <c r="B75" s="559"/>
      <c r="C75" s="559"/>
      <c r="D75" s="559"/>
      <c r="E75" s="559"/>
      <c r="F75" s="559"/>
      <c r="G75" s="559"/>
      <c r="H75" s="559"/>
      <c r="I75" s="559"/>
      <c r="J75" s="560" t="str">
        <f>IF(A75="","",INDEX(防具!$C:$C,MATCH(調和の守護者!A75,防具!$B:$B,0)))</f>
        <v>金属</v>
      </c>
      <c r="K75" s="560"/>
      <c r="L75" s="560"/>
      <c r="M75" s="560"/>
      <c r="N75" s="560"/>
      <c r="O75" s="560"/>
      <c r="P75" s="561" t="str">
        <f>IF(A75="","",INDEX(防具!$D:$D,MATCH(調和の守護者!A75,防具!$B:$B,0)))</f>
        <v>頭</v>
      </c>
      <c r="Q75" s="561"/>
      <c r="R75" s="561"/>
      <c r="S75" s="561"/>
      <c r="T75" s="561">
        <f>IF(A75="","",INDEX(防具!$E:$E,MATCH(調和の守護者!A75,防具!$B:$B,0)))</f>
        <v>1</v>
      </c>
      <c r="U75" s="561"/>
      <c r="V75" s="561"/>
      <c r="W75" s="561">
        <f>IF(A75="","",INDEX(防具!$F:$F,MATCH(調和の守護者!A75,防具!$B:$B,0)))</f>
        <v>1</v>
      </c>
      <c r="X75" s="561"/>
      <c r="Y75" s="561"/>
      <c r="Z75" s="561">
        <f>IF(A75="","",INDEX(防具!$G:$G,MATCH(調和の守護者!A75,防具!$B:$B,0)))</f>
        <v>0</v>
      </c>
      <c r="AA75" s="561"/>
      <c r="AB75" s="561"/>
      <c r="AC75" s="561">
        <f>IF(A75="","",INDEX(防具!$H:$H,MATCH(調和の守護者!A75,防具!$B:$B,0)))</f>
        <v>0</v>
      </c>
      <c r="AD75" s="561"/>
      <c r="AE75" s="561"/>
      <c r="AF75" s="561">
        <f>IF(A75="","",INDEX(防具!$I:$I,MATCH(調和の守護者!A75,防具!$B:$B,0)))</f>
        <v>1</v>
      </c>
      <c r="AG75" s="561"/>
      <c r="AH75" s="561"/>
      <c r="AI75" s="552">
        <f>IF(A75="","",INDEX(防具!$J:$J,MATCH(調和の守護者!A75,防具!$B:$B,0)))</f>
        <v>50</v>
      </c>
      <c r="AJ75" s="552"/>
      <c r="AK75" s="553"/>
      <c r="AO75" s="219" t="s">
        <v>705</v>
      </c>
      <c r="AP75" s="219" t="s">
        <v>706</v>
      </c>
      <c r="AQ75" s="219" t="s">
        <v>707</v>
      </c>
      <c r="AR75" s="219" t="s">
        <v>1638</v>
      </c>
      <c r="AS75" s="219"/>
    </row>
    <row r="76" spans="1:69" ht="14.25" thickBot="1" x14ac:dyDescent="0.2">
      <c r="A76" s="554" t="s">
        <v>717</v>
      </c>
      <c r="B76" s="555"/>
      <c r="C76" s="555"/>
      <c r="D76" s="556">
        <f>IF(A75="","",INDEX(防具!$K:$K,MATCH(調和の守護者!A75,防具!$B:$B,0)))</f>
        <v>0</v>
      </c>
      <c r="E76" s="556"/>
      <c r="F76" s="556"/>
      <c r="G76" s="556"/>
      <c r="H76" s="556"/>
      <c r="I76" s="556"/>
      <c r="J76" s="556"/>
      <c r="K76" s="556"/>
      <c r="L76" s="556"/>
      <c r="M76" s="556"/>
      <c r="N76" s="556"/>
      <c r="O76" s="556"/>
      <c r="P76" s="556"/>
      <c r="Q76" s="556"/>
      <c r="R76" s="556"/>
      <c r="S76" s="556"/>
      <c r="T76" s="556"/>
      <c r="U76" s="556"/>
      <c r="V76" s="556"/>
      <c r="W76" s="556"/>
      <c r="X76" s="556"/>
      <c r="Y76" s="556"/>
      <c r="Z76" s="556"/>
      <c r="AA76" s="556"/>
      <c r="AB76" s="556"/>
      <c r="AC76" s="556"/>
      <c r="AD76" s="556"/>
      <c r="AE76" s="556"/>
      <c r="AF76" s="556"/>
      <c r="AG76" s="556"/>
      <c r="AH76" s="556"/>
      <c r="AI76" s="556"/>
      <c r="AJ76" s="556"/>
      <c r="AK76" s="557"/>
      <c r="AL76" s="508" t="b">
        <v>1</v>
      </c>
      <c r="AM76" s="508"/>
      <c r="AN76" s="508"/>
      <c r="AO76" s="219">
        <f>IF(AL76=TRUE,T75,0)</f>
        <v>1</v>
      </c>
      <c r="AP76" s="219">
        <f>IF(AL76=TRUE,W75,0)</f>
        <v>1</v>
      </c>
      <c r="AQ76" s="219">
        <f>IF(AL76=TRUE,Z75,0)</f>
        <v>0</v>
      </c>
      <c r="AR76" s="242">
        <f>IF(AL76=TRUE,AC75,0)</f>
        <v>0</v>
      </c>
      <c r="AS76" s="219">
        <f>IF(AL76=TRUE,AF75,0)</f>
        <v>1</v>
      </c>
    </row>
    <row r="77" spans="1:69" x14ac:dyDescent="0.15">
      <c r="A77" s="558" t="s">
        <v>1166</v>
      </c>
      <c r="B77" s="559"/>
      <c r="C77" s="559"/>
      <c r="D77" s="559"/>
      <c r="E77" s="559"/>
      <c r="F77" s="559"/>
      <c r="G77" s="559"/>
      <c r="H77" s="559"/>
      <c r="I77" s="559"/>
      <c r="J77" s="560" t="str">
        <f>IF(A77="","",INDEX(防具!$C:$C,MATCH(調和の守護者!A77,防具!$B:$B,0)))</f>
        <v>金属</v>
      </c>
      <c r="K77" s="560"/>
      <c r="L77" s="560"/>
      <c r="M77" s="560"/>
      <c r="N77" s="560"/>
      <c r="O77" s="560"/>
      <c r="P77" s="561" t="str">
        <f>IF(A77="","",INDEX(防具!$D:$D,MATCH(調和の守護者!A77,防具!$B:$B,0)))</f>
        <v>胴</v>
      </c>
      <c r="Q77" s="561"/>
      <c r="R77" s="561"/>
      <c r="S77" s="561"/>
      <c r="T77" s="561">
        <f>IF(A77="","",INDEX(防具!$E:$E,MATCH(調和の守護者!A77,防具!$B:$B,0)))</f>
        <v>2</v>
      </c>
      <c r="U77" s="561"/>
      <c r="V77" s="561"/>
      <c r="W77" s="561">
        <f>IF(A77="","",INDEX(防具!$F:$F,MATCH(調和の守護者!A77,防具!$B:$B,0)))</f>
        <v>3</v>
      </c>
      <c r="X77" s="561"/>
      <c r="Y77" s="561"/>
      <c r="Z77" s="561">
        <f>IF(A77="","",INDEX(防具!$G:$G,MATCH(調和の守護者!A77,防具!$B:$B,0)))</f>
        <v>3</v>
      </c>
      <c r="AA77" s="561"/>
      <c r="AB77" s="561"/>
      <c r="AC77" s="561">
        <f>IF(A77="","",INDEX(防具!$H:$H,MATCH(調和の守護者!A77,防具!$B:$B,0)))</f>
        <v>2</v>
      </c>
      <c r="AD77" s="561"/>
      <c r="AE77" s="561"/>
      <c r="AF77" s="561">
        <f>IF(A77="","",INDEX(防具!$I:$I,MATCH(調和の守護者!A77,防具!$B:$B,0)))</f>
        <v>1</v>
      </c>
      <c r="AG77" s="561"/>
      <c r="AH77" s="561"/>
      <c r="AI77" s="552">
        <f>IF(A77="","",INDEX(防具!$J:$J,MATCH(調和の守護者!A77,防具!$B:$B,0)))</f>
        <v>250</v>
      </c>
      <c r="AJ77" s="552"/>
      <c r="AK77" s="553"/>
      <c r="AO77" s="219" t="s">
        <v>705</v>
      </c>
      <c r="AP77" s="219" t="s">
        <v>706</v>
      </c>
      <c r="AQ77" s="219" t="s">
        <v>707</v>
      </c>
      <c r="AR77" s="219" t="s">
        <v>1638</v>
      </c>
      <c r="AS77" s="219"/>
    </row>
    <row r="78" spans="1:69" ht="13.5" customHeight="1" thickBot="1" x14ac:dyDescent="0.2">
      <c r="A78" s="526" t="s">
        <v>717</v>
      </c>
      <c r="B78" s="527"/>
      <c r="C78" s="527"/>
      <c r="D78" s="564">
        <f>IF(A77="","",INDEX(防具!$K:$K,MATCH(調和の守護者!A77,防具!$B:$B,0)))</f>
        <v>0</v>
      </c>
      <c r="E78" s="564"/>
      <c r="F78" s="564"/>
      <c r="G78" s="564"/>
      <c r="H78" s="564"/>
      <c r="I78" s="564"/>
      <c r="J78" s="564"/>
      <c r="K78" s="564"/>
      <c r="L78" s="564"/>
      <c r="M78" s="564"/>
      <c r="N78" s="564"/>
      <c r="O78" s="564"/>
      <c r="P78" s="564"/>
      <c r="Q78" s="564"/>
      <c r="R78" s="564"/>
      <c r="S78" s="564"/>
      <c r="T78" s="564"/>
      <c r="U78" s="564"/>
      <c r="V78" s="564"/>
      <c r="W78" s="564"/>
      <c r="X78" s="564"/>
      <c r="Y78" s="564"/>
      <c r="Z78" s="564"/>
      <c r="AA78" s="564"/>
      <c r="AB78" s="564"/>
      <c r="AC78" s="564"/>
      <c r="AD78" s="564"/>
      <c r="AE78" s="564"/>
      <c r="AF78" s="564"/>
      <c r="AG78" s="564"/>
      <c r="AH78" s="564"/>
      <c r="AI78" s="564"/>
      <c r="AJ78" s="564"/>
      <c r="AK78" s="565"/>
      <c r="AL78" s="508" t="b">
        <v>1</v>
      </c>
      <c r="AM78" s="508"/>
      <c r="AN78" s="508"/>
      <c r="AO78" s="219">
        <f>IF(AL78=TRUE,T77,0)</f>
        <v>2</v>
      </c>
      <c r="AP78" s="219">
        <f>IF(AL78=TRUE,W77,0)</f>
        <v>3</v>
      </c>
      <c r="AQ78" s="219">
        <f>IF(AL78=TRUE,Z77,0)</f>
        <v>3</v>
      </c>
      <c r="AR78" s="242">
        <f>IF(AL78=TRUE,AC77,0)</f>
        <v>2</v>
      </c>
      <c r="AS78" s="219">
        <f>IF(AL78=TRUE,AF77,0)</f>
        <v>1</v>
      </c>
    </row>
    <row r="79" spans="1:69" ht="14.25" customHeight="1" x14ac:dyDescent="0.15">
      <c r="A79" s="531"/>
      <c r="B79" s="532"/>
      <c r="C79" s="532"/>
      <c r="D79" s="532"/>
      <c r="E79" s="532"/>
      <c r="F79" s="532"/>
      <c r="G79" s="532"/>
      <c r="H79" s="532"/>
      <c r="I79" s="532"/>
      <c r="J79" s="533" t="str">
        <f>IF(A79="","",INDEX(防具!$C:$C,MATCH(調和の守護者!A79,防具!$B:$B,0)))</f>
        <v/>
      </c>
      <c r="K79" s="533"/>
      <c r="L79" s="533"/>
      <c r="M79" s="533"/>
      <c r="N79" s="533"/>
      <c r="O79" s="533"/>
      <c r="P79" s="523" t="str">
        <f>IF(A79="","",INDEX(防具!$D:$D,MATCH(調和の守護者!A79,防具!$B:$B,0)))</f>
        <v/>
      </c>
      <c r="Q79" s="523"/>
      <c r="R79" s="523"/>
      <c r="S79" s="523"/>
      <c r="T79" s="523" t="str">
        <f>IF(A79="","",INDEX(防具!$E:$E,MATCH(調和の守護者!A79,防具!$B:$B,0)))</f>
        <v/>
      </c>
      <c r="U79" s="523"/>
      <c r="V79" s="523"/>
      <c r="W79" s="523" t="str">
        <f>IF(A79="","",INDEX(防具!$F:$F,MATCH(調和の守護者!A79,防具!$B:$B,0)))</f>
        <v/>
      </c>
      <c r="X79" s="523"/>
      <c r="Y79" s="523"/>
      <c r="Z79" s="523" t="str">
        <f>IF(A79="","",INDEX(防具!$G:$G,MATCH(調和の守護者!A79,防具!$B:$B,0)))</f>
        <v/>
      </c>
      <c r="AA79" s="523"/>
      <c r="AB79" s="523"/>
      <c r="AC79" s="523" t="str">
        <f>IF(A79="","",INDEX(防具!$H:$H,MATCH(調和の守護者!A79,防具!$B:$B,0)))</f>
        <v/>
      </c>
      <c r="AD79" s="523"/>
      <c r="AE79" s="523"/>
      <c r="AF79" s="523" t="str">
        <f>IF(A79="","",INDEX(防具!$I:$I,MATCH(調和の守護者!A79,防具!$B:$B,0)))</f>
        <v/>
      </c>
      <c r="AG79" s="523"/>
      <c r="AH79" s="523"/>
      <c r="AI79" s="524" t="str">
        <f>IF(A79="","",INDEX(防具!$J:$J,MATCH(調和の守護者!A79,防具!$B:$B,0)))</f>
        <v/>
      </c>
      <c r="AJ79" s="524"/>
      <c r="AK79" s="525"/>
      <c r="AO79" s="219" t="s">
        <v>705</v>
      </c>
      <c r="AP79" s="219" t="s">
        <v>706</v>
      </c>
      <c r="AQ79" s="219" t="s">
        <v>707</v>
      </c>
      <c r="AR79" s="219" t="s">
        <v>1638</v>
      </c>
      <c r="AS79" s="219"/>
    </row>
    <row r="80" spans="1:69" ht="14.25" customHeight="1" thickBot="1" x14ac:dyDescent="0.2">
      <c r="A80" s="554" t="s">
        <v>717</v>
      </c>
      <c r="B80" s="555"/>
      <c r="C80" s="555"/>
      <c r="D80" s="556" t="str">
        <f>IF(A79="","",INDEX(防具!$K:$K,MATCH(調和の守護者!A79,防具!$B:$B,0)))</f>
        <v/>
      </c>
      <c r="E80" s="556"/>
      <c r="F80" s="556"/>
      <c r="G80" s="556"/>
      <c r="H80" s="556"/>
      <c r="I80" s="556"/>
      <c r="J80" s="556"/>
      <c r="K80" s="556"/>
      <c r="L80" s="556"/>
      <c r="M80" s="556"/>
      <c r="N80" s="556"/>
      <c r="O80" s="556"/>
      <c r="P80" s="556"/>
      <c r="Q80" s="556"/>
      <c r="R80" s="556"/>
      <c r="S80" s="556"/>
      <c r="T80" s="556"/>
      <c r="U80" s="556"/>
      <c r="V80" s="556"/>
      <c r="W80" s="556"/>
      <c r="X80" s="556"/>
      <c r="Y80" s="556"/>
      <c r="Z80" s="556"/>
      <c r="AA80" s="556"/>
      <c r="AB80" s="556"/>
      <c r="AC80" s="556"/>
      <c r="AD80" s="556"/>
      <c r="AE80" s="556"/>
      <c r="AF80" s="556"/>
      <c r="AG80" s="556"/>
      <c r="AH80" s="556"/>
      <c r="AI80" s="556"/>
      <c r="AJ80" s="556"/>
      <c r="AK80" s="557"/>
      <c r="AL80" s="508" t="b">
        <v>1</v>
      </c>
      <c r="AM80" s="508"/>
      <c r="AN80" s="508"/>
      <c r="AO80" s="219" t="str">
        <f>IF(AL80=TRUE,T79,0)</f>
        <v/>
      </c>
      <c r="AP80" s="219" t="str">
        <f>IF(AL80=TRUE,W79,0)</f>
        <v/>
      </c>
      <c r="AQ80" s="219" t="str">
        <f>IF(AL80=TRUE,Z79,0)</f>
        <v/>
      </c>
      <c r="AR80" s="242" t="str">
        <f>IF(AL80=TRUE,AC79,0)</f>
        <v/>
      </c>
      <c r="AS80" s="219" t="str">
        <f>IF(AL80=TRUE,AF79,0)</f>
        <v/>
      </c>
      <c r="BQ80" s="233"/>
    </row>
    <row r="81" spans="1:45" x14ac:dyDescent="0.15">
      <c r="A81" s="558" t="s">
        <v>3673</v>
      </c>
      <c r="B81" s="559"/>
      <c r="C81" s="559"/>
      <c r="D81" s="559"/>
      <c r="E81" s="559"/>
      <c r="F81" s="559"/>
      <c r="G81" s="559"/>
      <c r="H81" s="559"/>
      <c r="I81" s="559"/>
      <c r="J81" s="560" t="str">
        <f>IF(A81="","",INDEX(防具!$C:$C,MATCH(調和の守護者!A81,防具!$B:$B,0)))</f>
        <v>金属</v>
      </c>
      <c r="K81" s="560"/>
      <c r="L81" s="560"/>
      <c r="M81" s="560"/>
      <c r="N81" s="560"/>
      <c r="O81" s="560"/>
      <c r="P81" s="561" t="str">
        <f>IF(A81="","",INDEX(防具!$D:$D,MATCH(調和の守護者!A81,防具!$B:$B,0)))</f>
        <v>靴</v>
      </c>
      <c r="Q81" s="561"/>
      <c r="R81" s="561"/>
      <c r="S81" s="561"/>
      <c r="T81" s="561">
        <f>IF(A81="","",INDEX(防具!$E:$E,MATCH(調和の守護者!A81,防具!$B:$B,0)))</f>
        <v>1</v>
      </c>
      <c r="U81" s="561"/>
      <c r="V81" s="561"/>
      <c r="W81" s="561">
        <f>IF(A81="","",INDEX(防具!$F:$F,MATCH(調和の守護者!A81,防具!$B:$B,0)))</f>
        <v>0</v>
      </c>
      <c r="X81" s="561"/>
      <c r="Y81" s="561"/>
      <c r="Z81" s="561">
        <f>IF(A81="","",INDEX(防具!$G:$G,MATCH(調和の守護者!A81,防具!$B:$B,0)))</f>
        <v>1</v>
      </c>
      <c r="AA81" s="561"/>
      <c r="AB81" s="561"/>
      <c r="AC81" s="561">
        <f>IF(A81="","",INDEX(防具!$H:$H,MATCH(調和の守護者!A81,防具!$B:$B,0)))</f>
        <v>-1</v>
      </c>
      <c r="AD81" s="561"/>
      <c r="AE81" s="561"/>
      <c r="AF81" s="561">
        <f>IF(A81="","",INDEX(防具!$I:$I,MATCH(調和の守護者!A81,防具!$B:$B,0)))</f>
        <v>2</v>
      </c>
      <c r="AG81" s="561"/>
      <c r="AH81" s="561"/>
      <c r="AI81" s="552">
        <f>IF(A81="","",INDEX(防具!$J:$J,MATCH(調和の守護者!A81,防具!$B:$B,0)))</f>
        <v>250</v>
      </c>
      <c r="AJ81" s="552"/>
      <c r="AK81" s="553"/>
      <c r="AO81" s="219" t="s">
        <v>705</v>
      </c>
      <c r="AP81" s="219" t="s">
        <v>706</v>
      </c>
      <c r="AQ81" s="219" t="s">
        <v>707</v>
      </c>
      <c r="AR81" s="219" t="s">
        <v>1638</v>
      </c>
      <c r="AS81" s="219"/>
    </row>
    <row r="82" spans="1:45" ht="13.5" customHeight="1" thickBot="1" x14ac:dyDescent="0.2">
      <c r="A82" s="526" t="s">
        <v>717</v>
      </c>
      <c r="B82" s="527"/>
      <c r="C82" s="527"/>
      <c r="D82" s="564" t="str">
        <f>IF(A81="","",INDEX(防具!$K:$K,MATCH(調和の守護者!A81,防具!$B:$B,0)))</f>
        <v>[常時]自身は自身以外のアーツの効果によって移動させられない。</v>
      </c>
      <c r="E82" s="564"/>
      <c r="F82" s="564"/>
      <c r="G82" s="564"/>
      <c r="H82" s="564"/>
      <c r="I82" s="564"/>
      <c r="J82" s="564"/>
      <c r="K82" s="564"/>
      <c r="L82" s="564"/>
      <c r="M82" s="564"/>
      <c r="N82" s="564"/>
      <c r="O82" s="564"/>
      <c r="P82" s="564"/>
      <c r="Q82" s="564"/>
      <c r="R82" s="564"/>
      <c r="S82" s="564"/>
      <c r="T82" s="564"/>
      <c r="U82" s="564"/>
      <c r="V82" s="564"/>
      <c r="W82" s="564"/>
      <c r="X82" s="564"/>
      <c r="Y82" s="564"/>
      <c r="Z82" s="564"/>
      <c r="AA82" s="564"/>
      <c r="AB82" s="564"/>
      <c r="AC82" s="564"/>
      <c r="AD82" s="564"/>
      <c r="AE82" s="564"/>
      <c r="AF82" s="564"/>
      <c r="AG82" s="564"/>
      <c r="AH82" s="564"/>
      <c r="AI82" s="564"/>
      <c r="AJ82" s="564"/>
      <c r="AK82" s="565"/>
      <c r="AL82" s="508" t="b">
        <v>1</v>
      </c>
      <c r="AM82" s="508"/>
      <c r="AN82" s="508"/>
      <c r="AO82" s="219">
        <f>IF(AL82=TRUE,T81,0)</f>
        <v>1</v>
      </c>
      <c r="AP82" s="219">
        <f>IF(AL82=TRUE,W81,0)</f>
        <v>0</v>
      </c>
      <c r="AQ82" s="219">
        <f>IF(AL82=TRUE,Z81,0)</f>
        <v>1</v>
      </c>
      <c r="AR82" s="242">
        <f>IF(AL82=TRUE,AC81,0)</f>
        <v>-1</v>
      </c>
      <c r="AS82" s="219">
        <f>IF(AL82=TRUE,AF81,0)</f>
        <v>2</v>
      </c>
    </row>
    <row r="83" spans="1:45" x14ac:dyDescent="0.15">
      <c r="A83" s="531"/>
      <c r="B83" s="532"/>
      <c r="C83" s="532"/>
      <c r="D83" s="532"/>
      <c r="E83" s="532"/>
      <c r="F83" s="532"/>
      <c r="G83" s="532"/>
      <c r="H83" s="532"/>
      <c r="I83" s="532"/>
      <c r="J83" s="533" t="str">
        <f>IF(A83="","",INDEX(防具!$C:$C,MATCH(調和の守護者!A83,防具!$B:$B,0)))</f>
        <v/>
      </c>
      <c r="K83" s="533"/>
      <c r="L83" s="533"/>
      <c r="M83" s="533"/>
      <c r="N83" s="533"/>
      <c r="O83" s="533"/>
      <c r="P83" s="523" t="str">
        <f>IF(A83="","",INDEX(防具!$D:$D,MATCH(調和の守護者!A83,防具!$B:$B,0)))</f>
        <v/>
      </c>
      <c r="Q83" s="523"/>
      <c r="R83" s="523"/>
      <c r="S83" s="523"/>
      <c r="T83" s="523" t="str">
        <f>IF(A83="","",INDEX(防具!$E:$E,MATCH(調和の守護者!A83,防具!$B:$B,0)))</f>
        <v/>
      </c>
      <c r="U83" s="523"/>
      <c r="V83" s="523"/>
      <c r="W83" s="523" t="str">
        <f>IF(A83="","",INDEX(防具!$F:$F,MATCH(調和の守護者!A83,防具!$B:$B,0)))</f>
        <v/>
      </c>
      <c r="X83" s="523"/>
      <c r="Y83" s="523"/>
      <c r="Z83" s="523" t="str">
        <f>IF(A83="","",INDEX(防具!$G:$G,MATCH(調和の守護者!A83,防具!$B:$B,0)))</f>
        <v/>
      </c>
      <c r="AA83" s="523"/>
      <c r="AB83" s="523"/>
      <c r="AC83" s="523" t="str">
        <f>IF(A83="","",INDEX(防具!$H:$H,MATCH(調和の守護者!A83,防具!$B:$B,0)))</f>
        <v/>
      </c>
      <c r="AD83" s="523"/>
      <c r="AE83" s="523"/>
      <c r="AF83" s="523" t="str">
        <f>IF(A83="","",INDEX(防具!$I:$I,MATCH(調和の守護者!A83,防具!$B:$B,0)))</f>
        <v/>
      </c>
      <c r="AG83" s="523"/>
      <c r="AH83" s="523"/>
      <c r="AI83" s="524" t="str">
        <f>IF(A83="","",INDEX(防具!$J:$J,MATCH(調和の守護者!A83,防具!$B:$B,0)))</f>
        <v/>
      </c>
      <c r="AJ83" s="524"/>
      <c r="AK83" s="525"/>
      <c r="AO83" s="219" t="s">
        <v>705</v>
      </c>
      <c r="AP83" s="219" t="s">
        <v>706</v>
      </c>
      <c r="AQ83" s="219" t="s">
        <v>707</v>
      </c>
      <c r="AR83" s="219" t="s">
        <v>1638</v>
      </c>
      <c r="AS83" s="219"/>
    </row>
    <row r="84" spans="1:45" ht="14.25" customHeight="1" thickBot="1" x14ac:dyDescent="0.2">
      <c r="A84" s="526" t="s">
        <v>717</v>
      </c>
      <c r="B84" s="527"/>
      <c r="C84" s="527"/>
      <c r="D84" s="564" t="str">
        <f>IF(A83="","",INDEX(防具!$K:$K,MATCH(調和の守護者!A83,防具!$B:$B,0)))</f>
        <v/>
      </c>
      <c r="E84" s="564"/>
      <c r="F84" s="564"/>
      <c r="G84" s="564"/>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4"/>
      <c r="AJ84" s="564"/>
      <c r="AK84" s="565"/>
      <c r="AL84" s="508" t="b">
        <v>1</v>
      </c>
      <c r="AM84" s="508"/>
      <c r="AN84" s="508"/>
      <c r="AO84" s="219" t="str">
        <f>IF(AL84=TRUE,T83,0)</f>
        <v/>
      </c>
      <c r="AP84" s="219" t="str">
        <f>IF(AL84=TRUE,W83,0)</f>
        <v/>
      </c>
      <c r="AQ84" s="219" t="str">
        <f>IF(AL84=TRUE,Z83,0)</f>
        <v/>
      </c>
      <c r="AR84" s="242" t="str">
        <f>IF(AL84=TRUE,AC83,0)</f>
        <v/>
      </c>
      <c r="AS84" s="219" t="str">
        <f>IF(AL84=TRUE,AF83,0)</f>
        <v/>
      </c>
    </row>
    <row r="85" spans="1:45" ht="14.25" thickBot="1" x14ac:dyDescent="0.2">
      <c r="R85" s="577" t="s">
        <v>604</v>
      </c>
      <c r="S85" s="578"/>
      <c r="T85" s="579">
        <f>SUM(AO76,AO78,AO80,AO82,AO84)</f>
        <v>4</v>
      </c>
      <c r="U85" s="579"/>
      <c r="V85" s="579"/>
      <c r="W85" s="579">
        <f>SUM(AP76,AP78,AP80,AP82,AP84)</f>
        <v>4</v>
      </c>
      <c r="X85" s="579"/>
      <c r="Y85" s="579"/>
      <c r="Z85" s="579">
        <f>SUM(AQ76,AQ78,AQ80,AQ82,AQ84)</f>
        <v>4</v>
      </c>
      <c r="AA85" s="579"/>
      <c r="AB85" s="579"/>
      <c r="AC85" s="579">
        <f>SUM(AR76,AR78,AR80,AR82,AR84)</f>
        <v>1</v>
      </c>
      <c r="AD85" s="579"/>
      <c r="AE85" s="579"/>
      <c r="AF85" s="579">
        <f>SUM(AS76,AS78,AS80,AS82,AS84)</f>
        <v>4</v>
      </c>
      <c r="AG85" s="579"/>
      <c r="AH85" s="579"/>
      <c r="AI85" s="566">
        <f>IF(A75="","",SUM(AI75,AI77,AI79,AI81,AI83))</f>
        <v>550</v>
      </c>
      <c r="AJ85" s="567"/>
      <c r="AK85" s="568"/>
      <c r="AO85" s="219"/>
      <c r="AP85" s="219"/>
      <c r="AQ85" s="219"/>
      <c r="AR85" s="219"/>
      <c r="AS85" s="219"/>
    </row>
    <row r="86" spans="1:45" x14ac:dyDescent="0.15">
      <c r="A86" s="490" t="s">
        <v>1637</v>
      </c>
      <c r="B86" s="491"/>
      <c r="C86" s="491"/>
      <c r="D86" s="491"/>
      <c r="E86" s="491"/>
      <c r="F86" s="491"/>
      <c r="G86" s="492"/>
      <c r="K86" s="226"/>
      <c r="L86" s="226"/>
      <c r="M86" s="226"/>
      <c r="N86" s="226"/>
      <c r="O86" s="226"/>
      <c r="P86" s="226"/>
      <c r="Q86" s="226"/>
      <c r="R86" s="226"/>
      <c r="S86" s="226"/>
      <c r="T86" s="226"/>
      <c r="U86" s="226"/>
      <c r="V86" s="226"/>
      <c r="AF86" s="243"/>
      <c r="AG86" s="243"/>
    </row>
    <row r="87" spans="1:45" ht="14.25" thickBot="1" x14ac:dyDescent="0.2">
      <c r="A87" s="493"/>
      <c r="B87" s="494"/>
      <c r="C87" s="494"/>
      <c r="D87" s="494"/>
      <c r="E87" s="494"/>
      <c r="F87" s="494"/>
      <c r="G87" s="495"/>
    </row>
    <row r="88" spans="1:45" ht="13.5" customHeight="1" thickBot="1" x14ac:dyDescent="0.2">
      <c r="A88" s="569" t="s">
        <v>327</v>
      </c>
      <c r="B88" s="570"/>
      <c r="C88" s="570"/>
      <c r="D88" s="570"/>
      <c r="E88" s="570"/>
      <c r="F88" s="570"/>
      <c r="G88" s="570"/>
      <c r="H88" s="570"/>
      <c r="I88" s="570"/>
      <c r="J88" s="571" t="s">
        <v>1639</v>
      </c>
      <c r="K88" s="571"/>
      <c r="L88" s="571"/>
      <c r="M88" s="571"/>
      <c r="N88" s="570" t="s">
        <v>752</v>
      </c>
      <c r="O88" s="570"/>
      <c r="P88" s="570"/>
      <c r="Q88" s="570"/>
      <c r="R88" s="570"/>
      <c r="S88" s="570" t="s">
        <v>136</v>
      </c>
      <c r="T88" s="570"/>
      <c r="U88" s="570"/>
      <c r="V88" s="570"/>
      <c r="W88" s="570"/>
      <c r="X88" s="570" t="s">
        <v>112</v>
      </c>
      <c r="Y88" s="570"/>
      <c r="Z88" s="570"/>
      <c r="AA88" s="570"/>
      <c r="AB88" s="570"/>
      <c r="AC88" s="572" t="s">
        <v>111</v>
      </c>
      <c r="AD88" s="573"/>
      <c r="AE88" s="573"/>
      <c r="AF88" s="573"/>
      <c r="AG88" s="574"/>
      <c r="AH88" s="575" t="s">
        <v>330</v>
      </c>
      <c r="AI88" s="575"/>
      <c r="AJ88" s="575"/>
      <c r="AK88" s="576"/>
      <c r="AL88" s="218" t="s">
        <v>911</v>
      </c>
    </row>
    <row r="89" spans="1:45" ht="13.5" customHeight="1" x14ac:dyDescent="0.15">
      <c r="A89" s="586" t="s">
        <v>3632</v>
      </c>
      <c r="B89" s="587"/>
      <c r="C89" s="587"/>
      <c r="D89" s="587"/>
      <c r="E89" s="587"/>
      <c r="F89" s="587"/>
      <c r="G89" s="587"/>
      <c r="H89" s="587"/>
      <c r="I89" s="587"/>
      <c r="J89" s="588">
        <v>2</v>
      </c>
      <c r="K89" s="588"/>
      <c r="L89" s="588"/>
      <c r="M89" s="588"/>
      <c r="N89" s="589" t="str">
        <f>IF(A89="","",INDEX(道具!$C:$C,MATCH(調和の守護者!A89,道具!$B:$B,0)))</f>
        <v>-</v>
      </c>
      <c r="O89" s="589"/>
      <c r="P89" s="589"/>
      <c r="Q89" s="589"/>
      <c r="R89" s="589"/>
      <c r="S89" s="589" t="str">
        <f>IF(A89="","",INDEX(道具!$D:$D,MATCH(調和の守護者!A89,道具!$B:$B,0)))</f>
        <v>プレダメージ</v>
      </c>
      <c r="T89" s="589"/>
      <c r="U89" s="589"/>
      <c r="V89" s="589"/>
      <c r="W89" s="589"/>
      <c r="X89" s="589" t="str">
        <f>IF(A89="","",INDEX(道具!$E:$E,MATCH(調和の守護者!A89,道具!$B:$B,0)))</f>
        <v>自身</v>
      </c>
      <c r="Y89" s="589"/>
      <c r="Z89" s="589"/>
      <c r="AA89" s="589"/>
      <c r="AB89" s="589"/>
      <c r="AC89" s="589" t="str">
        <f>IF(A89="","",INDEX(道具!$F:$F,MATCH(調和の守護者!A89,道具!$B:$B,0)))</f>
        <v>-</v>
      </c>
      <c r="AD89" s="589"/>
      <c r="AE89" s="589"/>
      <c r="AF89" s="589"/>
      <c r="AG89" s="589"/>
      <c r="AH89" s="580">
        <f>IF(A89="","",INDEX(道具!$G:$G,MATCH(調和の守護者!A89,道具!$B:$B,0)))</f>
        <v>200</v>
      </c>
      <c r="AI89" s="580"/>
      <c r="AJ89" s="580"/>
      <c r="AK89" s="581"/>
      <c r="AL89" s="508">
        <f>IF(A89="","0",IF(AH89="不可",0,AH89*J89))</f>
        <v>400</v>
      </c>
      <c r="AM89" s="508"/>
      <c r="AN89" s="508"/>
    </row>
    <row r="90" spans="1:45" ht="14.25" thickBot="1" x14ac:dyDescent="0.2">
      <c r="A90" s="554" t="s">
        <v>717</v>
      </c>
      <c r="B90" s="555"/>
      <c r="C90" s="555"/>
      <c r="D90" s="556" t="str">
        <f>IF(A89="","",INDEX(道具!$H:$H,MATCH(調和の守護者!A89,道具!$B:$B,0)))</f>
        <v>受けるダメージを1D10点軽減する。このアイテムは「タイミング：プレダメージ」のダメージを軽減するアーツと特別に同時に使用できる。その場合、そのアーツで軽減するダメージに+1Ｄ10点する。</v>
      </c>
      <c r="E90" s="556"/>
      <c r="F90" s="556"/>
      <c r="G90" s="556"/>
      <c r="H90" s="556"/>
      <c r="I90" s="556"/>
      <c r="J90" s="556"/>
      <c r="K90" s="556"/>
      <c r="L90" s="556"/>
      <c r="M90" s="556"/>
      <c r="N90" s="556"/>
      <c r="O90" s="556"/>
      <c r="P90" s="556"/>
      <c r="Q90" s="556"/>
      <c r="R90" s="556"/>
      <c r="S90" s="556"/>
      <c r="T90" s="556"/>
      <c r="U90" s="556"/>
      <c r="V90" s="556"/>
      <c r="W90" s="556"/>
      <c r="X90" s="556"/>
      <c r="Y90" s="556"/>
      <c r="Z90" s="556"/>
      <c r="AA90" s="556"/>
      <c r="AB90" s="556"/>
      <c r="AC90" s="556"/>
      <c r="AD90" s="556"/>
      <c r="AE90" s="556"/>
      <c r="AF90" s="556"/>
      <c r="AG90" s="556"/>
      <c r="AH90" s="556"/>
      <c r="AI90" s="556"/>
      <c r="AJ90" s="556"/>
      <c r="AK90" s="557"/>
    </row>
    <row r="91" spans="1:45" x14ac:dyDescent="0.15">
      <c r="A91" s="586" t="s">
        <v>3634</v>
      </c>
      <c r="B91" s="587"/>
      <c r="C91" s="587"/>
      <c r="D91" s="587"/>
      <c r="E91" s="587"/>
      <c r="F91" s="587"/>
      <c r="G91" s="587"/>
      <c r="H91" s="587"/>
      <c r="I91" s="587"/>
      <c r="J91" s="588">
        <v>2</v>
      </c>
      <c r="K91" s="588"/>
      <c r="L91" s="588"/>
      <c r="M91" s="588"/>
      <c r="N91" s="589" t="str">
        <f>IF(A91="","",INDEX(道具!$C:$C,MATCH(調和の守護者!A91,道具!$B:$B,0)))</f>
        <v>-</v>
      </c>
      <c r="O91" s="589"/>
      <c r="P91" s="589"/>
      <c r="Q91" s="589"/>
      <c r="R91" s="589"/>
      <c r="S91" s="589" t="str">
        <f>IF(A91="","",INDEX(道具!$D:$D,MATCH(調和の守護者!A91,道具!$B:$B,0)))</f>
        <v>オート</v>
      </c>
      <c r="T91" s="589"/>
      <c r="U91" s="589"/>
      <c r="V91" s="589"/>
      <c r="W91" s="589"/>
      <c r="X91" s="589" t="str">
        <f>IF(A91="","",INDEX(道具!$E:$E,MATCH(調和の守護者!A91,道具!$B:$B,0)))</f>
        <v>武器</v>
      </c>
      <c r="Y91" s="589"/>
      <c r="Z91" s="589"/>
      <c r="AA91" s="589"/>
      <c r="AB91" s="589"/>
      <c r="AC91" s="589" t="str">
        <f>IF(A91="","",INDEX(道具!$F:$F,MATCH(調和の守護者!A91,道具!$B:$B,0)))</f>
        <v>-</v>
      </c>
      <c r="AD91" s="589"/>
      <c r="AE91" s="589"/>
      <c r="AF91" s="589"/>
      <c r="AG91" s="589"/>
      <c r="AH91" s="580">
        <f>IF(A91="","",INDEX(道具!$G:$G,MATCH(調和の守護者!A91,道具!$B:$B,0)))</f>
        <v>50</v>
      </c>
      <c r="AI91" s="580"/>
      <c r="AJ91" s="580"/>
      <c r="AK91" s="581"/>
      <c r="AL91" s="508">
        <f>IF(A91="","0",IF(AH91="不可",0,AH91*J91))</f>
        <v>100</v>
      </c>
      <c r="AM91" s="508"/>
      <c r="AN91" s="508"/>
    </row>
    <row r="92" spans="1:45" ht="14.25" customHeight="1" thickBot="1" x14ac:dyDescent="0.2">
      <c r="A92" s="526" t="s">
        <v>717</v>
      </c>
      <c r="B92" s="527"/>
      <c r="C92" s="527"/>
      <c r="D92" s="564" t="str">
        <f>IF(A91="","",INDEX(道具!$H:$H,MATCH(調和の守護者!A91,道具!$B:$B,0)))</f>
        <v>装着した武器(レリック含む)を準備する。武器1つに対して1つ必要。消耗しない。</v>
      </c>
      <c r="E92" s="564"/>
      <c r="F92" s="564"/>
      <c r="G92" s="564"/>
      <c r="H92" s="564"/>
      <c r="I92" s="564"/>
      <c r="J92" s="564"/>
      <c r="K92" s="564"/>
      <c r="L92" s="564"/>
      <c r="M92" s="564"/>
      <c r="N92" s="564"/>
      <c r="O92" s="564"/>
      <c r="P92" s="564"/>
      <c r="Q92" s="564"/>
      <c r="R92" s="564"/>
      <c r="S92" s="564"/>
      <c r="T92" s="564"/>
      <c r="U92" s="564"/>
      <c r="V92" s="564"/>
      <c r="W92" s="564"/>
      <c r="X92" s="564"/>
      <c r="Y92" s="564"/>
      <c r="Z92" s="564"/>
      <c r="AA92" s="564"/>
      <c r="AB92" s="564"/>
      <c r="AC92" s="564"/>
      <c r="AD92" s="564"/>
      <c r="AE92" s="564"/>
      <c r="AF92" s="564"/>
      <c r="AG92" s="564"/>
      <c r="AH92" s="564"/>
      <c r="AI92" s="564"/>
      <c r="AJ92" s="564"/>
      <c r="AK92" s="565"/>
    </row>
    <row r="93" spans="1:45" x14ac:dyDescent="0.15">
      <c r="A93" s="582" t="s">
        <v>3651</v>
      </c>
      <c r="B93" s="583"/>
      <c r="C93" s="583"/>
      <c r="D93" s="583"/>
      <c r="E93" s="583"/>
      <c r="F93" s="583"/>
      <c r="G93" s="583"/>
      <c r="H93" s="583"/>
      <c r="I93" s="583"/>
      <c r="J93" s="584">
        <v>1</v>
      </c>
      <c r="K93" s="584"/>
      <c r="L93" s="584"/>
      <c r="M93" s="584"/>
      <c r="N93" s="585" t="str">
        <f>IF(A93="","",INDEX(道具!$C:$C,MATCH(調和の守護者!A93,道具!$B:$B,0)))</f>
        <v>回復</v>
      </c>
      <c r="O93" s="585"/>
      <c r="P93" s="585"/>
      <c r="Q93" s="585"/>
      <c r="R93" s="585"/>
      <c r="S93" s="585" t="str">
        <f>IF(A93="","",INDEX(道具!$D:$D,MATCH(調和の守護者!A93,道具!$B:$B,0)))</f>
        <v>ムーブかマイナー</v>
      </c>
      <c r="T93" s="585"/>
      <c r="U93" s="585"/>
      <c r="V93" s="585"/>
      <c r="W93" s="585"/>
      <c r="X93" s="585" t="str">
        <f>IF(A93="","",INDEX(道具!$E:$E,MATCH(調和の守護者!A93,道具!$B:$B,0)))</f>
        <v>単体</v>
      </c>
      <c r="Y93" s="585"/>
      <c r="Z93" s="585"/>
      <c r="AA93" s="585"/>
      <c r="AB93" s="585"/>
      <c r="AC93" s="585" t="str">
        <f>IF(A93="","",INDEX(道具!$F:$F,MATCH(調和の守護者!A93,道具!$B:$B,0)))</f>
        <v>至近</v>
      </c>
      <c r="AD93" s="585"/>
      <c r="AE93" s="585"/>
      <c r="AF93" s="585"/>
      <c r="AG93" s="585"/>
      <c r="AH93" s="593">
        <f>IF(A93="","",INDEX(道具!$G:$G,MATCH(調和の守護者!A93,道具!$B:$B,0)))</f>
        <v>100</v>
      </c>
      <c r="AI93" s="593"/>
      <c r="AJ93" s="593"/>
      <c r="AK93" s="594"/>
      <c r="AL93" s="508">
        <f>IF(A93="","0",IF(AH93="不可",0,AH93*J93))</f>
        <v>100</v>
      </c>
      <c r="AM93" s="508"/>
      <c r="AN93" s="508"/>
    </row>
    <row r="94" spans="1:45" ht="14.25" customHeight="1" thickBot="1" x14ac:dyDescent="0.2">
      <c r="A94" s="554" t="s">
        <v>717</v>
      </c>
      <c r="B94" s="555"/>
      <c r="C94" s="555"/>
      <c r="D94" s="556" t="str">
        <f>IF(A93="","",INDEX(道具!$H:$H,MATCH(調和の守護者!A93,道具!$B:$B,0)))</f>
        <v>対象の3レベル以下の「邪毒」を1つ解除する。</v>
      </c>
      <c r="E94" s="556"/>
      <c r="F94" s="556"/>
      <c r="G94" s="556"/>
      <c r="H94" s="556"/>
      <c r="I94" s="556"/>
      <c r="J94" s="556"/>
      <c r="K94" s="556"/>
      <c r="L94" s="556"/>
      <c r="M94" s="556"/>
      <c r="N94" s="556"/>
      <c r="O94" s="556"/>
      <c r="P94" s="556"/>
      <c r="Q94" s="556"/>
      <c r="R94" s="556"/>
      <c r="S94" s="556"/>
      <c r="T94" s="556"/>
      <c r="U94" s="556"/>
      <c r="V94" s="556"/>
      <c r="W94" s="556"/>
      <c r="X94" s="556"/>
      <c r="Y94" s="556"/>
      <c r="Z94" s="556"/>
      <c r="AA94" s="556"/>
      <c r="AB94" s="556"/>
      <c r="AC94" s="556"/>
      <c r="AD94" s="556"/>
      <c r="AE94" s="556"/>
      <c r="AF94" s="556"/>
      <c r="AG94" s="556"/>
      <c r="AH94" s="556"/>
      <c r="AI94" s="556"/>
      <c r="AJ94" s="556"/>
      <c r="AK94" s="557"/>
    </row>
    <row r="95" spans="1:45" x14ac:dyDescent="0.15">
      <c r="A95" s="586" t="s">
        <v>3674</v>
      </c>
      <c r="B95" s="587"/>
      <c r="C95" s="587"/>
      <c r="D95" s="587"/>
      <c r="E95" s="587"/>
      <c r="F95" s="587"/>
      <c r="G95" s="587"/>
      <c r="H95" s="587"/>
      <c r="I95" s="587"/>
      <c r="J95" s="588">
        <v>2</v>
      </c>
      <c r="K95" s="588"/>
      <c r="L95" s="588"/>
      <c r="M95" s="588"/>
      <c r="N95" s="589" t="str">
        <f>IF(A95="","",INDEX(道具!$C:$C,MATCH(調和の守護者!A95,道具!$B:$B,0)))</f>
        <v>-</v>
      </c>
      <c r="O95" s="589"/>
      <c r="P95" s="589"/>
      <c r="Q95" s="589"/>
      <c r="R95" s="589"/>
      <c r="S95" s="589" t="str">
        <f>IF(A95="","",INDEX(道具!$D:$D,MATCH(調和の守護者!A95,道具!$B:$B,0)))</f>
        <v>ムーブかマイナー</v>
      </c>
      <c r="T95" s="589"/>
      <c r="U95" s="589"/>
      <c r="V95" s="589"/>
      <c r="W95" s="589"/>
      <c r="X95" s="589" t="str">
        <f>IF(A95="","",INDEX(道具!$E:$E,MATCH(調和の守護者!A95,道具!$B:$B,0)))</f>
        <v>自身</v>
      </c>
      <c r="Y95" s="589"/>
      <c r="Z95" s="589"/>
      <c r="AA95" s="589"/>
      <c r="AB95" s="589"/>
      <c r="AC95" s="589" t="str">
        <f>IF(A95="","",INDEX(道具!$F:$F,MATCH(調和の守護者!A95,道具!$B:$B,0)))</f>
        <v>-</v>
      </c>
      <c r="AD95" s="589"/>
      <c r="AE95" s="589"/>
      <c r="AF95" s="589"/>
      <c r="AG95" s="589"/>
      <c r="AH95" s="580">
        <f>IF(A95="","",INDEX(道具!$G:$G,MATCH(調和の守護者!A95,道具!$B:$B,0)))</f>
        <v>100</v>
      </c>
      <c r="AI95" s="580"/>
      <c r="AJ95" s="580"/>
      <c r="AK95" s="581"/>
      <c r="AL95" s="508">
        <f>IF(A95="","0",IF(AH95="不可",0,AH95*J95))</f>
        <v>200</v>
      </c>
      <c r="AM95" s="508"/>
      <c r="AN95" s="508"/>
    </row>
    <row r="96" spans="1:45" ht="13.5" customHeight="1" thickBot="1" x14ac:dyDescent="0.2">
      <c r="A96" s="526" t="s">
        <v>717</v>
      </c>
      <c r="B96" s="527"/>
      <c r="C96" s="527"/>
      <c r="D96" s="564" t="str">
        <f>IF(A95="","",INDEX(道具!$H:$H,MATCH(調和の守護者!A95,道具!$B:$B,0)))</f>
        <v>次のメジャーアクションでのSPの代償を-2点する（最低0）。</v>
      </c>
      <c r="E96" s="564"/>
      <c r="F96" s="564"/>
      <c r="G96" s="564"/>
      <c r="H96" s="564"/>
      <c r="I96" s="564"/>
      <c r="J96" s="564"/>
      <c r="K96" s="564"/>
      <c r="L96" s="564"/>
      <c r="M96" s="564"/>
      <c r="N96" s="564"/>
      <c r="O96" s="564"/>
      <c r="P96" s="564"/>
      <c r="Q96" s="564"/>
      <c r="R96" s="564"/>
      <c r="S96" s="564"/>
      <c r="T96" s="564"/>
      <c r="U96" s="564"/>
      <c r="V96" s="564"/>
      <c r="W96" s="564"/>
      <c r="X96" s="564"/>
      <c r="Y96" s="564"/>
      <c r="Z96" s="564"/>
      <c r="AA96" s="564"/>
      <c r="AB96" s="564"/>
      <c r="AC96" s="564"/>
      <c r="AD96" s="564"/>
      <c r="AE96" s="564"/>
      <c r="AF96" s="564"/>
      <c r="AG96" s="564"/>
      <c r="AH96" s="564"/>
      <c r="AI96" s="564"/>
      <c r="AJ96" s="564"/>
      <c r="AK96" s="565"/>
    </row>
    <row r="97" spans="1:40" ht="13.5" customHeight="1" x14ac:dyDescent="0.15">
      <c r="A97" s="582"/>
      <c r="B97" s="583"/>
      <c r="C97" s="583"/>
      <c r="D97" s="583"/>
      <c r="E97" s="583"/>
      <c r="F97" s="583"/>
      <c r="G97" s="583"/>
      <c r="H97" s="583"/>
      <c r="I97" s="583"/>
      <c r="J97" s="584"/>
      <c r="K97" s="584"/>
      <c r="L97" s="584"/>
      <c r="M97" s="584"/>
      <c r="N97" s="585" t="str">
        <f>IF(A97="","",INDEX(道具!$C:$C,MATCH(調和の守護者!A97,道具!$B:$B,0)))</f>
        <v/>
      </c>
      <c r="O97" s="585"/>
      <c r="P97" s="585"/>
      <c r="Q97" s="585"/>
      <c r="R97" s="585"/>
      <c r="S97" s="585" t="str">
        <f>IF(A97="","",INDEX(道具!$D:$D,MATCH(調和の守護者!A97,道具!$B:$B,0)))</f>
        <v/>
      </c>
      <c r="T97" s="585"/>
      <c r="U97" s="585"/>
      <c r="V97" s="585"/>
      <c r="W97" s="585"/>
      <c r="X97" s="585" t="str">
        <f>IF(A97="","",INDEX(道具!$E:$E,MATCH(調和の守護者!A97,道具!$B:$B,0)))</f>
        <v/>
      </c>
      <c r="Y97" s="585"/>
      <c r="Z97" s="585"/>
      <c r="AA97" s="585"/>
      <c r="AB97" s="585"/>
      <c r="AC97" s="585" t="str">
        <f>IF(A97="","",INDEX(道具!$F:$F,MATCH(調和の守護者!A97,道具!$B:$B,0)))</f>
        <v/>
      </c>
      <c r="AD97" s="585"/>
      <c r="AE97" s="585"/>
      <c r="AF97" s="585"/>
      <c r="AG97" s="585"/>
      <c r="AH97" s="593" t="str">
        <f>IF(A97="","",INDEX(道具!$G:$G,MATCH(調和の守護者!A97,道具!$B:$B,0)))</f>
        <v/>
      </c>
      <c r="AI97" s="593"/>
      <c r="AJ97" s="593"/>
      <c r="AK97" s="594"/>
      <c r="AL97" s="508" t="str">
        <f>IF(A97="","0",IF(AH97="不可",0,AH97*J97))</f>
        <v>0</v>
      </c>
      <c r="AM97" s="508"/>
      <c r="AN97" s="508"/>
    </row>
    <row r="98" spans="1:40" ht="14.25" customHeight="1" thickBot="1" x14ac:dyDescent="0.2">
      <c r="A98" s="526" t="s">
        <v>717</v>
      </c>
      <c r="B98" s="527"/>
      <c r="C98" s="527"/>
      <c r="D98" s="564" t="str">
        <f>IF(A97="","",INDEX(道具!$H:$H,MATCH(調和の守護者!A97,道具!$B:$B,0)))</f>
        <v/>
      </c>
      <c r="E98" s="564"/>
      <c r="F98" s="564"/>
      <c r="G98" s="564"/>
      <c r="H98" s="564"/>
      <c r="I98" s="564"/>
      <c r="J98" s="564"/>
      <c r="K98" s="564"/>
      <c r="L98" s="564"/>
      <c r="M98" s="564"/>
      <c r="N98" s="564"/>
      <c r="O98" s="564"/>
      <c r="P98" s="564"/>
      <c r="Q98" s="564"/>
      <c r="R98" s="564"/>
      <c r="S98" s="564"/>
      <c r="T98" s="564"/>
      <c r="U98" s="564"/>
      <c r="V98" s="564"/>
      <c r="W98" s="564"/>
      <c r="X98" s="564"/>
      <c r="Y98" s="564"/>
      <c r="Z98" s="564"/>
      <c r="AA98" s="564"/>
      <c r="AB98" s="564"/>
      <c r="AC98" s="564"/>
      <c r="AD98" s="564"/>
      <c r="AE98" s="564"/>
      <c r="AF98" s="564"/>
      <c r="AG98" s="564"/>
      <c r="AH98" s="564"/>
      <c r="AI98" s="564"/>
      <c r="AJ98" s="564"/>
      <c r="AK98" s="565"/>
    </row>
    <row r="99" spans="1:40" ht="14.25" thickBot="1" x14ac:dyDescent="0.2">
      <c r="AF99" s="590" t="s">
        <v>604</v>
      </c>
      <c r="AG99" s="591"/>
      <c r="AH99" s="592">
        <f>IF(A89="","",SUM(AL89,AL91,AL93,AL95,AL97))</f>
        <v>800</v>
      </c>
      <c r="AI99" s="592"/>
      <c r="AJ99" s="592"/>
      <c r="AK99" s="551"/>
    </row>
    <row r="100" spans="1:40" x14ac:dyDescent="0.15">
      <c r="A100" s="490" t="s">
        <v>637</v>
      </c>
      <c r="B100" s="491"/>
      <c r="C100" s="491"/>
      <c r="D100" s="491"/>
      <c r="E100" s="491"/>
      <c r="F100" s="491"/>
      <c r="G100" s="492"/>
      <c r="X100" s="244"/>
      <c r="Y100" s="244"/>
    </row>
    <row r="101" spans="1:40" ht="14.25" thickBot="1" x14ac:dyDescent="0.2">
      <c r="A101" s="493"/>
      <c r="B101" s="494"/>
      <c r="C101" s="494"/>
      <c r="D101" s="494"/>
      <c r="E101" s="494"/>
      <c r="F101" s="494"/>
      <c r="G101" s="495"/>
      <c r="X101" s="244"/>
      <c r="Y101" s="244"/>
    </row>
    <row r="102" spans="1:40" x14ac:dyDescent="0.15">
      <c r="A102" s="603" t="s">
        <v>764</v>
      </c>
      <c r="B102" s="604"/>
      <c r="C102" s="604"/>
      <c r="D102" s="604"/>
      <c r="E102" s="604"/>
      <c r="F102" s="604"/>
      <c r="G102" s="605"/>
      <c r="H102" s="281" t="s">
        <v>1435</v>
      </c>
      <c r="I102" s="281"/>
      <c r="J102" s="596" t="s">
        <v>759</v>
      </c>
      <c r="K102" s="596"/>
      <c r="L102" s="596"/>
      <c r="M102" s="596"/>
      <c r="N102" s="596" t="s">
        <v>766</v>
      </c>
      <c r="O102" s="596"/>
      <c r="P102" s="596"/>
      <c r="Q102" s="596"/>
      <c r="R102" s="596" t="s">
        <v>762</v>
      </c>
      <c r="S102" s="596"/>
      <c r="T102" s="596"/>
      <c r="U102" s="596"/>
      <c r="V102" s="595" t="s">
        <v>760</v>
      </c>
      <c r="W102" s="595"/>
      <c r="X102" s="596" t="s">
        <v>761</v>
      </c>
      <c r="Y102" s="596"/>
      <c r="Z102" s="596"/>
      <c r="AA102" s="596"/>
      <c r="AB102" s="596" t="s">
        <v>739</v>
      </c>
      <c r="AC102" s="596"/>
      <c r="AD102" s="596"/>
      <c r="AE102" s="596"/>
      <c r="AF102" s="596" t="s">
        <v>741</v>
      </c>
      <c r="AG102" s="596"/>
      <c r="AH102" s="596"/>
      <c r="AI102" s="596"/>
      <c r="AJ102" s="596" t="s">
        <v>767</v>
      </c>
      <c r="AK102" s="597"/>
    </row>
    <row r="103" spans="1:40" x14ac:dyDescent="0.15">
      <c r="A103" s="598" t="s">
        <v>3675</v>
      </c>
      <c r="B103" s="599"/>
      <c r="C103" s="599"/>
      <c r="D103" s="599"/>
      <c r="E103" s="599"/>
      <c r="F103" s="599"/>
      <c r="G103" s="600"/>
      <c r="H103" s="601">
        <v>1</v>
      </c>
      <c r="I103" s="601"/>
      <c r="J103" s="602" t="str">
        <f>IF(A103="","",INDEX(アーツ!$D:$D,MATCH(調和の守護者!A103,アーツ!$C:$C,0)))</f>
        <v>魔法</v>
      </c>
      <c r="K103" s="602"/>
      <c r="L103" s="602"/>
      <c r="M103" s="602"/>
      <c r="N103" s="602" t="str">
        <f>IF(A103="","",INDEX(アーツ!$E:$E,MATCH(調和の守護者!A103,アーツ!$C:$C,0)))</f>
        <v>なし</v>
      </c>
      <c r="O103" s="602"/>
      <c r="P103" s="602"/>
      <c r="Q103" s="602"/>
      <c r="R103" s="602" t="str">
        <f>IF(A103="","",INDEX(アーツ!$F:$F,MATCH(調和の守護者!A103,アーツ!$C:$C,0)))</f>
        <v>セットアップ</v>
      </c>
      <c r="S103" s="602"/>
      <c r="T103" s="602"/>
      <c r="U103" s="602"/>
      <c r="V103" s="621" t="str">
        <f>IF(A103="","",INDEX(アーツ!$G:$G,MATCH(調和の守護者!A103,アーツ!$C:$C,0)))</f>
        <v>-</v>
      </c>
      <c r="W103" s="621"/>
      <c r="X103" s="622" t="str">
        <f>IF(A103="","",INDEX(アーツ!$H:$H,MATCH(調和の守護者!A103,アーツ!$C:$C,0)))</f>
        <v>S3</v>
      </c>
      <c r="Y103" s="622"/>
      <c r="Z103" s="622"/>
      <c r="AA103" s="623"/>
      <c r="AB103" s="602" t="str">
        <f>IF(A103="","",INDEX(アーツ!$I:$I,MATCH(調和の守護者!A103,アーツ!$C:$C,0)))</f>
        <v>シーン(選択)</v>
      </c>
      <c r="AC103" s="602"/>
      <c r="AD103" s="602"/>
      <c r="AE103" s="602"/>
      <c r="AF103" s="602" t="str">
        <f>IF(A103="","",INDEX(アーツ!$J:$J,MATCH(調和の守護者!A103,アーツ!$C:$C,0)))</f>
        <v>シーン</v>
      </c>
      <c r="AG103" s="602"/>
      <c r="AH103" s="602"/>
      <c r="AI103" s="602"/>
      <c r="AJ103" s="624" t="str">
        <f>IF(A103="","",INDEX(アーツ!$K:$K,MATCH(調和の守護者!A103,アーツ!$C:$C,0)))</f>
        <v>なし</v>
      </c>
      <c r="AK103" s="625"/>
    </row>
    <row r="104" spans="1:40" ht="13.5" customHeight="1" x14ac:dyDescent="0.15">
      <c r="A104" s="245" t="s">
        <v>1640</v>
      </c>
      <c r="B104" s="610" t="str">
        <f>IF(A103="","",INDEX(アーツ!$L:$L,MATCH(調和の守護者!A103,アーツ!$C:$C,0)))</f>
        <v>対象が次に行う攻撃で与えるダメージに+1D10点する。</v>
      </c>
      <c r="C104" s="610"/>
      <c r="D104" s="610"/>
      <c r="E104" s="610"/>
      <c r="F104" s="610"/>
      <c r="G104" s="610"/>
      <c r="H104" s="610"/>
      <c r="I104" s="610"/>
      <c r="J104" s="610"/>
      <c r="K104" s="610"/>
      <c r="L104" s="610"/>
      <c r="M104" s="610"/>
      <c r="N104" s="610"/>
      <c r="O104" s="610"/>
      <c r="P104" s="610"/>
      <c r="Q104" s="610"/>
      <c r="R104" s="610"/>
      <c r="S104" s="610"/>
      <c r="T104" s="610"/>
      <c r="U104" s="610"/>
      <c r="V104" s="610"/>
      <c r="W104" s="610"/>
      <c r="X104" s="610"/>
      <c r="Y104" s="610"/>
      <c r="Z104" s="610"/>
      <c r="AA104" s="610"/>
      <c r="AB104" s="610"/>
      <c r="AC104" s="610"/>
      <c r="AD104" s="610"/>
      <c r="AE104" s="610"/>
      <c r="AF104" s="610"/>
      <c r="AG104" s="610"/>
      <c r="AH104" s="610"/>
      <c r="AI104" s="610"/>
      <c r="AJ104" s="610"/>
      <c r="AK104" s="611"/>
    </row>
    <row r="105" spans="1:40" ht="13.5" customHeight="1" thickBot="1" x14ac:dyDescent="0.2">
      <c r="A105" s="246" t="s">
        <v>1641</v>
      </c>
      <c r="B105" s="626"/>
      <c r="C105" s="626"/>
      <c r="D105" s="626"/>
      <c r="E105" s="626"/>
      <c r="F105" s="626"/>
      <c r="G105" s="626"/>
      <c r="H105" s="626"/>
      <c r="I105" s="626"/>
      <c r="J105" s="626"/>
      <c r="K105" s="626"/>
      <c r="L105" s="626"/>
      <c r="M105" s="626"/>
      <c r="N105" s="626"/>
      <c r="O105" s="626"/>
      <c r="P105" s="626"/>
      <c r="Q105" s="626"/>
      <c r="R105" s="626"/>
      <c r="S105" s="626"/>
      <c r="T105" s="626"/>
      <c r="U105" s="626"/>
      <c r="V105" s="626"/>
      <c r="W105" s="626"/>
      <c r="X105" s="626"/>
      <c r="Y105" s="626"/>
      <c r="Z105" s="626"/>
      <c r="AA105" s="626"/>
      <c r="AB105" s="626"/>
      <c r="AC105" s="626"/>
      <c r="AD105" s="626"/>
      <c r="AE105" s="626"/>
      <c r="AF105" s="626"/>
      <c r="AG105" s="626"/>
      <c r="AH105" s="626"/>
      <c r="AI105" s="626"/>
      <c r="AJ105" s="626"/>
      <c r="AK105" s="627"/>
    </row>
    <row r="106" spans="1:40" x14ac:dyDescent="0.15">
      <c r="A106" s="617" t="s">
        <v>3676</v>
      </c>
      <c r="B106" s="618"/>
      <c r="C106" s="618"/>
      <c r="D106" s="618"/>
      <c r="E106" s="618"/>
      <c r="F106" s="618"/>
      <c r="G106" s="619"/>
      <c r="H106" s="588">
        <v>1</v>
      </c>
      <c r="I106" s="588"/>
      <c r="J106" s="560" t="str">
        <f>IF(A106="","",INDEX(アーツ!$D:$D,MATCH(調和の守護者!A106,アーツ!$C:$C,0)))</f>
        <v>なし</v>
      </c>
      <c r="K106" s="560"/>
      <c r="L106" s="560"/>
      <c r="M106" s="560"/>
      <c r="N106" s="560" t="str">
        <f>IF(A106="","",INDEX(アーツ!$E:$E,MATCH(調和の守護者!A106,アーツ!$C:$C,0)))</f>
        <v>〔白〕</v>
      </c>
      <c r="O106" s="560"/>
      <c r="P106" s="560"/>
      <c r="Q106" s="560"/>
      <c r="R106" s="560" t="str">
        <f>IF(A106="","",INDEX(アーツ!$F:$F,MATCH(調和の守護者!A106,アーツ!$C:$C,0)))</f>
        <v>メジャー</v>
      </c>
      <c r="S106" s="560"/>
      <c r="T106" s="560"/>
      <c r="U106" s="560"/>
      <c r="V106" s="620">
        <f>IF(A106="","",INDEX(アーツ!$G:$G,MATCH(調和の守護者!A106,アーツ!$C:$C,0)))</f>
        <v>-0.2</v>
      </c>
      <c r="W106" s="620"/>
      <c r="X106" s="606" t="str">
        <f>IF(A106="","",INDEX(アーツ!$H:$H,MATCH(調和の守護者!A106,アーツ!$C:$C,0)))</f>
        <v>S4</v>
      </c>
      <c r="Y106" s="606"/>
      <c r="Z106" s="606"/>
      <c r="AA106" s="607"/>
      <c r="AB106" s="560" t="str">
        <f>IF(A106="","",INDEX(アーツ!$I:$I,MATCH(調和の守護者!A106,アーツ!$C:$C,0)))</f>
        <v>単体</v>
      </c>
      <c r="AC106" s="560"/>
      <c r="AD106" s="560"/>
      <c r="AE106" s="560"/>
      <c r="AF106" s="560" t="str">
        <f>IF(A106="","",INDEX(アーツ!$J:$J,MATCH(調和の守護者!A106,アーツ!$C:$C,0)))</f>
        <v>至近</v>
      </c>
      <c r="AG106" s="560"/>
      <c r="AH106" s="560"/>
      <c r="AI106" s="560"/>
      <c r="AJ106" s="608" t="str">
        <f>IF(A106="","",INDEX(アーツ!$K:$K,MATCH(調和の守護者!A106,アーツ!$C:$C,0)))</f>
        <v>S1</v>
      </c>
      <c r="AK106" s="609"/>
    </row>
    <row r="107" spans="1:40" x14ac:dyDescent="0.15">
      <c r="A107" s="245" t="s">
        <v>1640</v>
      </c>
      <c r="B107" s="610" t="str">
        <f>IF(A106="","",INDEX(アーツ!$L:$L,MATCH(調和の守護者!A106,アーツ!$C:$C,0)))</f>
        <v>取得には《翼無き者》が必要。このアーツを組み合わせた白兵攻撃を追加で2回コピーする(命中判定を3回行い、リアクションもそれぞれに対して発生し、ダメージも個別に発生する。全ての代償は1回分でよく、使用回数制限も1回分となる)。</v>
      </c>
      <c r="C107" s="610"/>
      <c r="D107" s="610"/>
      <c r="E107" s="610"/>
      <c r="F107" s="610"/>
      <c r="G107" s="610"/>
      <c r="H107" s="610"/>
      <c r="I107" s="610"/>
      <c r="J107" s="610"/>
      <c r="K107" s="610"/>
      <c r="L107" s="610"/>
      <c r="M107" s="610"/>
      <c r="N107" s="610"/>
      <c r="O107" s="610"/>
      <c r="P107" s="610"/>
      <c r="Q107" s="610"/>
      <c r="R107" s="610"/>
      <c r="S107" s="610"/>
      <c r="T107" s="610"/>
      <c r="U107" s="610"/>
      <c r="V107" s="610"/>
      <c r="W107" s="610"/>
      <c r="X107" s="610"/>
      <c r="Y107" s="610"/>
      <c r="Z107" s="610"/>
      <c r="AA107" s="610"/>
      <c r="AB107" s="610"/>
      <c r="AC107" s="610"/>
      <c r="AD107" s="610"/>
      <c r="AE107" s="610"/>
      <c r="AF107" s="610"/>
      <c r="AG107" s="610"/>
      <c r="AH107" s="610"/>
      <c r="AI107" s="610"/>
      <c r="AJ107" s="610"/>
      <c r="AK107" s="611"/>
    </row>
    <row r="108" spans="1:40" ht="14.25" thickBot="1" x14ac:dyDescent="0.2">
      <c r="A108" s="247" t="s">
        <v>1641</v>
      </c>
      <c r="B108" s="612"/>
      <c r="C108" s="612"/>
      <c r="D108" s="612"/>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613"/>
    </row>
    <row r="109" spans="1:40" x14ac:dyDescent="0.15">
      <c r="A109" s="614" t="s">
        <v>3122</v>
      </c>
      <c r="B109" s="615"/>
      <c r="C109" s="615"/>
      <c r="D109" s="615"/>
      <c r="E109" s="615"/>
      <c r="F109" s="615"/>
      <c r="G109" s="616"/>
      <c r="H109" s="584">
        <v>1</v>
      </c>
      <c r="I109" s="584"/>
      <c r="J109" s="533" t="str">
        <f>IF(A109="","",INDEX(アーツ!$D:$D,MATCH(調和の守護者!A109,アーツ!$C:$C,0)))</f>
        <v>なし</v>
      </c>
      <c r="K109" s="533"/>
      <c r="L109" s="533"/>
      <c r="M109" s="533"/>
      <c r="N109" s="533" t="str">
        <f>IF(A109="","",INDEX(アーツ!$E:$E,MATCH(調和の守護者!A109,アーツ!$C:$C,0)))</f>
        <v>なし</v>
      </c>
      <c r="O109" s="533"/>
      <c r="P109" s="533"/>
      <c r="Q109" s="533"/>
      <c r="R109" s="533" t="str">
        <f>IF(A109="","",INDEX(アーツ!$F:$F,MATCH(調和の守護者!A109,アーツ!$C:$C,0)))</f>
        <v>常時</v>
      </c>
      <c r="S109" s="533"/>
      <c r="T109" s="533"/>
      <c r="U109" s="533"/>
      <c r="V109" s="628" t="str">
        <f>IF(A109="","",INDEX(アーツ!$G:$G,MATCH(調和の守護者!A109,アーツ!$C:$C,0)))</f>
        <v>-</v>
      </c>
      <c r="W109" s="628"/>
      <c r="X109" s="629" t="str">
        <f>IF(A109="","",INDEX(アーツ!$H:$H,MATCH(調和の守護者!A109,アーツ!$C:$C,0)))</f>
        <v>なし</v>
      </c>
      <c r="Y109" s="629"/>
      <c r="Z109" s="629"/>
      <c r="AA109" s="630"/>
      <c r="AB109" s="533" t="str">
        <f>IF(A109="","",INDEX(アーツ!$I:$I,MATCH(調和の守護者!A109,アーツ!$C:$C,0)))</f>
        <v>自身</v>
      </c>
      <c r="AC109" s="533"/>
      <c r="AD109" s="533"/>
      <c r="AE109" s="533"/>
      <c r="AF109" s="533" t="str">
        <f>IF(A109="","",INDEX(アーツ!$J:$J,MATCH(調和の守護者!A109,アーツ!$C:$C,0)))</f>
        <v>-</v>
      </c>
      <c r="AG109" s="533"/>
      <c r="AH109" s="533"/>
      <c r="AI109" s="533"/>
      <c r="AJ109" s="624" t="str">
        <f>IF(A109="","",INDEX(アーツ!$K:$K,MATCH(調和の守護者!A109,アーツ!$C:$C,0)))</f>
        <v>なし</v>
      </c>
      <c r="AK109" s="625"/>
    </row>
    <row r="110" spans="1:40" x14ac:dyDescent="0.15">
      <c r="A110" s="245" t="s">
        <v>1640</v>
      </c>
      <c r="B110" s="610" t="str">
        <f>IF(A109="","",INDEX(アーツ!$L:$L,MATCH(調和の守護者!A109,アーツ!$C:$C,0)))</f>
        <v>武器を2つ以上準備している場合、自身の白兵攻撃で与えるダメージに+[この攻撃で使用しておらず自身が準備している武器1つの威力固定値1つ]する。さらに、この攻撃で与えるダメージのダメージ属性をこのアーツで選択した武器のものに変更してもよい。</v>
      </c>
      <c r="C110" s="610"/>
      <c r="D110" s="610"/>
      <c r="E110" s="610"/>
      <c r="F110" s="610"/>
      <c r="G110" s="610"/>
      <c r="H110" s="610"/>
      <c r="I110" s="610"/>
      <c r="J110" s="610"/>
      <c r="K110" s="610"/>
      <c r="L110" s="610"/>
      <c r="M110" s="610"/>
      <c r="N110" s="610"/>
      <c r="O110" s="610"/>
      <c r="P110" s="610"/>
      <c r="Q110" s="610"/>
      <c r="R110" s="610"/>
      <c r="S110" s="610"/>
      <c r="T110" s="610"/>
      <c r="U110" s="610"/>
      <c r="V110" s="610"/>
      <c r="W110" s="610"/>
      <c r="X110" s="610"/>
      <c r="Y110" s="610"/>
      <c r="Z110" s="610"/>
      <c r="AA110" s="610"/>
      <c r="AB110" s="610"/>
      <c r="AC110" s="610"/>
      <c r="AD110" s="610"/>
      <c r="AE110" s="610"/>
      <c r="AF110" s="610"/>
      <c r="AG110" s="610"/>
      <c r="AH110" s="610"/>
      <c r="AI110" s="610"/>
      <c r="AJ110" s="610"/>
      <c r="AK110" s="611"/>
    </row>
    <row r="111" spans="1:40" ht="14.25" thickBot="1" x14ac:dyDescent="0.2">
      <c r="A111" s="246" t="s">
        <v>1641</v>
      </c>
      <c r="B111" s="626"/>
      <c r="C111" s="626"/>
      <c r="D111" s="626"/>
      <c r="E111" s="626"/>
      <c r="F111" s="626"/>
      <c r="G111" s="626"/>
      <c r="H111" s="626"/>
      <c r="I111" s="626"/>
      <c r="J111" s="626"/>
      <c r="K111" s="626"/>
      <c r="L111" s="626"/>
      <c r="M111" s="626"/>
      <c r="N111" s="626"/>
      <c r="O111" s="626"/>
      <c r="P111" s="626"/>
      <c r="Q111" s="626"/>
      <c r="R111" s="626"/>
      <c r="S111" s="626"/>
      <c r="T111" s="626"/>
      <c r="U111" s="626"/>
      <c r="V111" s="626"/>
      <c r="W111" s="626"/>
      <c r="X111" s="626"/>
      <c r="Y111" s="626"/>
      <c r="Z111" s="626"/>
      <c r="AA111" s="626"/>
      <c r="AB111" s="626"/>
      <c r="AC111" s="626"/>
      <c r="AD111" s="626"/>
      <c r="AE111" s="626"/>
      <c r="AF111" s="626"/>
      <c r="AG111" s="626"/>
      <c r="AH111" s="626"/>
      <c r="AI111" s="626"/>
      <c r="AJ111" s="626"/>
      <c r="AK111" s="627"/>
    </row>
    <row r="112" spans="1:40" x14ac:dyDescent="0.15">
      <c r="A112" s="617" t="s">
        <v>1390</v>
      </c>
      <c r="B112" s="618"/>
      <c r="C112" s="618"/>
      <c r="D112" s="618"/>
      <c r="E112" s="618"/>
      <c r="F112" s="618"/>
      <c r="G112" s="619"/>
      <c r="H112" s="588">
        <v>1</v>
      </c>
      <c r="I112" s="588"/>
      <c r="J112" s="560" t="str">
        <f>IF(A112="","",INDEX(アーツ!$D:$D,MATCH(調和の守護者!A112,アーツ!$C:$C,0)))</f>
        <v>LV3</v>
      </c>
      <c r="K112" s="560"/>
      <c r="L112" s="560"/>
      <c r="M112" s="560"/>
      <c r="N112" s="560" t="str">
        <f>IF(A112="","",INDEX(アーツ!$E:$E,MATCH(調和の守護者!A112,アーツ!$C:$C,0)))</f>
        <v>〔白〕</v>
      </c>
      <c r="O112" s="560"/>
      <c r="P112" s="560"/>
      <c r="Q112" s="560"/>
      <c r="R112" s="560" t="str">
        <f>IF(A112="","",INDEX(アーツ!$F:$F,MATCH(調和の守護者!A112,アーツ!$C:$C,0)))</f>
        <v>メジャー</v>
      </c>
      <c r="S112" s="560"/>
      <c r="T112" s="560"/>
      <c r="U112" s="560"/>
      <c r="V112" s="620">
        <f>IF(A112="","",INDEX(アーツ!$G:$G,MATCH(調和の守護者!A112,アーツ!$C:$C,0)))</f>
        <v>-0.1</v>
      </c>
      <c r="W112" s="620"/>
      <c r="X112" s="606" t="str">
        <f>IF(A112="","",INDEX(アーツ!$H:$H,MATCH(調和の守護者!A112,アーツ!$C:$C,0)))</f>
        <v>R3</v>
      </c>
      <c r="Y112" s="606"/>
      <c r="Z112" s="606"/>
      <c r="AA112" s="607"/>
      <c r="AB112" s="560" t="str">
        <f>IF(A112="","",INDEX(アーツ!$I:$I,MATCH(調和の守護者!A112,アーツ!$C:$C,0)))</f>
        <v>単体</v>
      </c>
      <c r="AC112" s="560"/>
      <c r="AD112" s="560"/>
      <c r="AE112" s="560"/>
      <c r="AF112" s="560" t="str">
        <f>IF(A112="","",INDEX(アーツ!$J:$J,MATCH(調和の守護者!A112,アーツ!$C:$C,0)))</f>
        <v>武器</v>
      </c>
      <c r="AG112" s="560"/>
      <c r="AH112" s="560"/>
      <c r="AI112" s="560"/>
      <c r="AJ112" s="608" t="str">
        <f>IF(A112="","",INDEX(アーツ!$K:$K,MATCH(調和の守護者!A112,アーツ!$C:$C,0)))</f>
        <v>なし</v>
      </c>
      <c r="AK112" s="609"/>
    </row>
    <row r="113" spans="1:37" x14ac:dyDescent="0.15">
      <c r="A113" s="245" t="s">
        <v>1640</v>
      </c>
      <c r="B113" s="610" t="str">
        <f>IF(A112="","",INDEX(アーツ!$L:$L,MATCH(調和の守護者!A112,アーツ!$C:$C,0)))</f>
        <v>このアーツを組み合わせた白兵攻撃の命中判定のスペシャル率に+[LV×10]%のボーナスを与える。</v>
      </c>
      <c r="C113" s="610"/>
      <c r="D113" s="610"/>
      <c r="E113" s="610"/>
      <c r="F113" s="610"/>
      <c r="G113" s="610"/>
      <c r="H113" s="610"/>
      <c r="I113" s="610"/>
      <c r="J113" s="610"/>
      <c r="K113" s="610"/>
      <c r="L113" s="610"/>
      <c r="M113" s="610"/>
      <c r="N113" s="610"/>
      <c r="O113" s="610"/>
      <c r="P113" s="610"/>
      <c r="Q113" s="610"/>
      <c r="R113" s="610"/>
      <c r="S113" s="610"/>
      <c r="T113" s="610"/>
      <c r="U113" s="610"/>
      <c r="V113" s="610"/>
      <c r="W113" s="610"/>
      <c r="X113" s="610"/>
      <c r="Y113" s="610"/>
      <c r="Z113" s="610"/>
      <c r="AA113" s="610"/>
      <c r="AB113" s="610"/>
      <c r="AC113" s="610"/>
      <c r="AD113" s="610"/>
      <c r="AE113" s="610"/>
      <c r="AF113" s="610"/>
      <c r="AG113" s="610"/>
      <c r="AH113" s="610"/>
      <c r="AI113" s="610"/>
      <c r="AJ113" s="610"/>
      <c r="AK113" s="611"/>
    </row>
    <row r="114" spans="1:37" ht="14.25" thickBot="1" x14ac:dyDescent="0.2">
      <c r="A114" s="247" t="s">
        <v>1641</v>
      </c>
      <c r="B114" s="612"/>
      <c r="C114" s="612"/>
      <c r="D114" s="612"/>
      <c r="E114" s="612"/>
      <c r="F114" s="612"/>
      <c r="G114" s="612"/>
      <c r="H114" s="612"/>
      <c r="I114" s="612"/>
      <c r="J114" s="612"/>
      <c r="K114" s="612"/>
      <c r="L114" s="612"/>
      <c r="M114" s="612"/>
      <c r="N114" s="612"/>
      <c r="O114" s="612"/>
      <c r="P114" s="612"/>
      <c r="Q114" s="612"/>
      <c r="R114" s="612"/>
      <c r="S114" s="612"/>
      <c r="T114" s="612"/>
      <c r="U114" s="612"/>
      <c r="V114" s="612"/>
      <c r="W114" s="612"/>
      <c r="X114" s="612"/>
      <c r="Y114" s="612"/>
      <c r="Z114" s="612"/>
      <c r="AA114" s="612"/>
      <c r="AB114" s="612"/>
      <c r="AC114" s="612"/>
      <c r="AD114" s="612"/>
      <c r="AE114" s="612"/>
      <c r="AF114" s="612"/>
      <c r="AG114" s="612"/>
      <c r="AH114" s="612"/>
      <c r="AI114" s="612"/>
      <c r="AJ114" s="612"/>
      <c r="AK114" s="613"/>
    </row>
    <row r="115" spans="1:37" x14ac:dyDescent="0.15">
      <c r="A115" s="614" t="s">
        <v>1449</v>
      </c>
      <c r="B115" s="615"/>
      <c r="C115" s="615"/>
      <c r="D115" s="615"/>
      <c r="E115" s="615"/>
      <c r="F115" s="615"/>
      <c r="G115" s="616"/>
      <c r="H115" s="584">
        <v>1</v>
      </c>
      <c r="I115" s="584"/>
      <c r="J115" s="533" t="str">
        <f>IF(A115="","",INDEX(アーツ!$D:$D,MATCH(調和の守護者!A115,アーツ!$C:$C,0)))</f>
        <v>なし</v>
      </c>
      <c r="K115" s="533"/>
      <c r="L115" s="533"/>
      <c r="M115" s="533"/>
      <c r="N115" s="533" t="str">
        <f>IF(A115="","",INDEX(アーツ!$E:$E,MATCH(調和の守護者!A115,アーツ!$C:$C,0)))</f>
        <v>白兵攻撃</v>
      </c>
      <c r="O115" s="533"/>
      <c r="P115" s="533"/>
      <c r="Q115" s="533"/>
      <c r="R115" s="533" t="str">
        <f>IF(A115="","",INDEX(アーツ!$F:$F,MATCH(調和の守護者!A115,アーツ!$C:$C,0)))</f>
        <v>メジャー</v>
      </c>
      <c r="S115" s="533"/>
      <c r="T115" s="533"/>
      <c r="U115" s="533"/>
      <c r="V115" s="628">
        <f>IF(A115="","",INDEX(アーツ!$G:$G,MATCH(調和の守護者!A115,アーツ!$C:$C,0)))</f>
        <v>-0.1</v>
      </c>
      <c r="W115" s="628"/>
      <c r="X115" s="629" t="str">
        <f>IF(A115="","",INDEX(アーツ!$H:$H,MATCH(調和の守護者!A115,アーツ!$C:$C,0)))</f>
        <v>S3</v>
      </c>
      <c r="Y115" s="629"/>
      <c r="Z115" s="629"/>
      <c r="AA115" s="630"/>
      <c r="AB115" s="533" t="str">
        <f>IF(A115="","",INDEX(アーツ!$I:$I,MATCH(調和の守護者!A115,アーツ!$C:$C,0)))</f>
        <v>単体</v>
      </c>
      <c r="AC115" s="533"/>
      <c r="AD115" s="533"/>
      <c r="AE115" s="533"/>
      <c r="AF115" s="533" t="str">
        <f>IF(A115="","",INDEX(アーツ!$J:$J,MATCH(調和の守護者!A115,アーツ!$C:$C,0)))</f>
        <v>武器</v>
      </c>
      <c r="AG115" s="533"/>
      <c r="AH115" s="533"/>
      <c r="AI115" s="533"/>
      <c r="AJ115" s="624" t="str">
        <f>IF(A115="","",INDEX(アーツ!$K:$K,MATCH(調和の守護者!A115,アーツ!$C:$C,0)))</f>
        <v>なし</v>
      </c>
      <c r="AK115" s="625"/>
    </row>
    <row r="116" spans="1:37" x14ac:dyDescent="0.15">
      <c r="A116" s="245" t="s">
        <v>1640</v>
      </c>
      <c r="B116" s="610" t="str">
        <f>IF(A115="","",INDEX(アーツ!$L:$L,MATCH(調和の守護者!A115,アーツ!$C:$C,0)))</f>
        <v>このアーツを組み合わせた攻撃で対象に1点でもダメージが与えられる場合、ダメージを与える代わりに対象の武器または防具1つを選んで「破壊」してもよい。岩や壁などを切断することもできる。</v>
      </c>
      <c r="C116" s="610"/>
      <c r="D116" s="610"/>
      <c r="E116" s="610"/>
      <c r="F116" s="610"/>
      <c r="G116" s="610"/>
      <c r="H116" s="610"/>
      <c r="I116" s="610"/>
      <c r="J116" s="610"/>
      <c r="K116" s="610"/>
      <c r="L116" s="610"/>
      <c r="M116" s="610"/>
      <c r="N116" s="610"/>
      <c r="O116" s="610"/>
      <c r="P116" s="610"/>
      <c r="Q116" s="610"/>
      <c r="R116" s="610"/>
      <c r="S116" s="610"/>
      <c r="T116" s="610"/>
      <c r="U116" s="610"/>
      <c r="V116" s="610"/>
      <c r="W116" s="610"/>
      <c r="X116" s="610"/>
      <c r="Y116" s="610"/>
      <c r="Z116" s="610"/>
      <c r="AA116" s="610"/>
      <c r="AB116" s="610"/>
      <c r="AC116" s="610"/>
      <c r="AD116" s="610"/>
      <c r="AE116" s="610"/>
      <c r="AF116" s="610"/>
      <c r="AG116" s="610"/>
      <c r="AH116" s="610"/>
      <c r="AI116" s="610"/>
      <c r="AJ116" s="610"/>
      <c r="AK116" s="611"/>
    </row>
    <row r="117" spans="1:37" ht="14.25" thickBot="1" x14ac:dyDescent="0.2">
      <c r="A117" s="246" t="s">
        <v>1641</v>
      </c>
      <c r="B117" s="626"/>
      <c r="C117" s="626"/>
      <c r="D117" s="626"/>
      <c r="E117" s="626"/>
      <c r="F117" s="626"/>
      <c r="G117" s="626"/>
      <c r="H117" s="626"/>
      <c r="I117" s="626"/>
      <c r="J117" s="626"/>
      <c r="K117" s="626"/>
      <c r="L117" s="626"/>
      <c r="M117" s="626"/>
      <c r="N117" s="626"/>
      <c r="O117" s="626"/>
      <c r="P117" s="626"/>
      <c r="Q117" s="626"/>
      <c r="R117" s="626"/>
      <c r="S117" s="626"/>
      <c r="T117" s="626"/>
      <c r="U117" s="626"/>
      <c r="V117" s="626"/>
      <c r="W117" s="626"/>
      <c r="X117" s="626"/>
      <c r="Y117" s="626"/>
      <c r="Z117" s="626"/>
      <c r="AA117" s="626"/>
      <c r="AB117" s="626"/>
      <c r="AC117" s="626"/>
      <c r="AD117" s="626"/>
      <c r="AE117" s="626"/>
      <c r="AF117" s="626"/>
      <c r="AG117" s="626"/>
      <c r="AH117" s="626"/>
      <c r="AI117" s="626"/>
      <c r="AJ117" s="626"/>
      <c r="AK117" s="627"/>
    </row>
    <row r="118" spans="1:37" x14ac:dyDescent="0.15">
      <c r="A118" s="617"/>
      <c r="B118" s="618"/>
      <c r="C118" s="618"/>
      <c r="D118" s="618"/>
      <c r="E118" s="618"/>
      <c r="F118" s="618"/>
      <c r="G118" s="619"/>
      <c r="H118" s="588"/>
      <c r="I118" s="588"/>
      <c r="J118" s="560" t="str">
        <f>IF(A118="","",INDEX(アーツ!$D:$D,MATCH(調和の守護者!A118,アーツ!$C:$C,0)))</f>
        <v/>
      </c>
      <c r="K118" s="560"/>
      <c r="L118" s="560"/>
      <c r="M118" s="560"/>
      <c r="N118" s="560" t="str">
        <f>IF(A118="","",INDEX(アーツ!$E:$E,MATCH(調和の守護者!A118,アーツ!$C:$C,0)))</f>
        <v/>
      </c>
      <c r="O118" s="560"/>
      <c r="P118" s="560"/>
      <c r="Q118" s="560"/>
      <c r="R118" s="560" t="str">
        <f>IF(A118="","",INDEX(アーツ!$F:$F,MATCH(調和の守護者!A118,アーツ!$C:$C,0)))</f>
        <v/>
      </c>
      <c r="S118" s="560"/>
      <c r="T118" s="560"/>
      <c r="U118" s="560"/>
      <c r="V118" s="620" t="str">
        <f>IF(A118="","",INDEX(アーツ!$G:$G,MATCH(調和の守護者!A118,アーツ!$C:$C,0)))</f>
        <v/>
      </c>
      <c r="W118" s="620"/>
      <c r="X118" s="606" t="str">
        <f>IF(A118="","",INDEX(アーツ!$H:$H,MATCH(調和の守護者!A118,アーツ!$C:$C,0)))</f>
        <v/>
      </c>
      <c r="Y118" s="606"/>
      <c r="Z118" s="606"/>
      <c r="AA118" s="607"/>
      <c r="AB118" s="560" t="str">
        <f>IF(A118="","",INDEX(アーツ!$I:$I,MATCH(調和の守護者!A118,アーツ!$C:$C,0)))</f>
        <v/>
      </c>
      <c r="AC118" s="560"/>
      <c r="AD118" s="560"/>
      <c r="AE118" s="560"/>
      <c r="AF118" s="560" t="str">
        <f>IF(A118="","",INDEX(アーツ!$J:$J,MATCH(調和の守護者!A118,アーツ!$C:$C,0)))</f>
        <v/>
      </c>
      <c r="AG118" s="560"/>
      <c r="AH118" s="560"/>
      <c r="AI118" s="560"/>
      <c r="AJ118" s="608" t="str">
        <f>IF(A118="","",INDEX(アーツ!$K:$K,MATCH(調和の守護者!A118,アーツ!$C:$C,0)))</f>
        <v/>
      </c>
      <c r="AK118" s="609"/>
    </row>
    <row r="119" spans="1:37" x14ac:dyDescent="0.15">
      <c r="A119" s="245" t="s">
        <v>1640</v>
      </c>
      <c r="B119" s="610" t="str">
        <f>IF(A118="","",INDEX(アーツ!$L:$L,MATCH(調和の守護者!A118,アーツ!$C:$C,0)))</f>
        <v/>
      </c>
      <c r="C119" s="610"/>
      <c r="D119" s="610"/>
      <c r="E119" s="610"/>
      <c r="F119" s="610"/>
      <c r="G119" s="610"/>
      <c r="H119" s="610"/>
      <c r="I119" s="610"/>
      <c r="J119" s="610"/>
      <c r="K119" s="610"/>
      <c r="L119" s="610"/>
      <c r="M119" s="610"/>
      <c r="N119" s="610"/>
      <c r="O119" s="610"/>
      <c r="P119" s="610"/>
      <c r="Q119" s="610"/>
      <c r="R119" s="610"/>
      <c r="S119" s="610"/>
      <c r="T119" s="610"/>
      <c r="U119" s="610"/>
      <c r="V119" s="610"/>
      <c r="W119" s="610"/>
      <c r="X119" s="610"/>
      <c r="Y119" s="610"/>
      <c r="Z119" s="610"/>
      <c r="AA119" s="610"/>
      <c r="AB119" s="610"/>
      <c r="AC119" s="610"/>
      <c r="AD119" s="610"/>
      <c r="AE119" s="610"/>
      <c r="AF119" s="610"/>
      <c r="AG119" s="610"/>
      <c r="AH119" s="610"/>
      <c r="AI119" s="610"/>
      <c r="AJ119" s="610"/>
      <c r="AK119" s="611"/>
    </row>
    <row r="120" spans="1:37" ht="14.25" thickBot="1" x14ac:dyDescent="0.2">
      <c r="A120" s="247" t="s">
        <v>1641</v>
      </c>
      <c r="B120" s="612"/>
      <c r="C120" s="612"/>
      <c r="D120" s="612"/>
      <c r="E120" s="612"/>
      <c r="F120" s="612"/>
      <c r="G120" s="612"/>
      <c r="H120" s="612"/>
      <c r="I120" s="612"/>
      <c r="J120" s="612"/>
      <c r="K120" s="612"/>
      <c r="L120" s="612"/>
      <c r="M120" s="612"/>
      <c r="N120" s="612"/>
      <c r="O120" s="612"/>
      <c r="P120" s="612"/>
      <c r="Q120" s="612"/>
      <c r="R120" s="612"/>
      <c r="S120" s="612"/>
      <c r="T120" s="612"/>
      <c r="U120" s="612"/>
      <c r="V120" s="612"/>
      <c r="W120" s="612"/>
      <c r="X120" s="612"/>
      <c r="Y120" s="612"/>
      <c r="Z120" s="612"/>
      <c r="AA120" s="612"/>
      <c r="AB120" s="612"/>
      <c r="AC120" s="612"/>
      <c r="AD120" s="612"/>
      <c r="AE120" s="612"/>
      <c r="AF120" s="612"/>
      <c r="AG120" s="612"/>
      <c r="AH120" s="612"/>
      <c r="AI120" s="612"/>
      <c r="AJ120" s="612"/>
      <c r="AK120" s="613"/>
    </row>
    <row r="121" spans="1:37" x14ac:dyDescent="0.15">
      <c r="A121" s="617"/>
      <c r="B121" s="618"/>
      <c r="C121" s="618"/>
      <c r="D121" s="618"/>
      <c r="E121" s="618"/>
      <c r="F121" s="618"/>
      <c r="G121" s="619"/>
      <c r="H121" s="588"/>
      <c r="I121" s="588"/>
      <c r="J121" s="560" t="str">
        <f>IF(A121="","",INDEX(アーツ!$D:$D,MATCH(調和の守護者!A121,アーツ!$C:$C,0)))</f>
        <v/>
      </c>
      <c r="K121" s="560"/>
      <c r="L121" s="560"/>
      <c r="M121" s="560"/>
      <c r="N121" s="560" t="str">
        <f>IF(A121="","",INDEX(アーツ!$E:$E,MATCH(調和の守護者!A121,アーツ!$C:$C,0)))</f>
        <v/>
      </c>
      <c r="O121" s="560"/>
      <c r="P121" s="560"/>
      <c r="Q121" s="560"/>
      <c r="R121" s="560" t="str">
        <f>IF(A121="","",INDEX(アーツ!$F:$F,MATCH(調和の守護者!A121,アーツ!$C:$C,0)))</f>
        <v/>
      </c>
      <c r="S121" s="560"/>
      <c r="T121" s="560"/>
      <c r="U121" s="560"/>
      <c r="V121" s="620" t="str">
        <f>IF(A121="","",INDEX(アーツ!$G:$G,MATCH(調和の守護者!A121,アーツ!$C:$C,0)))</f>
        <v/>
      </c>
      <c r="W121" s="620"/>
      <c r="X121" s="606" t="str">
        <f>IF(A121="","",INDEX(アーツ!$H:$H,MATCH(調和の守護者!A121,アーツ!$C:$C,0)))</f>
        <v/>
      </c>
      <c r="Y121" s="606"/>
      <c r="Z121" s="606"/>
      <c r="AA121" s="607"/>
      <c r="AB121" s="560" t="str">
        <f>IF(A121="","",INDEX(アーツ!$I:$I,MATCH(調和の守護者!A121,アーツ!$C:$C,0)))</f>
        <v/>
      </c>
      <c r="AC121" s="560"/>
      <c r="AD121" s="560"/>
      <c r="AE121" s="560"/>
      <c r="AF121" s="560" t="str">
        <f>IF(A121="","",INDEX(アーツ!$J:$J,MATCH(調和の守護者!A121,アーツ!$C:$C,0)))</f>
        <v/>
      </c>
      <c r="AG121" s="560"/>
      <c r="AH121" s="560"/>
      <c r="AI121" s="560"/>
      <c r="AJ121" s="608" t="str">
        <f>IF(A121="","",INDEX(アーツ!$K:$K,MATCH(調和の守護者!A121,アーツ!$C:$C,0)))</f>
        <v/>
      </c>
      <c r="AK121" s="609"/>
    </row>
    <row r="122" spans="1:37" x14ac:dyDescent="0.15">
      <c r="A122" s="245" t="s">
        <v>1640</v>
      </c>
      <c r="B122" s="610" t="str">
        <f>IF(A121="","",INDEX(アーツ!$L:$L,MATCH(調和の守護者!A121,アーツ!$C:$C,0)))</f>
        <v/>
      </c>
      <c r="C122" s="610"/>
      <c r="D122" s="610"/>
      <c r="E122" s="610"/>
      <c r="F122" s="610"/>
      <c r="G122" s="610"/>
      <c r="H122" s="610"/>
      <c r="I122" s="610"/>
      <c r="J122" s="610"/>
      <c r="K122" s="610"/>
      <c r="L122" s="610"/>
      <c r="M122" s="610"/>
      <c r="N122" s="610"/>
      <c r="O122" s="610"/>
      <c r="P122" s="610"/>
      <c r="Q122" s="610"/>
      <c r="R122" s="610"/>
      <c r="S122" s="610"/>
      <c r="T122" s="610"/>
      <c r="U122" s="610"/>
      <c r="V122" s="610"/>
      <c r="W122" s="610"/>
      <c r="X122" s="610"/>
      <c r="Y122" s="610"/>
      <c r="Z122" s="610"/>
      <c r="AA122" s="610"/>
      <c r="AB122" s="610"/>
      <c r="AC122" s="610"/>
      <c r="AD122" s="610"/>
      <c r="AE122" s="610"/>
      <c r="AF122" s="610"/>
      <c r="AG122" s="610"/>
      <c r="AH122" s="610"/>
      <c r="AI122" s="610"/>
      <c r="AJ122" s="610"/>
      <c r="AK122" s="611"/>
    </row>
    <row r="123" spans="1:37" ht="14.25" thickBot="1" x14ac:dyDescent="0.2">
      <c r="A123" s="247" t="s">
        <v>1641</v>
      </c>
      <c r="B123" s="612"/>
      <c r="C123" s="612"/>
      <c r="D123" s="612"/>
      <c r="E123" s="612"/>
      <c r="F123" s="612"/>
      <c r="G123" s="612"/>
      <c r="H123" s="612"/>
      <c r="I123" s="612"/>
      <c r="J123" s="612"/>
      <c r="K123" s="612"/>
      <c r="L123" s="612"/>
      <c r="M123" s="612"/>
      <c r="N123" s="612"/>
      <c r="O123" s="612"/>
      <c r="P123" s="612"/>
      <c r="Q123" s="612"/>
      <c r="R123" s="612"/>
      <c r="S123" s="612"/>
      <c r="T123" s="612"/>
      <c r="U123" s="612"/>
      <c r="V123" s="612"/>
      <c r="W123" s="612"/>
      <c r="X123" s="612"/>
      <c r="Y123" s="612"/>
      <c r="Z123" s="612"/>
      <c r="AA123" s="612"/>
      <c r="AB123" s="612"/>
      <c r="AC123" s="612"/>
      <c r="AD123" s="612"/>
      <c r="AE123" s="612"/>
      <c r="AF123" s="612"/>
      <c r="AG123" s="612"/>
      <c r="AH123" s="612"/>
      <c r="AI123" s="612"/>
      <c r="AJ123" s="612"/>
      <c r="AK123" s="613"/>
    </row>
    <row r="124" spans="1:37" x14ac:dyDescent="0.15">
      <c r="A124" s="614"/>
      <c r="B124" s="615"/>
      <c r="C124" s="615"/>
      <c r="D124" s="615"/>
      <c r="E124" s="615"/>
      <c r="F124" s="615"/>
      <c r="G124" s="616"/>
      <c r="H124" s="584"/>
      <c r="I124" s="584"/>
      <c r="J124" s="533" t="str">
        <f>IF(A124="","",INDEX(アーツ!$D:$D,MATCH(調和の守護者!A124,アーツ!$C:$C,0)))</f>
        <v/>
      </c>
      <c r="K124" s="533"/>
      <c r="L124" s="533"/>
      <c r="M124" s="533"/>
      <c r="N124" s="533" t="str">
        <f>IF(A124="","",INDEX(アーツ!$E:$E,MATCH(調和の守護者!A124,アーツ!$C:$C,0)))</f>
        <v/>
      </c>
      <c r="O124" s="533"/>
      <c r="P124" s="533"/>
      <c r="Q124" s="533"/>
      <c r="R124" s="533" t="str">
        <f>IF(A124="","",INDEX(アーツ!$F:$F,MATCH(調和の守護者!A124,アーツ!$C:$C,0)))</f>
        <v/>
      </c>
      <c r="S124" s="533"/>
      <c r="T124" s="533"/>
      <c r="U124" s="533"/>
      <c r="V124" s="628" t="str">
        <f>IF(A124="","",INDEX(アーツ!$G:$G,MATCH(調和の守護者!A124,アーツ!$C:$C,0)))</f>
        <v/>
      </c>
      <c r="W124" s="628"/>
      <c r="X124" s="629" t="str">
        <f>IF(A124="","",INDEX(アーツ!$H:$H,MATCH(調和の守護者!A124,アーツ!$C:$C,0)))</f>
        <v/>
      </c>
      <c r="Y124" s="629"/>
      <c r="Z124" s="629"/>
      <c r="AA124" s="630"/>
      <c r="AB124" s="533" t="str">
        <f>IF(A124="","",INDEX(アーツ!$I:$I,MATCH(調和の守護者!A124,アーツ!$C:$C,0)))</f>
        <v/>
      </c>
      <c r="AC124" s="533"/>
      <c r="AD124" s="533"/>
      <c r="AE124" s="533"/>
      <c r="AF124" s="533" t="str">
        <f>IF(A124="","",INDEX(アーツ!$J:$J,MATCH(調和の守護者!A124,アーツ!$C:$C,0)))</f>
        <v/>
      </c>
      <c r="AG124" s="533"/>
      <c r="AH124" s="533"/>
      <c r="AI124" s="533"/>
      <c r="AJ124" s="624" t="str">
        <f>IF(A124="","",INDEX(アーツ!$K:$K,MATCH(調和の守護者!A124,アーツ!$C:$C,0)))</f>
        <v/>
      </c>
      <c r="AK124" s="625"/>
    </row>
    <row r="125" spans="1:37" x14ac:dyDescent="0.15">
      <c r="A125" s="245" t="s">
        <v>1640</v>
      </c>
      <c r="B125" s="610" t="str">
        <f>IF(A124="","",INDEX(アーツ!$L:$L,MATCH(調和の守護者!A124,アーツ!$C:$C,0)))</f>
        <v/>
      </c>
      <c r="C125" s="610"/>
      <c r="D125" s="610"/>
      <c r="E125" s="610"/>
      <c r="F125" s="610"/>
      <c r="G125" s="610"/>
      <c r="H125" s="610"/>
      <c r="I125" s="610"/>
      <c r="J125" s="610"/>
      <c r="K125" s="610"/>
      <c r="L125" s="610"/>
      <c r="M125" s="610"/>
      <c r="N125" s="610"/>
      <c r="O125" s="610"/>
      <c r="P125" s="610"/>
      <c r="Q125" s="610"/>
      <c r="R125" s="610"/>
      <c r="S125" s="610"/>
      <c r="T125" s="610"/>
      <c r="U125" s="610"/>
      <c r="V125" s="610"/>
      <c r="W125" s="610"/>
      <c r="X125" s="610"/>
      <c r="Y125" s="610"/>
      <c r="Z125" s="610"/>
      <c r="AA125" s="610"/>
      <c r="AB125" s="610"/>
      <c r="AC125" s="610"/>
      <c r="AD125" s="610"/>
      <c r="AE125" s="610"/>
      <c r="AF125" s="610"/>
      <c r="AG125" s="610"/>
      <c r="AH125" s="610"/>
      <c r="AI125" s="610"/>
      <c r="AJ125" s="610"/>
      <c r="AK125" s="611"/>
    </row>
    <row r="126" spans="1:37" ht="14.25" thickBot="1" x14ac:dyDescent="0.2">
      <c r="A126" s="246" t="s">
        <v>1641</v>
      </c>
      <c r="B126" s="626"/>
      <c r="C126" s="626"/>
      <c r="D126" s="626"/>
      <c r="E126" s="626"/>
      <c r="F126" s="626"/>
      <c r="G126" s="626"/>
      <c r="H126" s="626"/>
      <c r="I126" s="626"/>
      <c r="J126" s="626"/>
      <c r="K126" s="626"/>
      <c r="L126" s="626"/>
      <c r="M126" s="626"/>
      <c r="N126" s="626"/>
      <c r="O126" s="626"/>
      <c r="P126" s="626"/>
      <c r="Q126" s="626"/>
      <c r="R126" s="626"/>
      <c r="S126" s="626"/>
      <c r="T126" s="626"/>
      <c r="U126" s="626"/>
      <c r="V126" s="626"/>
      <c r="W126" s="626"/>
      <c r="X126" s="626"/>
      <c r="Y126" s="626"/>
      <c r="Z126" s="626"/>
      <c r="AA126" s="626"/>
      <c r="AB126" s="626"/>
      <c r="AC126" s="626"/>
      <c r="AD126" s="626"/>
      <c r="AE126" s="626"/>
      <c r="AF126" s="626"/>
      <c r="AG126" s="626"/>
      <c r="AH126" s="626"/>
      <c r="AI126" s="626"/>
      <c r="AJ126" s="626"/>
      <c r="AK126" s="627"/>
    </row>
    <row r="127" spans="1:37" x14ac:dyDescent="0.15">
      <c r="A127" s="617"/>
      <c r="B127" s="618"/>
      <c r="C127" s="618"/>
      <c r="D127" s="618"/>
      <c r="E127" s="618"/>
      <c r="F127" s="618"/>
      <c r="G127" s="619"/>
      <c r="H127" s="588"/>
      <c r="I127" s="588"/>
      <c r="J127" s="560" t="str">
        <f>IF(A127="","",INDEX(アーツ!$D:$D,MATCH(調和の守護者!A127,アーツ!$C:$C,0)))</f>
        <v/>
      </c>
      <c r="K127" s="560"/>
      <c r="L127" s="560"/>
      <c r="M127" s="560"/>
      <c r="N127" s="560" t="str">
        <f>IF(A127="","",INDEX(アーツ!$E:$E,MATCH(調和の守護者!A127,アーツ!$C:$C,0)))</f>
        <v/>
      </c>
      <c r="O127" s="560"/>
      <c r="P127" s="560"/>
      <c r="Q127" s="560"/>
      <c r="R127" s="560" t="str">
        <f>IF(A127="","",INDEX(アーツ!$F:$F,MATCH(調和の守護者!A127,アーツ!$C:$C,0)))</f>
        <v/>
      </c>
      <c r="S127" s="560"/>
      <c r="T127" s="560"/>
      <c r="U127" s="560"/>
      <c r="V127" s="620" t="str">
        <f>IF(A127="","",INDEX(アーツ!$G:$G,MATCH(調和の守護者!A127,アーツ!$C:$C,0)))</f>
        <v/>
      </c>
      <c r="W127" s="620"/>
      <c r="X127" s="606" t="str">
        <f>IF(A127="","",INDEX(アーツ!$H:$H,MATCH(調和の守護者!A127,アーツ!$C:$C,0)))</f>
        <v/>
      </c>
      <c r="Y127" s="606"/>
      <c r="Z127" s="606"/>
      <c r="AA127" s="607"/>
      <c r="AB127" s="560" t="str">
        <f>IF(A127="","",INDEX(アーツ!$I:$I,MATCH(調和の守護者!A127,アーツ!$C:$C,0)))</f>
        <v/>
      </c>
      <c r="AC127" s="560"/>
      <c r="AD127" s="560"/>
      <c r="AE127" s="560"/>
      <c r="AF127" s="560" t="str">
        <f>IF(A127="","",INDEX(アーツ!$J:$J,MATCH(調和の守護者!A127,アーツ!$C:$C,0)))</f>
        <v/>
      </c>
      <c r="AG127" s="560"/>
      <c r="AH127" s="560"/>
      <c r="AI127" s="560"/>
      <c r="AJ127" s="608" t="str">
        <f>IF(A127="","",INDEX(アーツ!$K:$K,MATCH(調和の守護者!A127,アーツ!$C:$C,0)))</f>
        <v/>
      </c>
      <c r="AK127" s="609"/>
    </row>
    <row r="128" spans="1:37" x14ac:dyDescent="0.15">
      <c r="A128" s="245" t="s">
        <v>1640</v>
      </c>
      <c r="B128" s="610" t="str">
        <f>IF(A127="","",INDEX(アーツ!$L:$L,MATCH(調和の守護者!A127,アーツ!$C:$C,0)))</f>
        <v/>
      </c>
      <c r="C128" s="610"/>
      <c r="D128" s="610"/>
      <c r="E128" s="610"/>
      <c r="F128" s="610"/>
      <c r="G128" s="610"/>
      <c r="H128" s="610"/>
      <c r="I128" s="610"/>
      <c r="J128" s="610"/>
      <c r="K128" s="610"/>
      <c r="L128" s="610"/>
      <c r="M128" s="610"/>
      <c r="N128" s="610"/>
      <c r="O128" s="610"/>
      <c r="P128" s="610"/>
      <c r="Q128" s="610"/>
      <c r="R128" s="610"/>
      <c r="S128" s="610"/>
      <c r="T128" s="610"/>
      <c r="U128" s="610"/>
      <c r="V128" s="610"/>
      <c r="W128" s="610"/>
      <c r="X128" s="610"/>
      <c r="Y128" s="610"/>
      <c r="Z128" s="610"/>
      <c r="AA128" s="610"/>
      <c r="AB128" s="610"/>
      <c r="AC128" s="610"/>
      <c r="AD128" s="610"/>
      <c r="AE128" s="610"/>
      <c r="AF128" s="610"/>
      <c r="AG128" s="610"/>
      <c r="AH128" s="610"/>
      <c r="AI128" s="610"/>
      <c r="AJ128" s="610"/>
      <c r="AK128" s="611"/>
    </row>
    <row r="129" spans="1:37" ht="14.25" thickBot="1" x14ac:dyDescent="0.2">
      <c r="A129" s="247" t="s">
        <v>1641</v>
      </c>
      <c r="B129" s="612"/>
      <c r="C129" s="612"/>
      <c r="D129" s="612"/>
      <c r="E129" s="612"/>
      <c r="F129" s="612"/>
      <c r="G129" s="612"/>
      <c r="H129" s="612"/>
      <c r="I129" s="612"/>
      <c r="J129" s="612"/>
      <c r="K129" s="612"/>
      <c r="L129" s="612"/>
      <c r="M129" s="612"/>
      <c r="N129" s="612"/>
      <c r="O129" s="612"/>
      <c r="P129" s="612"/>
      <c r="Q129" s="612"/>
      <c r="R129" s="612"/>
      <c r="S129" s="612"/>
      <c r="T129" s="612"/>
      <c r="U129" s="612"/>
      <c r="V129" s="612"/>
      <c r="W129" s="612"/>
      <c r="X129" s="612"/>
      <c r="Y129" s="612"/>
      <c r="Z129" s="612"/>
      <c r="AA129" s="612"/>
      <c r="AB129" s="612"/>
      <c r="AC129" s="612"/>
      <c r="AD129" s="612"/>
      <c r="AE129" s="612"/>
      <c r="AF129" s="612"/>
      <c r="AG129" s="612"/>
      <c r="AH129" s="612"/>
      <c r="AI129" s="612"/>
      <c r="AJ129" s="612"/>
      <c r="AK129" s="613"/>
    </row>
    <row r="130" spans="1:37" x14ac:dyDescent="0.15">
      <c r="A130" s="614"/>
      <c r="B130" s="615"/>
      <c r="C130" s="615"/>
      <c r="D130" s="615"/>
      <c r="E130" s="615"/>
      <c r="F130" s="615"/>
      <c r="G130" s="616"/>
      <c r="H130" s="584"/>
      <c r="I130" s="584"/>
      <c r="J130" s="533" t="str">
        <f>IF(A130="","",INDEX(アーツ!$D:$D,MATCH(調和の守護者!A130,アーツ!$C:$C,0)))</f>
        <v/>
      </c>
      <c r="K130" s="533"/>
      <c r="L130" s="533"/>
      <c r="M130" s="533"/>
      <c r="N130" s="533" t="str">
        <f>IF(A130="","",INDEX(アーツ!$E:$E,MATCH(調和の守護者!A130,アーツ!$C:$C,0)))</f>
        <v/>
      </c>
      <c r="O130" s="533"/>
      <c r="P130" s="533"/>
      <c r="Q130" s="533"/>
      <c r="R130" s="533" t="str">
        <f>IF(A130="","",INDEX(アーツ!$F:$F,MATCH(調和の守護者!A130,アーツ!$C:$C,0)))</f>
        <v/>
      </c>
      <c r="S130" s="533"/>
      <c r="T130" s="533"/>
      <c r="U130" s="533"/>
      <c r="V130" s="628" t="str">
        <f>IF(A130="","",INDEX(アーツ!$G:$G,MATCH(調和の守護者!A130,アーツ!$C:$C,0)))</f>
        <v/>
      </c>
      <c r="W130" s="628"/>
      <c r="X130" s="629" t="str">
        <f>IF(A130="","",INDEX(アーツ!$H:$H,MATCH(調和の守護者!A130,アーツ!$C:$C,0)))</f>
        <v/>
      </c>
      <c r="Y130" s="629"/>
      <c r="Z130" s="629"/>
      <c r="AA130" s="630"/>
      <c r="AB130" s="533" t="str">
        <f>IF(A130="","",INDEX(アーツ!$I:$I,MATCH(調和の守護者!A130,アーツ!$C:$C,0)))</f>
        <v/>
      </c>
      <c r="AC130" s="533"/>
      <c r="AD130" s="533"/>
      <c r="AE130" s="533"/>
      <c r="AF130" s="533" t="str">
        <f>IF(A130="","",INDEX(アーツ!$J:$J,MATCH(調和の守護者!A130,アーツ!$C:$C,0)))</f>
        <v/>
      </c>
      <c r="AG130" s="533"/>
      <c r="AH130" s="533"/>
      <c r="AI130" s="533"/>
      <c r="AJ130" s="624" t="str">
        <f>IF(A130="","",INDEX(アーツ!$K:$K,MATCH(調和の守護者!A130,アーツ!$C:$C,0)))</f>
        <v/>
      </c>
      <c r="AK130" s="625"/>
    </row>
    <row r="131" spans="1:37" x14ac:dyDescent="0.15">
      <c r="A131" s="245" t="s">
        <v>1640</v>
      </c>
      <c r="B131" s="610" t="str">
        <f>IF(A130="","",INDEX(アーツ!$L:$L,MATCH(調和の守護者!A130,アーツ!$C:$C,0)))</f>
        <v/>
      </c>
      <c r="C131" s="610"/>
      <c r="D131" s="610"/>
      <c r="E131" s="610"/>
      <c r="F131" s="610"/>
      <c r="G131" s="610"/>
      <c r="H131" s="610"/>
      <c r="I131" s="610"/>
      <c r="J131" s="610"/>
      <c r="K131" s="610"/>
      <c r="L131" s="610"/>
      <c r="M131" s="610"/>
      <c r="N131" s="610"/>
      <c r="O131" s="610"/>
      <c r="P131" s="610"/>
      <c r="Q131" s="610"/>
      <c r="R131" s="610"/>
      <c r="S131" s="610"/>
      <c r="T131" s="610"/>
      <c r="U131" s="610"/>
      <c r="V131" s="610"/>
      <c r="W131" s="610"/>
      <c r="X131" s="610"/>
      <c r="Y131" s="610"/>
      <c r="Z131" s="610"/>
      <c r="AA131" s="610"/>
      <c r="AB131" s="610"/>
      <c r="AC131" s="610"/>
      <c r="AD131" s="610"/>
      <c r="AE131" s="610"/>
      <c r="AF131" s="610"/>
      <c r="AG131" s="610"/>
      <c r="AH131" s="610"/>
      <c r="AI131" s="610"/>
      <c r="AJ131" s="610"/>
      <c r="AK131" s="611"/>
    </row>
    <row r="132" spans="1:37" ht="14.25" thickBot="1" x14ac:dyDescent="0.2">
      <c r="A132" s="246" t="s">
        <v>1641</v>
      </c>
      <c r="B132" s="626"/>
      <c r="C132" s="626"/>
      <c r="D132" s="626"/>
      <c r="E132" s="626"/>
      <c r="F132" s="626"/>
      <c r="G132" s="626"/>
      <c r="H132" s="626"/>
      <c r="I132" s="626"/>
      <c r="J132" s="626"/>
      <c r="K132" s="626"/>
      <c r="L132" s="626"/>
      <c r="M132" s="626"/>
      <c r="N132" s="626"/>
      <c r="O132" s="626"/>
      <c r="P132" s="626"/>
      <c r="Q132" s="626"/>
      <c r="R132" s="626"/>
      <c r="S132" s="626"/>
      <c r="T132" s="626"/>
      <c r="U132" s="626"/>
      <c r="V132" s="626"/>
      <c r="W132" s="626"/>
      <c r="X132" s="626"/>
      <c r="Y132" s="626"/>
      <c r="Z132" s="626"/>
      <c r="AA132" s="626"/>
      <c r="AB132" s="626"/>
      <c r="AC132" s="626"/>
      <c r="AD132" s="626"/>
      <c r="AE132" s="626"/>
      <c r="AF132" s="626"/>
      <c r="AG132" s="626"/>
      <c r="AH132" s="626"/>
      <c r="AI132" s="626"/>
      <c r="AJ132" s="626"/>
      <c r="AK132" s="627"/>
    </row>
    <row r="133" spans="1:37" x14ac:dyDescent="0.15">
      <c r="A133" s="617"/>
      <c r="B133" s="618"/>
      <c r="C133" s="618"/>
      <c r="D133" s="618"/>
      <c r="E133" s="618"/>
      <c r="F133" s="618"/>
      <c r="G133" s="619"/>
      <c r="H133" s="588"/>
      <c r="I133" s="588"/>
      <c r="J133" s="560" t="str">
        <f>IF(A133="","",INDEX(アーツ!$D:$D,MATCH(調和の守護者!A133,アーツ!$C:$C,0)))</f>
        <v/>
      </c>
      <c r="K133" s="560"/>
      <c r="L133" s="560"/>
      <c r="M133" s="560"/>
      <c r="N133" s="560" t="str">
        <f>IF(A133="","",INDEX(アーツ!$E:$E,MATCH(調和の守護者!A133,アーツ!$C:$C,0)))</f>
        <v/>
      </c>
      <c r="O133" s="560"/>
      <c r="P133" s="560"/>
      <c r="Q133" s="560"/>
      <c r="R133" s="560" t="str">
        <f>IF(A133="","",INDEX(アーツ!$F:$F,MATCH(調和の守護者!A133,アーツ!$C:$C,0)))</f>
        <v/>
      </c>
      <c r="S133" s="560"/>
      <c r="T133" s="560"/>
      <c r="U133" s="560"/>
      <c r="V133" s="620" t="str">
        <f>IF(A133="","",INDEX(アーツ!$G:$G,MATCH(調和の守護者!A133,アーツ!$C:$C,0)))</f>
        <v/>
      </c>
      <c r="W133" s="620"/>
      <c r="X133" s="606" t="str">
        <f>IF(A133="","",INDEX(アーツ!$H:$H,MATCH(調和の守護者!A133,アーツ!$C:$C,0)))</f>
        <v/>
      </c>
      <c r="Y133" s="606"/>
      <c r="Z133" s="606"/>
      <c r="AA133" s="607"/>
      <c r="AB133" s="560" t="str">
        <f>IF(A133="","",INDEX(アーツ!$I:$I,MATCH(調和の守護者!A133,アーツ!$C:$C,0)))</f>
        <v/>
      </c>
      <c r="AC133" s="560"/>
      <c r="AD133" s="560"/>
      <c r="AE133" s="560"/>
      <c r="AF133" s="560" t="str">
        <f>IF(A133="","",INDEX(アーツ!$J:$J,MATCH(調和の守護者!A133,アーツ!$C:$C,0)))</f>
        <v/>
      </c>
      <c r="AG133" s="560"/>
      <c r="AH133" s="560"/>
      <c r="AI133" s="560"/>
      <c r="AJ133" s="608" t="str">
        <f>IF(A133="","",INDEX(アーツ!$K:$K,MATCH(調和の守護者!A133,アーツ!$C:$C,0)))</f>
        <v/>
      </c>
      <c r="AK133" s="609"/>
    </row>
    <row r="134" spans="1:37" x14ac:dyDescent="0.15">
      <c r="A134" s="245" t="s">
        <v>1640</v>
      </c>
      <c r="B134" s="610" t="str">
        <f>IF(A133="","",INDEX(アーツ!$L:$L,MATCH(調和の守護者!A133,アーツ!$C:$C,0)))</f>
        <v/>
      </c>
      <c r="C134" s="610"/>
      <c r="D134" s="610"/>
      <c r="E134" s="610"/>
      <c r="F134" s="610"/>
      <c r="G134" s="610"/>
      <c r="H134" s="610"/>
      <c r="I134" s="610"/>
      <c r="J134" s="610"/>
      <c r="K134" s="610"/>
      <c r="L134" s="610"/>
      <c r="M134" s="610"/>
      <c r="N134" s="610"/>
      <c r="O134" s="610"/>
      <c r="P134" s="610"/>
      <c r="Q134" s="610"/>
      <c r="R134" s="610"/>
      <c r="S134" s="610"/>
      <c r="T134" s="610"/>
      <c r="U134" s="610"/>
      <c r="V134" s="610"/>
      <c r="W134" s="610"/>
      <c r="X134" s="610"/>
      <c r="Y134" s="610"/>
      <c r="Z134" s="610"/>
      <c r="AA134" s="610"/>
      <c r="AB134" s="610"/>
      <c r="AC134" s="610"/>
      <c r="AD134" s="610"/>
      <c r="AE134" s="610"/>
      <c r="AF134" s="610"/>
      <c r="AG134" s="610"/>
      <c r="AH134" s="610"/>
      <c r="AI134" s="610"/>
      <c r="AJ134" s="610"/>
      <c r="AK134" s="611"/>
    </row>
    <row r="135" spans="1:37" ht="14.25" thickBot="1" x14ac:dyDescent="0.2">
      <c r="A135" s="247" t="s">
        <v>1641</v>
      </c>
      <c r="B135" s="612"/>
      <c r="C135" s="612"/>
      <c r="D135" s="612"/>
      <c r="E135" s="612"/>
      <c r="F135" s="612"/>
      <c r="G135" s="612"/>
      <c r="H135" s="612"/>
      <c r="I135" s="612"/>
      <c r="J135" s="612"/>
      <c r="K135" s="612"/>
      <c r="L135" s="612"/>
      <c r="M135" s="612"/>
      <c r="N135" s="612"/>
      <c r="O135" s="612"/>
      <c r="P135" s="612"/>
      <c r="Q135" s="612"/>
      <c r="R135" s="612"/>
      <c r="S135" s="612"/>
      <c r="T135" s="612"/>
      <c r="U135" s="612"/>
      <c r="V135" s="612"/>
      <c r="W135" s="612"/>
      <c r="X135" s="612"/>
      <c r="Y135" s="612"/>
      <c r="Z135" s="612"/>
      <c r="AA135" s="612"/>
      <c r="AB135" s="612"/>
      <c r="AC135" s="612"/>
      <c r="AD135" s="612"/>
      <c r="AE135" s="612"/>
      <c r="AF135" s="612"/>
      <c r="AG135" s="612"/>
      <c r="AH135" s="612"/>
      <c r="AI135" s="612"/>
      <c r="AJ135" s="612"/>
      <c r="AK135" s="613"/>
    </row>
    <row r="136" spans="1:37" x14ac:dyDescent="0.15">
      <c r="A136" s="614"/>
      <c r="B136" s="615"/>
      <c r="C136" s="615"/>
      <c r="D136" s="615"/>
      <c r="E136" s="615"/>
      <c r="F136" s="615"/>
      <c r="G136" s="616"/>
      <c r="H136" s="584"/>
      <c r="I136" s="584"/>
      <c r="J136" s="533" t="str">
        <f>IF(A136="","",INDEX(アーツ!$D:$D,MATCH(調和の守護者!A136,アーツ!$C:$C,0)))</f>
        <v/>
      </c>
      <c r="K136" s="533"/>
      <c r="L136" s="533"/>
      <c r="M136" s="533"/>
      <c r="N136" s="533" t="str">
        <f>IF(A136="","",INDEX(アーツ!$E:$E,MATCH(調和の守護者!A136,アーツ!$C:$C,0)))</f>
        <v/>
      </c>
      <c r="O136" s="533"/>
      <c r="P136" s="533"/>
      <c r="Q136" s="533"/>
      <c r="R136" s="533" t="str">
        <f>IF(A136="","",INDEX(アーツ!$F:$F,MATCH(調和の守護者!A136,アーツ!$C:$C,0)))</f>
        <v/>
      </c>
      <c r="S136" s="533"/>
      <c r="T136" s="533"/>
      <c r="U136" s="533"/>
      <c r="V136" s="628" t="str">
        <f>IF(A136="","",INDEX(アーツ!$G:$G,MATCH(調和の守護者!A136,アーツ!$C:$C,0)))</f>
        <v/>
      </c>
      <c r="W136" s="628"/>
      <c r="X136" s="629" t="str">
        <f>IF(A136="","",INDEX(アーツ!$H:$H,MATCH(調和の守護者!A136,アーツ!$C:$C,0)))</f>
        <v/>
      </c>
      <c r="Y136" s="629"/>
      <c r="Z136" s="629"/>
      <c r="AA136" s="630"/>
      <c r="AB136" s="533" t="str">
        <f>IF(A136="","",INDEX(アーツ!$I:$I,MATCH(調和の守護者!A136,アーツ!$C:$C,0)))</f>
        <v/>
      </c>
      <c r="AC136" s="533"/>
      <c r="AD136" s="533"/>
      <c r="AE136" s="533"/>
      <c r="AF136" s="533" t="str">
        <f>IF(A136="","",INDEX(アーツ!$J:$J,MATCH(調和の守護者!A136,アーツ!$C:$C,0)))</f>
        <v/>
      </c>
      <c r="AG136" s="533"/>
      <c r="AH136" s="533"/>
      <c r="AI136" s="533"/>
      <c r="AJ136" s="624" t="str">
        <f>IF(A136="","",INDEX(アーツ!$K:$K,MATCH(調和の守護者!A136,アーツ!$C:$C,0)))</f>
        <v/>
      </c>
      <c r="AK136" s="625"/>
    </row>
    <row r="137" spans="1:37" x14ac:dyDescent="0.15">
      <c r="A137" s="245" t="s">
        <v>1640</v>
      </c>
      <c r="B137" s="610" t="str">
        <f>IF(A136="","",INDEX(アーツ!$L:$L,MATCH(調和の守護者!A136,アーツ!$C:$C,0)))</f>
        <v/>
      </c>
      <c r="C137" s="610"/>
      <c r="D137" s="610"/>
      <c r="E137" s="610"/>
      <c r="F137" s="610"/>
      <c r="G137" s="610"/>
      <c r="H137" s="610"/>
      <c r="I137" s="610"/>
      <c r="J137" s="610"/>
      <c r="K137" s="610"/>
      <c r="L137" s="610"/>
      <c r="M137" s="610"/>
      <c r="N137" s="610"/>
      <c r="O137" s="610"/>
      <c r="P137" s="610"/>
      <c r="Q137" s="610"/>
      <c r="R137" s="610"/>
      <c r="S137" s="610"/>
      <c r="T137" s="610"/>
      <c r="U137" s="610"/>
      <c r="V137" s="610"/>
      <c r="W137" s="610"/>
      <c r="X137" s="610"/>
      <c r="Y137" s="610"/>
      <c r="Z137" s="610"/>
      <c r="AA137" s="610"/>
      <c r="AB137" s="610"/>
      <c r="AC137" s="610"/>
      <c r="AD137" s="610"/>
      <c r="AE137" s="610"/>
      <c r="AF137" s="610"/>
      <c r="AG137" s="610"/>
      <c r="AH137" s="610"/>
      <c r="AI137" s="610"/>
      <c r="AJ137" s="610"/>
      <c r="AK137" s="611"/>
    </row>
    <row r="138" spans="1:37" ht="14.25" thickBot="1" x14ac:dyDescent="0.2">
      <c r="A138" s="246" t="s">
        <v>1641</v>
      </c>
      <c r="B138" s="626"/>
      <c r="C138" s="626"/>
      <c r="D138" s="626"/>
      <c r="E138" s="626"/>
      <c r="F138" s="626"/>
      <c r="G138" s="626"/>
      <c r="H138" s="626"/>
      <c r="I138" s="626"/>
      <c r="J138" s="626"/>
      <c r="K138" s="626"/>
      <c r="L138" s="626"/>
      <c r="M138" s="626"/>
      <c r="N138" s="626"/>
      <c r="O138" s="626"/>
      <c r="P138" s="626"/>
      <c r="Q138" s="626"/>
      <c r="R138" s="626"/>
      <c r="S138" s="626"/>
      <c r="T138" s="626"/>
      <c r="U138" s="626"/>
      <c r="V138" s="626"/>
      <c r="W138" s="626"/>
      <c r="X138" s="626"/>
      <c r="Y138" s="626"/>
      <c r="Z138" s="626"/>
      <c r="AA138" s="626"/>
      <c r="AB138" s="626"/>
      <c r="AC138" s="626"/>
      <c r="AD138" s="626"/>
      <c r="AE138" s="626"/>
      <c r="AF138" s="626"/>
      <c r="AG138" s="626"/>
      <c r="AH138" s="626"/>
      <c r="AI138" s="626"/>
      <c r="AJ138" s="626"/>
      <c r="AK138" s="627"/>
    </row>
    <row r="139" spans="1:37" x14ac:dyDescent="0.15">
      <c r="A139" s="617"/>
      <c r="B139" s="618"/>
      <c r="C139" s="618"/>
      <c r="D139" s="618"/>
      <c r="E139" s="618"/>
      <c r="F139" s="618"/>
      <c r="G139" s="619"/>
      <c r="H139" s="588"/>
      <c r="I139" s="588"/>
      <c r="J139" s="560" t="str">
        <f>IF(A139="","",INDEX(アーツ!$D:$D,MATCH(調和の守護者!A139,アーツ!$C:$C,0)))</f>
        <v/>
      </c>
      <c r="K139" s="560"/>
      <c r="L139" s="560"/>
      <c r="M139" s="560"/>
      <c r="N139" s="560" t="str">
        <f>IF(A139="","",INDEX(アーツ!$E:$E,MATCH(調和の守護者!A139,アーツ!$C:$C,0)))</f>
        <v/>
      </c>
      <c r="O139" s="560"/>
      <c r="P139" s="560"/>
      <c r="Q139" s="560"/>
      <c r="R139" s="560" t="str">
        <f>IF(A139="","",INDEX(アーツ!$F:$F,MATCH(調和の守護者!A139,アーツ!$C:$C,0)))</f>
        <v/>
      </c>
      <c r="S139" s="560"/>
      <c r="T139" s="560"/>
      <c r="U139" s="560"/>
      <c r="V139" s="620" t="str">
        <f>IF(A139="","",INDEX(アーツ!$G:$G,MATCH(調和の守護者!A139,アーツ!$C:$C,0)))</f>
        <v/>
      </c>
      <c r="W139" s="620"/>
      <c r="X139" s="606" t="str">
        <f>IF(A139="","",INDEX(アーツ!$H:$H,MATCH(調和の守護者!A139,アーツ!$C:$C,0)))</f>
        <v/>
      </c>
      <c r="Y139" s="606"/>
      <c r="Z139" s="606"/>
      <c r="AA139" s="607"/>
      <c r="AB139" s="560" t="str">
        <f>IF(A139="","",INDEX(アーツ!$I:$I,MATCH(調和の守護者!A139,アーツ!$C:$C,0)))</f>
        <v/>
      </c>
      <c r="AC139" s="560"/>
      <c r="AD139" s="560"/>
      <c r="AE139" s="560"/>
      <c r="AF139" s="560" t="str">
        <f>IF(A139="","",INDEX(アーツ!$J:$J,MATCH(調和の守護者!A139,アーツ!$C:$C,0)))</f>
        <v/>
      </c>
      <c r="AG139" s="560"/>
      <c r="AH139" s="560"/>
      <c r="AI139" s="560"/>
      <c r="AJ139" s="608" t="str">
        <f>IF(A139="","",INDEX(アーツ!$K:$K,MATCH(調和の守護者!A139,アーツ!$C:$C,0)))</f>
        <v/>
      </c>
      <c r="AK139" s="609"/>
    </row>
    <row r="140" spans="1:37" x14ac:dyDescent="0.15">
      <c r="A140" s="245" t="s">
        <v>1640</v>
      </c>
      <c r="B140" s="610" t="str">
        <f>IF(A139="","",INDEX(アーツ!$L:$L,MATCH(調和の守護者!A139,アーツ!$C:$C,0)))</f>
        <v/>
      </c>
      <c r="C140" s="610"/>
      <c r="D140" s="610"/>
      <c r="E140" s="610"/>
      <c r="F140" s="610"/>
      <c r="G140" s="610"/>
      <c r="H140" s="610"/>
      <c r="I140" s="610"/>
      <c r="J140" s="610"/>
      <c r="K140" s="610"/>
      <c r="L140" s="610"/>
      <c r="M140" s="610"/>
      <c r="N140" s="610"/>
      <c r="O140" s="610"/>
      <c r="P140" s="610"/>
      <c r="Q140" s="610"/>
      <c r="R140" s="610"/>
      <c r="S140" s="610"/>
      <c r="T140" s="610"/>
      <c r="U140" s="610"/>
      <c r="V140" s="610"/>
      <c r="W140" s="610"/>
      <c r="X140" s="610"/>
      <c r="Y140" s="610"/>
      <c r="Z140" s="610"/>
      <c r="AA140" s="610"/>
      <c r="AB140" s="610"/>
      <c r="AC140" s="610"/>
      <c r="AD140" s="610"/>
      <c r="AE140" s="610"/>
      <c r="AF140" s="610"/>
      <c r="AG140" s="610"/>
      <c r="AH140" s="610"/>
      <c r="AI140" s="610"/>
      <c r="AJ140" s="610"/>
      <c r="AK140" s="611"/>
    </row>
    <row r="141" spans="1:37" ht="14.25" thickBot="1" x14ac:dyDescent="0.2">
      <c r="A141" s="247" t="s">
        <v>1641</v>
      </c>
      <c r="B141" s="612"/>
      <c r="C141" s="612"/>
      <c r="D141" s="612"/>
      <c r="E141" s="612"/>
      <c r="F141" s="612"/>
      <c r="G141" s="612"/>
      <c r="H141" s="612"/>
      <c r="I141" s="612"/>
      <c r="J141" s="612"/>
      <c r="K141" s="612"/>
      <c r="L141" s="612"/>
      <c r="M141" s="612"/>
      <c r="N141" s="612"/>
      <c r="O141" s="612"/>
      <c r="P141" s="612"/>
      <c r="Q141" s="612"/>
      <c r="R141" s="612"/>
      <c r="S141" s="612"/>
      <c r="T141" s="612"/>
      <c r="U141" s="612"/>
      <c r="V141" s="612"/>
      <c r="W141" s="612"/>
      <c r="X141" s="612"/>
      <c r="Y141" s="612"/>
      <c r="Z141" s="612"/>
      <c r="AA141" s="612"/>
      <c r="AB141" s="612"/>
      <c r="AC141" s="612"/>
      <c r="AD141" s="612"/>
      <c r="AE141" s="612"/>
      <c r="AF141" s="612"/>
      <c r="AG141" s="612"/>
      <c r="AH141" s="612"/>
      <c r="AI141" s="612"/>
      <c r="AJ141" s="612"/>
      <c r="AK141" s="613"/>
    </row>
    <row r="142" spans="1:37" x14ac:dyDescent="0.15">
      <c r="A142" s="614"/>
      <c r="B142" s="615"/>
      <c r="C142" s="615"/>
      <c r="D142" s="615"/>
      <c r="E142" s="615"/>
      <c r="F142" s="615"/>
      <c r="G142" s="616"/>
      <c r="H142" s="584"/>
      <c r="I142" s="584"/>
      <c r="J142" s="533" t="str">
        <f>IF(A142="","",INDEX(アーツ!$D:$D,MATCH(調和の守護者!A142,アーツ!$C:$C,0)))</f>
        <v/>
      </c>
      <c r="K142" s="533"/>
      <c r="L142" s="533"/>
      <c r="M142" s="533"/>
      <c r="N142" s="533" t="str">
        <f>IF(A142="","",INDEX(アーツ!$E:$E,MATCH(調和の守護者!A142,アーツ!$C:$C,0)))</f>
        <v/>
      </c>
      <c r="O142" s="533"/>
      <c r="P142" s="533"/>
      <c r="Q142" s="533"/>
      <c r="R142" s="533" t="str">
        <f>IF(A142="","",INDEX(アーツ!$F:$F,MATCH(調和の守護者!A142,アーツ!$C:$C,0)))</f>
        <v/>
      </c>
      <c r="S142" s="533"/>
      <c r="T142" s="533"/>
      <c r="U142" s="533"/>
      <c r="V142" s="628" t="str">
        <f>IF(A142="","",INDEX(アーツ!$G:$G,MATCH(調和の守護者!A142,アーツ!$C:$C,0)))</f>
        <v/>
      </c>
      <c r="W142" s="628"/>
      <c r="X142" s="629" t="str">
        <f>IF(A142="","",INDEX(アーツ!$H:$H,MATCH(調和の守護者!A142,アーツ!$C:$C,0)))</f>
        <v/>
      </c>
      <c r="Y142" s="629"/>
      <c r="Z142" s="629"/>
      <c r="AA142" s="630"/>
      <c r="AB142" s="533" t="str">
        <f>IF(A142="","",INDEX(アーツ!$I:$I,MATCH(調和の守護者!A142,アーツ!$C:$C,0)))</f>
        <v/>
      </c>
      <c r="AC142" s="533"/>
      <c r="AD142" s="533"/>
      <c r="AE142" s="533"/>
      <c r="AF142" s="533" t="str">
        <f>IF(A142="","",INDEX(アーツ!$J:$J,MATCH(調和の守護者!A142,アーツ!$C:$C,0)))</f>
        <v/>
      </c>
      <c r="AG142" s="533"/>
      <c r="AH142" s="533"/>
      <c r="AI142" s="533"/>
      <c r="AJ142" s="624" t="str">
        <f>IF(A142="","",INDEX(アーツ!$K:$K,MATCH(調和の守護者!A142,アーツ!$C:$C,0)))</f>
        <v/>
      </c>
      <c r="AK142" s="625"/>
    </row>
    <row r="143" spans="1:37" x14ac:dyDescent="0.15">
      <c r="A143" s="245" t="s">
        <v>1640</v>
      </c>
      <c r="B143" s="610" t="str">
        <f>IF(A142="","",INDEX(アーツ!$L:$L,MATCH(調和の守護者!A142,アーツ!$C:$C,0)))</f>
        <v/>
      </c>
      <c r="C143" s="610"/>
      <c r="D143" s="610"/>
      <c r="E143" s="610"/>
      <c r="F143" s="610"/>
      <c r="G143" s="610"/>
      <c r="H143" s="610"/>
      <c r="I143" s="610"/>
      <c r="J143" s="610"/>
      <c r="K143" s="610"/>
      <c r="L143" s="610"/>
      <c r="M143" s="610"/>
      <c r="N143" s="610"/>
      <c r="O143" s="610"/>
      <c r="P143" s="610"/>
      <c r="Q143" s="610"/>
      <c r="R143" s="610"/>
      <c r="S143" s="610"/>
      <c r="T143" s="610"/>
      <c r="U143" s="610"/>
      <c r="V143" s="610"/>
      <c r="W143" s="610"/>
      <c r="X143" s="610"/>
      <c r="Y143" s="610"/>
      <c r="Z143" s="610"/>
      <c r="AA143" s="610"/>
      <c r="AB143" s="610"/>
      <c r="AC143" s="610"/>
      <c r="AD143" s="610"/>
      <c r="AE143" s="610"/>
      <c r="AF143" s="610"/>
      <c r="AG143" s="610"/>
      <c r="AH143" s="610"/>
      <c r="AI143" s="610"/>
      <c r="AJ143" s="610"/>
      <c r="AK143" s="611"/>
    </row>
    <row r="144" spans="1:37" ht="14.25" thickBot="1" x14ac:dyDescent="0.2">
      <c r="A144" s="246" t="s">
        <v>1641</v>
      </c>
      <c r="B144" s="626"/>
      <c r="C144" s="626"/>
      <c r="D144" s="626"/>
      <c r="E144" s="626"/>
      <c r="F144" s="626"/>
      <c r="G144" s="626"/>
      <c r="H144" s="626"/>
      <c r="I144" s="626"/>
      <c r="J144" s="626"/>
      <c r="K144" s="626"/>
      <c r="L144" s="626"/>
      <c r="M144" s="626"/>
      <c r="N144" s="626"/>
      <c r="O144" s="626"/>
      <c r="P144" s="626"/>
      <c r="Q144" s="626"/>
      <c r="R144" s="626"/>
      <c r="S144" s="626"/>
      <c r="T144" s="626"/>
      <c r="U144" s="626"/>
      <c r="V144" s="626"/>
      <c r="W144" s="626"/>
      <c r="X144" s="626"/>
      <c r="Y144" s="626"/>
      <c r="Z144" s="626"/>
      <c r="AA144" s="626"/>
      <c r="AB144" s="626"/>
      <c r="AC144" s="626"/>
      <c r="AD144" s="626"/>
      <c r="AE144" s="626"/>
      <c r="AF144" s="626"/>
      <c r="AG144" s="626"/>
      <c r="AH144" s="626"/>
      <c r="AI144" s="626"/>
      <c r="AJ144" s="626"/>
      <c r="AK144" s="627"/>
    </row>
    <row r="145" spans="1:37" x14ac:dyDescent="0.15">
      <c r="A145" s="617"/>
      <c r="B145" s="618"/>
      <c r="C145" s="618"/>
      <c r="D145" s="618"/>
      <c r="E145" s="618"/>
      <c r="F145" s="618"/>
      <c r="G145" s="619"/>
      <c r="H145" s="588"/>
      <c r="I145" s="588"/>
      <c r="J145" s="560" t="str">
        <f>IF(A145="","",INDEX(アーツ!$D:$D,MATCH(調和の守護者!A145,アーツ!$C:$C,0)))</f>
        <v/>
      </c>
      <c r="K145" s="560"/>
      <c r="L145" s="560"/>
      <c r="M145" s="560"/>
      <c r="N145" s="560" t="str">
        <f>IF(A145="","",INDEX(アーツ!$E:$E,MATCH(調和の守護者!A145,アーツ!$C:$C,0)))</f>
        <v/>
      </c>
      <c r="O145" s="560"/>
      <c r="P145" s="560"/>
      <c r="Q145" s="560"/>
      <c r="R145" s="560" t="str">
        <f>IF(A145="","",INDEX(アーツ!$F:$F,MATCH(調和の守護者!A145,アーツ!$C:$C,0)))</f>
        <v/>
      </c>
      <c r="S145" s="560"/>
      <c r="T145" s="560"/>
      <c r="U145" s="560"/>
      <c r="V145" s="620" t="str">
        <f>IF(A145="","",INDEX(アーツ!$G:$G,MATCH(調和の守護者!A145,アーツ!$C:$C,0)))</f>
        <v/>
      </c>
      <c r="W145" s="620"/>
      <c r="X145" s="606" t="str">
        <f>IF(A145="","",INDEX(アーツ!$H:$H,MATCH(調和の守護者!A145,アーツ!$C:$C,0)))</f>
        <v/>
      </c>
      <c r="Y145" s="606"/>
      <c r="Z145" s="606"/>
      <c r="AA145" s="607"/>
      <c r="AB145" s="560" t="str">
        <f>IF(A145="","",INDEX(アーツ!$I:$I,MATCH(調和の守護者!A145,アーツ!$C:$C,0)))</f>
        <v/>
      </c>
      <c r="AC145" s="560"/>
      <c r="AD145" s="560"/>
      <c r="AE145" s="560"/>
      <c r="AF145" s="560" t="str">
        <f>IF(A145="","",INDEX(アーツ!$J:$J,MATCH(調和の守護者!A145,アーツ!$C:$C,0)))</f>
        <v/>
      </c>
      <c r="AG145" s="560"/>
      <c r="AH145" s="560"/>
      <c r="AI145" s="560"/>
      <c r="AJ145" s="608" t="str">
        <f>IF(A145="","",INDEX(アーツ!$K:$K,MATCH(調和の守護者!A145,アーツ!$C:$C,0)))</f>
        <v/>
      </c>
      <c r="AK145" s="609"/>
    </row>
    <row r="146" spans="1:37" x14ac:dyDescent="0.15">
      <c r="A146" s="245" t="s">
        <v>1640</v>
      </c>
      <c r="B146" s="610" t="str">
        <f>IF(A145="","",INDEX(アーツ!$L:$L,MATCH(調和の守護者!A145,アーツ!$C:$C,0)))</f>
        <v/>
      </c>
      <c r="C146" s="610"/>
      <c r="D146" s="610"/>
      <c r="E146" s="610"/>
      <c r="F146" s="610"/>
      <c r="G146" s="610"/>
      <c r="H146" s="610"/>
      <c r="I146" s="610"/>
      <c r="J146" s="610"/>
      <c r="K146" s="610"/>
      <c r="L146" s="610"/>
      <c r="M146" s="610"/>
      <c r="N146" s="610"/>
      <c r="O146" s="610"/>
      <c r="P146" s="610"/>
      <c r="Q146" s="610"/>
      <c r="R146" s="610"/>
      <c r="S146" s="610"/>
      <c r="T146" s="610"/>
      <c r="U146" s="610"/>
      <c r="V146" s="610"/>
      <c r="W146" s="610"/>
      <c r="X146" s="610"/>
      <c r="Y146" s="610"/>
      <c r="Z146" s="610"/>
      <c r="AA146" s="610"/>
      <c r="AB146" s="610"/>
      <c r="AC146" s="610"/>
      <c r="AD146" s="610"/>
      <c r="AE146" s="610"/>
      <c r="AF146" s="610"/>
      <c r="AG146" s="610"/>
      <c r="AH146" s="610"/>
      <c r="AI146" s="610"/>
      <c r="AJ146" s="610"/>
      <c r="AK146" s="611"/>
    </row>
    <row r="147" spans="1:37" ht="14.25" thickBot="1" x14ac:dyDescent="0.2">
      <c r="A147" s="247" t="s">
        <v>1641</v>
      </c>
      <c r="B147" s="612"/>
      <c r="C147" s="612"/>
      <c r="D147" s="612"/>
      <c r="E147" s="612"/>
      <c r="F147" s="612"/>
      <c r="G147" s="612"/>
      <c r="H147" s="612"/>
      <c r="I147" s="612"/>
      <c r="J147" s="612"/>
      <c r="K147" s="612"/>
      <c r="L147" s="612"/>
      <c r="M147" s="612"/>
      <c r="N147" s="612"/>
      <c r="O147" s="612"/>
      <c r="P147" s="612"/>
      <c r="Q147" s="612"/>
      <c r="R147" s="612"/>
      <c r="S147" s="612"/>
      <c r="T147" s="612"/>
      <c r="U147" s="612"/>
      <c r="V147" s="612"/>
      <c r="W147" s="612"/>
      <c r="X147" s="612"/>
      <c r="Y147" s="612"/>
      <c r="Z147" s="612"/>
      <c r="AA147" s="612"/>
      <c r="AB147" s="612"/>
      <c r="AC147" s="612"/>
      <c r="AD147" s="612"/>
      <c r="AE147" s="612"/>
      <c r="AF147" s="612"/>
      <c r="AG147" s="612"/>
      <c r="AH147" s="612"/>
      <c r="AI147" s="612"/>
      <c r="AJ147" s="612"/>
      <c r="AK147" s="613"/>
    </row>
    <row r="148" spans="1:37" ht="14.25" thickBot="1" x14ac:dyDescent="0.2">
      <c r="A148" s="218"/>
      <c r="B148" s="218"/>
      <c r="C148" s="218"/>
      <c r="D148" s="218"/>
      <c r="E148" s="218"/>
      <c r="F148" s="218"/>
      <c r="G148" s="218"/>
      <c r="H148" s="218"/>
      <c r="I148" s="218"/>
      <c r="J148" s="218"/>
      <c r="K148" s="218"/>
      <c r="L148" s="218"/>
      <c r="M148" s="218"/>
      <c r="N148" s="218"/>
      <c r="O148" s="218"/>
      <c r="P148" s="218"/>
      <c r="Q148" s="218"/>
      <c r="R148" s="218"/>
      <c r="S148" s="218"/>
      <c r="T148" s="218"/>
      <c r="U148" s="218"/>
      <c r="V148" s="639" t="s">
        <v>1642</v>
      </c>
      <c r="W148" s="639"/>
      <c r="X148" s="639"/>
      <c r="Y148" s="639"/>
      <c r="Z148" s="639"/>
      <c r="AA148" s="639"/>
      <c r="AB148" s="640"/>
      <c r="AC148" s="640"/>
      <c r="AD148" s="641" t="s">
        <v>1643</v>
      </c>
      <c r="AE148" s="321"/>
      <c r="AF148" s="321"/>
      <c r="AG148" s="321"/>
      <c r="AH148" s="321"/>
      <c r="AI148" s="642"/>
      <c r="AJ148" s="643">
        <f>SUM(H103,H106,H109,H112,H115,H118,H121,H124,H127,H130,H133,H136,H139,H142,H145)-AB148</f>
        <v>5</v>
      </c>
      <c r="AK148" s="643"/>
    </row>
    <row r="149" spans="1:37" x14ac:dyDescent="0.15">
      <c r="A149" s="644" t="s">
        <v>1777</v>
      </c>
      <c r="B149" s="645"/>
      <c r="C149" s="645"/>
      <c r="D149" s="645"/>
      <c r="E149" s="645"/>
      <c r="F149" s="645"/>
      <c r="G149" s="645"/>
      <c r="H149" s="645"/>
      <c r="I149" s="645"/>
      <c r="J149" s="645"/>
      <c r="K149" s="645"/>
      <c r="L149" s="645"/>
      <c r="M149" s="645"/>
      <c r="N149" s="645"/>
      <c r="O149" s="645"/>
      <c r="P149" s="645"/>
      <c r="Q149" s="645"/>
      <c r="R149" s="645"/>
      <c r="S149" s="280" t="s">
        <v>870</v>
      </c>
      <c r="T149" s="281"/>
      <c r="U149" s="281"/>
      <c r="V149" s="281"/>
      <c r="W149" s="650"/>
      <c r="X149" s="651"/>
      <c r="Y149" s="320"/>
      <c r="Z149" s="321"/>
      <c r="AA149" s="321"/>
      <c r="AB149" s="321"/>
      <c r="AC149" s="321"/>
      <c r="AD149" s="321"/>
      <c r="AE149" s="321"/>
      <c r="AF149" s="321"/>
      <c r="AG149" s="321"/>
      <c r="AH149" s="321"/>
      <c r="AI149" s="321"/>
      <c r="AJ149" s="321"/>
      <c r="AK149" s="322"/>
    </row>
    <row r="150" spans="1:37" x14ac:dyDescent="0.15">
      <c r="A150" s="646"/>
      <c r="B150" s="647"/>
      <c r="C150" s="647"/>
      <c r="D150" s="647"/>
      <c r="E150" s="647"/>
      <c r="F150" s="647"/>
      <c r="G150" s="647"/>
      <c r="H150" s="647"/>
      <c r="I150" s="647"/>
      <c r="J150" s="647"/>
      <c r="K150" s="647"/>
      <c r="L150" s="647"/>
      <c r="M150" s="647"/>
      <c r="N150" s="647"/>
      <c r="O150" s="647"/>
      <c r="P150" s="647"/>
      <c r="Q150" s="647"/>
      <c r="R150" s="647"/>
      <c r="S150" s="278" t="s">
        <v>597</v>
      </c>
      <c r="T150" s="279"/>
      <c r="U150" s="279"/>
      <c r="V150" s="279"/>
      <c r="W150" s="311"/>
      <c r="X150" s="319"/>
      <c r="Y150" s="323"/>
      <c r="Z150" s="324"/>
      <c r="AA150" s="324"/>
      <c r="AB150" s="324"/>
      <c r="AC150" s="324"/>
      <c r="AD150" s="324"/>
      <c r="AE150" s="324"/>
      <c r="AF150" s="324"/>
      <c r="AG150" s="324"/>
      <c r="AH150" s="324"/>
      <c r="AI150" s="324"/>
      <c r="AJ150" s="324"/>
      <c r="AK150" s="325"/>
    </row>
    <row r="151" spans="1:37" ht="14.25" thickBot="1" x14ac:dyDescent="0.2">
      <c r="A151" s="648"/>
      <c r="B151" s="649"/>
      <c r="C151" s="649"/>
      <c r="D151" s="649"/>
      <c r="E151" s="649"/>
      <c r="F151" s="649"/>
      <c r="G151" s="649"/>
      <c r="H151" s="649"/>
      <c r="I151" s="649"/>
      <c r="J151" s="649"/>
      <c r="K151" s="649"/>
      <c r="L151" s="649"/>
      <c r="M151" s="649"/>
      <c r="N151" s="649"/>
      <c r="O151" s="649"/>
      <c r="P151" s="649"/>
      <c r="Q151" s="649"/>
      <c r="R151" s="649"/>
      <c r="S151" s="306" t="s">
        <v>598</v>
      </c>
      <c r="T151" s="307"/>
      <c r="U151" s="307"/>
      <c r="V151" s="307"/>
      <c r="W151" s="631">
        <f>AR24</f>
        <v>0</v>
      </c>
      <c r="X151" s="632"/>
      <c r="Y151" s="590"/>
      <c r="Z151" s="652"/>
      <c r="AA151" s="652"/>
      <c r="AB151" s="652"/>
      <c r="AC151" s="652"/>
      <c r="AD151" s="652"/>
      <c r="AE151" s="652"/>
      <c r="AF151" s="652"/>
      <c r="AG151" s="652"/>
      <c r="AH151" s="652"/>
      <c r="AI151" s="652"/>
      <c r="AJ151" s="652"/>
      <c r="AK151" s="653"/>
    </row>
    <row r="152" spans="1:37" ht="13.5" customHeight="1" thickBot="1" x14ac:dyDescent="0.2">
      <c r="A152" s="633" t="s">
        <v>833</v>
      </c>
      <c r="B152" s="634"/>
      <c r="C152" s="634"/>
      <c r="D152" s="634"/>
      <c r="E152" s="634"/>
      <c r="F152" s="634"/>
      <c r="G152" s="635" t="str">
        <f>H4</f>
        <v>調和の守護者</v>
      </c>
      <c r="H152" s="635"/>
      <c r="I152" s="635"/>
      <c r="J152" s="635"/>
      <c r="K152" s="635"/>
      <c r="L152" s="635"/>
      <c r="M152" s="635"/>
      <c r="N152" s="635"/>
      <c r="O152" s="635"/>
      <c r="P152" s="635"/>
      <c r="Q152" s="635"/>
      <c r="R152" s="635"/>
      <c r="S152" s="636" t="s">
        <v>586</v>
      </c>
      <c r="T152" s="636"/>
      <c r="U152" s="636"/>
      <c r="V152" s="636"/>
      <c r="W152" s="636"/>
      <c r="X152" s="636"/>
      <c r="Y152" s="637" t="str">
        <f>H7</f>
        <v>サンプルキャラクター</v>
      </c>
      <c r="Z152" s="637"/>
      <c r="AA152" s="637"/>
      <c r="AB152" s="637"/>
      <c r="AC152" s="637"/>
      <c r="AD152" s="637"/>
      <c r="AE152" s="637"/>
      <c r="AF152" s="637"/>
      <c r="AG152" s="637"/>
      <c r="AH152" s="637"/>
      <c r="AI152" s="637"/>
      <c r="AJ152" s="637"/>
      <c r="AK152" s="638"/>
    </row>
    <row r="153" spans="1:37" ht="14.25" thickBot="1" x14ac:dyDescent="0.2">
      <c r="F153" s="218"/>
      <c r="G153" s="218"/>
      <c r="H153" s="218"/>
      <c r="I153" s="218"/>
      <c r="J153" s="218"/>
      <c r="K153" s="218"/>
      <c r="L153" s="218"/>
      <c r="M153" s="218"/>
      <c r="N153" s="218"/>
      <c r="O153" s="218"/>
      <c r="P153" s="218"/>
      <c r="Q153" s="218"/>
      <c r="R153" s="218"/>
      <c r="V153" s="218"/>
      <c r="W153" s="218"/>
      <c r="X153" s="218"/>
      <c r="Y153" s="218"/>
      <c r="Z153" s="218"/>
      <c r="AA153" s="218"/>
      <c r="AB153" s="218"/>
      <c r="AC153" s="218"/>
      <c r="AD153" s="218"/>
      <c r="AE153" s="218"/>
      <c r="AF153" s="218"/>
      <c r="AG153" s="218"/>
      <c r="AH153" s="218"/>
      <c r="AI153" s="218"/>
      <c r="AJ153" s="218"/>
      <c r="AK153" s="218"/>
    </row>
    <row r="154" spans="1:37" ht="14.25" thickBot="1" x14ac:dyDescent="0.2">
      <c r="A154" s="663" t="s">
        <v>1778</v>
      </c>
      <c r="B154" s="636"/>
      <c r="C154" s="664" t="s">
        <v>2032</v>
      </c>
      <c r="D154" s="664"/>
      <c r="E154" s="664"/>
      <c r="F154" s="664"/>
      <c r="G154" s="664"/>
      <c r="H154" s="664"/>
      <c r="I154" s="664"/>
      <c r="J154" s="664"/>
      <c r="K154" s="664"/>
      <c r="L154" s="664"/>
      <c r="M154" s="664"/>
      <c r="N154" s="664"/>
      <c r="O154" s="664"/>
      <c r="P154" s="664"/>
      <c r="Q154" s="664"/>
      <c r="R154" s="665"/>
      <c r="S154" s="218"/>
      <c r="T154" s="663" t="s">
        <v>1778</v>
      </c>
      <c r="U154" s="636"/>
      <c r="V154" s="664" t="s">
        <v>3677</v>
      </c>
      <c r="W154" s="664"/>
      <c r="X154" s="664"/>
      <c r="Y154" s="664"/>
      <c r="Z154" s="664"/>
      <c r="AA154" s="664"/>
      <c r="AB154" s="664"/>
      <c r="AC154" s="664"/>
      <c r="AD154" s="664"/>
      <c r="AE154" s="664"/>
      <c r="AF154" s="664"/>
      <c r="AG154" s="664"/>
      <c r="AH154" s="664"/>
      <c r="AI154" s="664"/>
      <c r="AJ154" s="664"/>
      <c r="AK154" s="665"/>
    </row>
    <row r="155" spans="1:37" x14ac:dyDescent="0.15">
      <c r="A155" s="448" t="s">
        <v>703</v>
      </c>
      <c r="B155" s="449"/>
      <c r="C155" s="248" t="s">
        <v>1785</v>
      </c>
      <c r="D155" s="654" t="s">
        <v>712</v>
      </c>
      <c r="E155" s="655"/>
      <c r="F155" s="249" t="s">
        <v>1786</v>
      </c>
      <c r="G155" s="656">
        <v>85</v>
      </c>
      <c r="H155" s="655"/>
      <c r="I155" s="249" t="s">
        <v>1787</v>
      </c>
      <c r="J155" s="449" t="s">
        <v>1782</v>
      </c>
      <c r="K155" s="449"/>
      <c r="L155" s="449"/>
      <c r="M155" s="449"/>
      <c r="N155" s="656" t="s">
        <v>1401</v>
      </c>
      <c r="O155" s="656"/>
      <c r="P155" s="656"/>
      <c r="Q155" s="656"/>
      <c r="R155" s="657"/>
      <c r="S155" s="218"/>
      <c r="T155" s="448" t="s">
        <v>703</v>
      </c>
      <c r="U155" s="449"/>
      <c r="V155" s="248" t="s">
        <v>1785</v>
      </c>
      <c r="W155" s="654" t="s">
        <v>712</v>
      </c>
      <c r="X155" s="655"/>
      <c r="Y155" s="249" t="s">
        <v>1786</v>
      </c>
      <c r="Z155" s="656">
        <v>90</v>
      </c>
      <c r="AA155" s="655"/>
      <c r="AB155" s="249" t="s">
        <v>1787</v>
      </c>
      <c r="AC155" s="449" t="s">
        <v>1782</v>
      </c>
      <c r="AD155" s="449"/>
      <c r="AE155" s="449"/>
      <c r="AF155" s="449"/>
      <c r="AG155" s="656" t="s">
        <v>1401</v>
      </c>
      <c r="AH155" s="656"/>
      <c r="AI155" s="656"/>
      <c r="AJ155" s="656"/>
      <c r="AK155" s="657"/>
    </row>
    <row r="156" spans="1:37" x14ac:dyDescent="0.15">
      <c r="A156" s="658" t="s">
        <v>1783</v>
      </c>
      <c r="B156" s="659"/>
      <c r="C156" s="601">
        <v>-40</v>
      </c>
      <c r="D156" s="601"/>
      <c r="E156" s="601"/>
      <c r="F156" s="601"/>
      <c r="G156" s="601"/>
      <c r="H156" s="660"/>
      <c r="I156" s="250" t="s">
        <v>1787</v>
      </c>
      <c r="J156" s="659" t="s">
        <v>740</v>
      </c>
      <c r="K156" s="659"/>
      <c r="L156" s="661" t="s">
        <v>755</v>
      </c>
      <c r="M156" s="661"/>
      <c r="N156" s="661"/>
      <c r="O156" s="661"/>
      <c r="P156" s="661"/>
      <c r="Q156" s="661"/>
      <c r="R156" s="662"/>
      <c r="S156" s="218"/>
      <c r="T156" s="658" t="s">
        <v>1783</v>
      </c>
      <c r="U156" s="659"/>
      <c r="V156" s="601">
        <v>-35</v>
      </c>
      <c r="W156" s="601"/>
      <c r="X156" s="601"/>
      <c r="Y156" s="601"/>
      <c r="Z156" s="601"/>
      <c r="AA156" s="660"/>
      <c r="AB156" s="250" t="s">
        <v>1787</v>
      </c>
      <c r="AC156" s="659" t="s">
        <v>740</v>
      </c>
      <c r="AD156" s="659"/>
      <c r="AE156" s="661" t="s">
        <v>755</v>
      </c>
      <c r="AF156" s="661"/>
      <c r="AG156" s="661"/>
      <c r="AH156" s="661"/>
      <c r="AI156" s="661"/>
      <c r="AJ156" s="661"/>
      <c r="AK156" s="662"/>
    </row>
    <row r="157" spans="1:37" x14ac:dyDescent="0.15">
      <c r="A157" s="658" t="s">
        <v>1779</v>
      </c>
      <c r="B157" s="659"/>
      <c r="C157" s="659"/>
      <c r="D157" s="659"/>
      <c r="E157" s="659"/>
      <c r="F157" s="661">
        <v>15</v>
      </c>
      <c r="G157" s="661"/>
      <c r="H157" s="674"/>
      <c r="I157" s="250" t="s">
        <v>1787</v>
      </c>
      <c r="J157" s="659" t="s">
        <v>742</v>
      </c>
      <c r="K157" s="659"/>
      <c r="L157" s="661" t="s">
        <v>519</v>
      </c>
      <c r="M157" s="661"/>
      <c r="N157" s="661"/>
      <c r="O157" s="661"/>
      <c r="P157" s="661"/>
      <c r="Q157" s="661"/>
      <c r="R157" s="662"/>
      <c r="S157" s="218"/>
      <c r="T157" s="658" t="s">
        <v>1779</v>
      </c>
      <c r="U157" s="659"/>
      <c r="V157" s="659"/>
      <c r="W157" s="659"/>
      <c r="X157" s="659"/>
      <c r="Y157" s="661">
        <v>15</v>
      </c>
      <c r="Z157" s="661"/>
      <c r="AA157" s="674"/>
      <c r="AB157" s="250" t="s">
        <v>1787</v>
      </c>
      <c r="AC157" s="659" t="s">
        <v>742</v>
      </c>
      <c r="AD157" s="659"/>
      <c r="AE157" s="661" t="s">
        <v>519</v>
      </c>
      <c r="AF157" s="661"/>
      <c r="AG157" s="661"/>
      <c r="AH157" s="661"/>
      <c r="AI157" s="661"/>
      <c r="AJ157" s="661"/>
      <c r="AK157" s="662"/>
    </row>
    <row r="158" spans="1:37" x14ac:dyDescent="0.15">
      <c r="A158" s="671" t="s">
        <v>1780</v>
      </c>
      <c r="B158" s="672"/>
      <c r="C158" s="673" t="s">
        <v>3678</v>
      </c>
      <c r="D158" s="673"/>
      <c r="E158" s="673"/>
      <c r="F158" s="673"/>
      <c r="G158" s="673"/>
      <c r="H158" s="673"/>
      <c r="I158" s="673"/>
      <c r="J158" s="666" t="s">
        <v>1788</v>
      </c>
      <c r="K158" s="666"/>
      <c r="L158" s="666"/>
      <c r="M158" s="666"/>
      <c r="N158" s="673" t="s">
        <v>3679</v>
      </c>
      <c r="O158" s="673"/>
      <c r="P158" s="673"/>
      <c r="Q158" s="673"/>
      <c r="R158" s="717"/>
      <c r="S158" s="218"/>
      <c r="T158" s="671" t="s">
        <v>1780</v>
      </c>
      <c r="U158" s="672"/>
      <c r="V158" s="673" t="s">
        <v>3680</v>
      </c>
      <c r="W158" s="673"/>
      <c r="X158" s="673"/>
      <c r="Y158" s="673"/>
      <c r="Z158" s="673"/>
      <c r="AA158" s="673"/>
      <c r="AB158" s="673"/>
      <c r="AC158" s="666" t="s">
        <v>1788</v>
      </c>
      <c r="AD158" s="666"/>
      <c r="AE158" s="666"/>
      <c r="AF158" s="666"/>
      <c r="AG158" s="667" t="s">
        <v>3681</v>
      </c>
      <c r="AH158" s="667"/>
      <c r="AI158" s="667"/>
      <c r="AJ158" s="667"/>
      <c r="AK158" s="668"/>
    </row>
    <row r="159" spans="1:37" x14ac:dyDescent="0.15">
      <c r="A159" s="658" t="s">
        <v>1784</v>
      </c>
      <c r="B159" s="659"/>
      <c r="C159" s="659"/>
      <c r="D159" s="659"/>
      <c r="E159" s="669" t="s">
        <v>3682</v>
      </c>
      <c r="F159" s="669"/>
      <c r="G159" s="669"/>
      <c r="H159" s="669"/>
      <c r="I159" s="669"/>
      <c r="J159" s="669"/>
      <c r="K159" s="669"/>
      <c r="L159" s="669"/>
      <c r="M159" s="669"/>
      <c r="N159" s="669"/>
      <c r="O159" s="669"/>
      <c r="P159" s="669"/>
      <c r="Q159" s="669"/>
      <c r="R159" s="670"/>
      <c r="S159" s="218"/>
      <c r="T159" s="658" t="s">
        <v>1784</v>
      </c>
      <c r="U159" s="659"/>
      <c r="V159" s="659"/>
      <c r="W159" s="659"/>
      <c r="X159" s="669" t="s">
        <v>731</v>
      </c>
      <c r="Y159" s="669"/>
      <c r="Z159" s="669"/>
      <c r="AA159" s="669"/>
      <c r="AB159" s="669"/>
      <c r="AC159" s="669"/>
      <c r="AD159" s="669"/>
      <c r="AE159" s="669"/>
      <c r="AF159" s="669"/>
      <c r="AG159" s="669"/>
      <c r="AH159" s="669"/>
      <c r="AI159" s="669"/>
      <c r="AJ159" s="669"/>
      <c r="AK159" s="670"/>
    </row>
    <row r="160" spans="1:37" x14ac:dyDescent="0.15">
      <c r="A160" s="658" t="s">
        <v>1781</v>
      </c>
      <c r="B160" s="659"/>
      <c r="C160" s="659"/>
      <c r="D160" s="659"/>
      <c r="E160" s="659"/>
      <c r="F160" s="669" t="s">
        <v>3683</v>
      </c>
      <c r="G160" s="669"/>
      <c r="H160" s="669"/>
      <c r="I160" s="669"/>
      <c r="J160" s="669"/>
      <c r="K160" s="669"/>
      <c r="L160" s="669"/>
      <c r="M160" s="669"/>
      <c r="N160" s="669"/>
      <c r="O160" s="669"/>
      <c r="P160" s="669"/>
      <c r="Q160" s="669"/>
      <c r="R160" s="670"/>
      <c r="S160" s="218"/>
      <c r="T160" s="658" t="s">
        <v>1781</v>
      </c>
      <c r="U160" s="659"/>
      <c r="V160" s="659"/>
      <c r="W160" s="659"/>
      <c r="X160" s="659"/>
      <c r="Y160" s="669" t="s">
        <v>3684</v>
      </c>
      <c r="Z160" s="669"/>
      <c r="AA160" s="669"/>
      <c r="AB160" s="669"/>
      <c r="AC160" s="669"/>
      <c r="AD160" s="669"/>
      <c r="AE160" s="669"/>
      <c r="AF160" s="669"/>
      <c r="AG160" s="669"/>
      <c r="AH160" s="669"/>
      <c r="AI160" s="669"/>
      <c r="AJ160" s="669"/>
      <c r="AK160" s="670"/>
    </row>
    <row r="161" spans="1:37" x14ac:dyDescent="0.15">
      <c r="A161" s="682"/>
      <c r="B161" s="601"/>
      <c r="C161" s="601"/>
      <c r="D161" s="601"/>
      <c r="E161" s="601"/>
      <c r="F161" s="601"/>
      <c r="G161" s="601"/>
      <c r="H161" s="601"/>
      <c r="I161" s="601"/>
      <c r="J161" s="601"/>
      <c r="K161" s="601"/>
      <c r="L161" s="601"/>
      <c r="M161" s="601"/>
      <c r="N161" s="601"/>
      <c r="O161" s="601"/>
      <c r="P161" s="601"/>
      <c r="Q161" s="601"/>
      <c r="R161" s="683"/>
      <c r="S161" s="218"/>
      <c r="T161" s="682"/>
      <c r="U161" s="601"/>
      <c r="V161" s="601"/>
      <c r="W161" s="601"/>
      <c r="X161" s="601"/>
      <c r="Y161" s="601"/>
      <c r="Z161" s="601"/>
      <c r="AA161" s="601"/>
      <c r="AB161" s="601"/>
      <c r="AC161" s="601"/>
      <c r="AD161" s="601"/>
      <c r="AE161" s="601"/>
      <c r="AF161" s="601"/>
      <c r="AG161" s="601"/>
      <c r="AH161" s="601"/>
      <c r="AI161" s="601"/>
      <c r="AJ161" s="601"/>
      <c r="AK161" s="683"/>
    </row>
    <row r="162" spans="1:37" x14ac:dyDescent="0.15">
      <c r="A162" s="675" t="s">
        <v>717</v>
      </c>
      <c r="B162" s="676"/>
      <c r="C162" s="677" t="s">
        <v>3685</v>
      </c>
      <c r="D162" s="677"/>
      <c r="E162" s="677"/>
      <c r="F162" s="677"/>
      <c r="G162" s="677"/>
      <c r="H162" s="677"/>
      <c r="I162" s="677"/>
      <c r="J162" s="677"/>
      <c r="K162" s="677"/>
      <c r="L162" s="677"/>
      <c r="M162" s="677"/>
      <c r="N162" s="677"/>
      <c r="O162" s="677"/>
      <c r="P162" s="677"/>
      <c r="Q162" s="677"/>
      <c r="R162" s="678"/>
      <c r="S162" s="218"/>
      <c r="T162" s="675" t="s">
        <v>717</v>
      </c>
      <c r="U162" s="676"/>
      <c r="V162" s="677" t="s">
        <v>3686</v>
      </c>
      <c r="W162" s="677"/>
      <c r="X162" s="677"/>
      <c r="Y162" s="677"/>
      <c r="Z162" s="677"/>
      <c r="AA162" s="677"/>
      <c r="AB162" s="677"/>
      <c r="AC162" s="677"/>
      <c r="AD162" s="677"/>
      <c r="AE162" s="677"/>
      <c r="AF162" s="677"/>
      <c r="AG162" s="677"/>
      <c r="AH162" s="677"/>
      <c r="AI162" s="677"/>
      <c r="AJ162" s="677"/>
      <c r="AK162" s="678"/>
    </row>
    <row r="163" spans="1:37" ht="14.25" thickBot="1" x14ac:dyDescent="0.2">
      <c r="A163" s="679"/>
      <c r="B163" s="680"/>
      <c r="C163" s="680"/>
      <c r="D163" s="680"/>
      <c r="E163" s="680"/>
      <c r="F163" s="680"/>
      <c r="G163" s="680"/>
      <c r="H163" s="680"/>
      <c r="I163" s="680"/>
      <c r="J163" s="680"/>
      <c r="K163" s="680"/>
      <c r="L163" s="680"/>
      <c r="M163" s="680"/>
      <c r="N163" s="680"/>
      <c r="O163" s="680"/>
      <c r="P163" s="680"/>
      <c r="Q163" s="680"/>
      <c r="R163" s="681"/>
      <c r="S163" s="218"/>
      <c r="T163" s="679" t="s">
        <v>3687</v>
      </c>
      <c r="U163" s="680"/>
      <c r="V163" s="680"/>
      <c r="W163" s="680"/>
      <c r="X163" s="680"/>
      <c r="Y163" s="680"/>
      <c r="Z163" s="680"/>
      <c r="AA163" s="680"/>
      <c r="AB163" s="680"/>
      <c r="AC163" s="680"/>
      <c r="AD163" s="680"/>
      <c r="AE163" s="680"/>
      <c r="AF163" s="680"/>
      <c r="AG163" s="680"/>
      <c r="AH163" s="680"/>
      <c r="AI163" s="680"/>
      <c r="AJ163" s="680"/>
      <c r="AK163" s="681"/>
    </row>
    <row r="164" spans="1:37" ht="14.25" thickBot="1" x14ac:dyDescent="0.2">
      <c r="S164" s="218"/>
      <c r="T164" s="218"/>
      <c r="U164" s="218"/>
      <c r="V164" s="251"/>
      <c r="W164" s="251"/>
      <c r="X164" s="251"/>
      <c r="Y164" s="251"/>
      <c r="Z164" s="251"/>
      <c r="AA164" s="251"/>
      <c r="AB164" s="251"/>
      <c r="AC164" s="251"/>
      <c r="AD164" s="251"/>
      <c r="AE164" s="251"/>
      <c r="AF164" s="251"/>
      <c r="AG164" s="251"/>
      <c r="AH164" s="251"/>
      <c r="AI164" s="218"/>
      <c r="AJ164" s="218"/>
      <c r="AK164" s="218"/>
    </row>
    <row r="165" spans="1:37" ht="14.25" thickBot="1" x14ac:dyDescent="0.2">
      <c r="A165" s="663" t="s">
        <v>1778</v>
      </c>
      <c r="B165" s="636"/>
      <c r="C165" s="664"/>
      <c r="D165" s="664"/>
      <c r="E165" s="664"/>
      <c r="F165" s="664"/>
      <c r="G165" s="664"/>
      <c r="H165" s="664"/>
      <c r="I165" s="664"/>
      <c r="J165" s="664"/>
      <c r="K165" s="664"/>
      <c r="L165" s="664"/>
      <c r="M165" s="664"/>
      <c r="N165" s="664"/>
      <c r="O165" s="664"/>
      <c r="P165" s="664"/>
      <c r="Q165" s="664"/>
      <c r="R165" s="665"/>
      <c r="S165" s="218"/>
      <c r="T165" s="663" t="s">
        <v>1778</v>
      </c>
      <c r="U165" s="636"/>
      <c r="V165" s="664"/>
      <c r="W165" s="664"/>
      <c r="X165" s="664"/>
      <c r="Y165" s="664"/>
      <c r="Z165" s="664"/>
      <c r="AA165" s="664"/>
      <c r="AB165" s="664"/>
      <c r="AC165" s="664"/>
      <c r="AD165" s="664"/>
      <c r="AE165" s="664"/>
      <c r="AF165" s="664"/>
      <c r="AG165" s="664"/>
      <c r="AH165" s="664"/>
      <c r="AI165" s="664"/>
      <c r="AJ165" s="664"/>
      <c r="AK165" s="665"/>
    </row>
    <row r="166" spans="1:37" x14ac:dyDescent="0.15">
      <c r="A166" s="448" t="s">
        <v>703</v>
      </c>
      <c r="B166" s="449"/>
      <c r="C166" s="248" t="s">
        <v>1785</v>
      </c>
      <c r="D166" s="654"/>
      <c r="E166" s="655"/>
      <c r="F166" s="249" t="s">
        <v>1786</v>
      </c>
      <c r="G166" s="656"/>
      <c r="H166" s="655"/>
      <c r="I166" s="249" t="s">
        <v>1787</v>
      </c>
      <c r="J166" s="449" t="s">
        <v>1782</v>
      </c>
      <c r="K166" s="449"/>
      <c r="L166" s="449"/>
      <c r="M166" s="449"/>
      <c r="N166" s="656"/>
      <c r="O166" s="656"/>
      <c r="P166" s="656"/>
      <c r="Q166" s="656"/>
      <c r="R166" s="657"/>
      <c r="S166" s="218"/>
      <c r="T166" s="448" t="s">
        <v>703</v>
      </c>
      <c r="U166" s="449"/>
      <c r="V166" s="248" t="s">
        <v>1785</v>
      </c>
      <c r="W166" s="654"/>
      <c r="X166" s="655"/>
      <c r="Y166" s="249" t="s">
        <v>1786</v>
      </c>
      <c r="Z166" s="656"/>
      <c r="AA166" s="655"/>
      <c r="AB166" s="249" t="s">
        <v>1787</v>
      </c>
      <c r="AC166" s="449" t="s">
        <v>1782</v>
      </c>
      <c r="AD166" s="449"/>
      <c r="AE166" s="449"/>
      <c r="AF166" s="449"/>
      <c r="AG166" s="656"/>
      <c r="AH166" s="656"/>
      <c r="AI166" s="656"/>
      <c r="AJ166" s="656"/>
      <c r="AK166" s="657"/>
    </row>
    <row r="167" spans="1:37" x14ac:dyDescent="0.15">
      <c r="A167" s="658" t="s">
        <v>1783</v>
      </c>
      <c r="B167" s="659"/>
      <c r="C167" s="601"/>
      <c r="D167" s="601"/>
      <c r="E167" s="601"/>
      <c r="F167" s="601"/>
      <c r="G167" s="601"/>
      <c r="H167" s="660"/>
      <c r="I167" s="250" t="s">
        <v>1787</v>
      </c>
      <c r="J167" s="659" t="s">
        <v>740</v>
      </c>
      <c r="K167" s="659"/>
      <c r="L167" s="661"/>
      <c r="M167" s="661"/>
      <c r="N167" s="661"/>
      <c r="O167" s="661"/>
      <c r="P167" s="661"/>
      <c r="Q167" s="661"/>
      <c r="R167" s="662"/>
      <c r="S167" s="218"/>
      <c r="T167" s="658" t="s">
        <v>1783</v>
      </c>
      <c r="U167" s="659"/>
      <c r="V167" s="601"/>
      <c r="W167" s="601"/>
      <c r="X167" s="601"/>
      <c r="Y167" s="601"/>
      <c r="Z167" s="601"/>
      <c r="AA167" s="660"/>
      <c r="AB167" s="250" t="s">
        <v>1787</v>
      </c>
      <c r="AC167" s="659" t="s">
        <v>740</v>
      </c>
      <c r="AD167" s="659"/>
      <c r="AE167" s="661"/>
      <c r="AF167" s="661"/>
      <c r="AG167" s="661"/>
      <c r="AH167" s="661"/>
      <c r="AI167" s="661"/>
      <c r="AJ167" s="661"/>
      <c r="AK167" s="662"/>
    </row>
    <row r="168" spans="1:37" x14ac:dyDescent="0.15">
      <c r="A168" s="658" t="s">
        <v>1779</v>
      </c>
      <c r="B168" s="659"/>
      <c r="C168" s="659"/>
      <c r="D168" s="659"/>
      <c r="E168" s="659"/>
      <c r="F168" s="661"/>
      <c r="G168" s="661"/>
      <c r="H168" s="674"/>
      <c r="I168" s="250" t="s">
        <v>1787</v>
      </c>
      <c r="J168" s="659" t="s">
        <v>742</v>
      </c>
      <c r="K168" s="659"/>
      <c r="L168" s="661"/>
      <c r="M168" s="661"/>
      <c r="N168" s="661"/>
      <c r="O168" s="661"/>
      <c r="P168" s="661"/>
      <c r="Q168" s="661"/>
      <c r="R168" s="662"/>
      <c r="S168" s="218"/>
      <c r="T168" s="658" t="s">
        <v>1779</v>
      </c>
      <c r="U168" s="659"/>
      <c r="V168" s="659"/>
      <c r="W168" s="659"/>
      <c r="X168" s="659"/>
      <c r="Y168" s="661"/>
      <c r="Z168" s="661"/>
      <c r="AA168" s="674"/>
      <c r="AB168" s="250" t="s">
        <v>1787</v>
      </c>
      <c r="AC168" s="659" t="s">
        <v>742</v>
      </c>
      <c r="AD168" s="659"/>
      <c r="AE168" s="661"/>
      <c r="AF168" s="661"/>
      <c r="AG168" s="661"/>
      <c r="AH168" s="661"/>
      <c r="AI168" s="661"/>
      <c r="AJ168" s="661"/>
      <c r="AK168" s="662"/>
    </row>
    <row r="169" spans="1:37" x14ac:dyDescent="0.15">
      <c r="A169" s="671" t="s">
        <v>1780</v>
      </c>
      <c r="B169" s="672"/>
      <c r="C169" s="673"/>
      <c r="D169" s="673"/>
      <c r="E169" s="673"/>
      <c r="F169" s="673"/>
      <c r="G169" s="673"/>
      <c r="H169" s="673"/>
      <c r="I169" s="673"/>
      <c r="J169" s="666" t="s">
        <v>1788</v>
      </c>
      <c r="K169" s="666"/>
      <c r="L169" s="666"/>
      <c r="M169" s="666"/>
      <c r="N169" s="667"/>
      <c r="O169" s="667"/>
      <c r="P169" s="667"/>
      <c r="Q169" s="667"/>
      <c r="R169" s="668"/>
      <c r="S169" s="218"/>
      <c r="T169" s="671" t="s">
        <v>1780</v>
      </c>
      <c r="U169" s="672"/>
      <c r="V169" s="673"/>
      <c r="W169" s="673"/>
      <c r="X169" s="673"/>
      <c r="Y169" s="673"/>
      <c r="Z169" s="673"/>
      <c r="AA169" s="673"/>
      <c r="AB169" s="673"/>
      <c r="AC169" s="666" t="s">
        <v>1788</v>
      </c>
      <c r="AD169" s="666"/>
      <c r="AE169" s="666"/>
      <c r="AF169" s="666"/>
      <c r="AG169" s="667"/>
      <c r="AH169" s="667"/>
      <c r="AI169" s="667"/>
      <c r="AJ169" s="667"/>
      <c r="AK169" s="668"/>
    </row>
    <row r="170" spans="1:37" x14ac:dyDescent="0.15">
      <c r="A170" s="658" t="s">
        <v>1784</v>
      </c>
      <c r="B170" s="659"/>
      <c r="C170" s="659"/>
      <c r="D170" s="659"/>
      <c r="E170" s="669"/>
      <c r="F170" s="669"/>
      <c r="G170" s="669"/>
      <c r="H170" s="669"/>
      <c r="I170" s="669"/>
      <c r="J170" s="669"/>
      <c r="K170" s="669"/>
      <c r="L170" s="669"/>
      <c r="M170" s="669"/>
      <c r="N170" s="669"/>
      <c r="O170" s="669"/>
      <c r="P170" s="669"/>
      <c r="Q170" s="669"/>
      <c r="R170" s="670"/>
      <c r="S170" s="218"/>
      <c r="T170" s="658" t="s">
        <v>1784</v>
      </c>
      <c r="U170" s="659"/>
      <c r="V170" s="659"/>
      <c r="W170" s="659"/>
      <c r="X170" s="669"/>
      <c r="Y170" s="669"/>
      <c r="Z170" s="669"/>
      <c r="AA170" s="669"/>
      <c r="AB170" s="669"/>
      <c r="AC170" s="669"/>
      <c r="AD170" s="669"/>
      <c r="AE170" s="669"/>
      <c r="AF170" s="669"/>
      <c r="AG170" s="669"/>
      <c r="AH170" s="669"/>
      <c r="AI170" s="669"/>
      <c r="AJ170" s="669"/>
      <c r="AK170" s="670"/>
    </row>
    <row r="171" spans="1:37" x14ac:dyDescent="0.15">
      <c r="A171" s="658" t="s">
        <v>1781</v>
      </c>
      <c r="B171" s="659"/>
      <c r="C171" s="659"/>
      <c r="D171" s="659"/>
      <c r="E171" s="659"/>
      <c r="F171" s="669"/>
      <c r="G171" s="669"/>
      <c r="H171" s="669"/>
      <c r="I171" s="669"/>
      <c r="J171" s="669"/>
      <c r="K171" s="669"/>
      <c r="L171" s="669"/>
      <c r="M171" s="669"/>
      <c r="N171" s="669"/>
      <c r="O171" s="669"/>
      <c r="P171" s="669"/>
      <c r="Q171" s="669"/>
      <c r="R171" s="670"/>
      <c r="S171" s="218"/>
      <c r="T171" s="658" t="s">
        <v>1781</v>
      </c>
      <c r="U171" s="659"/>
      <c r="V171" s="659"/>
      <c r="W171" s="659"/>
      <c r="X171" s="659"/>
      <c r="Y171" s="669"/>
      <c r="Z171" s="669"/>
      <c r="AA171" s="669"/>
      <c r="AB171" s="669"/>
      <c r="AC171" s="669"/>
      <c r="AD171" s="669"/>
      <c r="AE171" s="669"/>
      <c r="AF171" s="669"/>
      <c r="AG171" s="669"/>
      <c r="AH171" s="669"/>
      <c r="AI171" s="669"/>
      <c r="AJ171" s="669"/>
      <c r="AK171" s="670"/>
    </row>
    <row r="172" spans="1:37" x14ac:dyDescent="0.15">
      <c r="A172" s="682"/>
      <c r="B172" s="601"/>
      <c r="C172" s="601"/>
      <c r="D172" s="601"/>
      <c r="E172" s="601"/>
      <c r="F172" s="601"/>
      <c r="G172" s="601"/>
      <c r="H172" s="601"/>
      <c r="I172" s="601"/>
      <c r="J172" s="601"/>
      <c r="K172" s="601"/>
      <c r="L172" s="601"/>
      <c r="M172" s="601"/>
      <c r="N172" s="601"/>
      <c r="O172" s="601"/>
      <c r="P172" s="601"/>
      <c r="Q172" s="601"/>
      <c r="R172" s="683"/>
      <c r="S172" s="218"/>
      <c r="T172" s="682"/>
      <c r="U172" s="601"/>
      <c r="V172" s="601"/>
      <c r="W172" s="601"/>
      <c r="X172" s="601"/>
      <c r="Y172" s="601"/>
      <c r="Z172" s="601"/>
      <c r="AA172" s="601"/>
      <c r="AB172" s="601"/>
      <c r="AC172" s="601"/>
      <c r="AD172" s="601"/>
      <c r="AE172" s="601"/>
      <c r="AF172" s="601"/>
      <c r="AG172" s="601"/>
      <c r="AH172" s="601"/>
      <c r="AI172" s="601"/>
      <c r="AJ172" s="601"/>
      <c r="AK172" s="683"/>
    </row>
    <row r="173" spans="1:37" x14ac:dyDescent="0.15">
      <c r="A173" s="675" t="s">
        <v>717</v>
      </c>
      <c r="B173" s="676"/>
      <c r="C173" s="677"/>
      <c r="D173" s="677"/>
      <c r="E173" s="677"/>
      <c r="F173" s="677"/>
      <c r="G173" s="677"/>
      <c r="H173" s="677"/>
      <c r="I173" s="677"/>
      <c r="J173" s="677"/>
      <c r="K173" s="677"/>
      <c r="L173" s="677"/>
      <c r="M173" s="677"/>
      <c r="N173" s="677"/>
      <c r="O173" s="677"/>
      <c r="P173" s="677"/>
      <c r="Q173" s="677"/>
      <c r="R173" s="678"/>
      <c r="S173" s="218"/>
      <c r="T173" s="675" t="s">
        <v>717</v>
      </c>
      <c r="U173" s="676"/>
      <c r="V173" s="677"/>
      <c r="W173" s="677"/>
      <c r="X173" s="677"/>
      <c r="Y173" s="677"/>
      <c r="Z173" s="677"/>
      <c r="AA173" s="677"/>
      <c r="AB173" s="677"/>
      <c r="AC173" s="677"/>
      <c r="AD173" s="677"/>
      <c r="AE173" s="677"/>
      <c r="AF173" s="677"/>
      <c r="AG173" s="677"/>
      <c r="AH173" s="677"/>
      <c r="AI173" s="677"/>
      <c r="AJ173" s="677"/>
      <c r="AK173" s="678"/>
    </row>
    <row r="174" spans="1:37" ht="14.25" thickBot="1" x14ac:dyDescent="0.2">
      <c r="A174" s="679"/>
      <c r="B174" s="680"/>
      <c r="C174" s="680"/>
      <c r="D174" s="680"/>
      <c r="E174" s="680"/>
      <c r="F174" s="680"/>
      <c r="G174" s="680"/>
      <c r="H174" s="680"/>
      <c r="I174" s="680"/>
      <c r="J174" s="680"/>
      <c r="K174" s="680"/>
      <c r="L174" s="680"/>
      <c r="M174" s="680"/>
      <c r="N174" s="680"/>
      <c r="O174" s="680"/>
      <c r="P174" s="680"/>
      <c r="Q174" s="680"/>
      <c r="R174" s="681"/>
      <c r="S174" s="218"/>
      <c r="T174" s="679"/>
      <c r="U174" s="680"/>
      <c r="V174" s="680"/>
      <c r="W174" s="680"/>
      <c r="X174" s="680"/>
      <c r="Y174" s="680"/>
      <c r="Z174" s="680"/>
      <c r="AA174" s="680"/>
      <c r="AB174" s="680"/>
      <c r="AC174" s="680"/>
      <c r="AD174" s="680"/>
      <c r="AE174" s="680"/>
      <c r="AF174" s="680"/>
      <c r="AG174" s="680"/>
      <c r="AH174" s="680"/>
      <c r="AI174" s="680"/>
      <c r="AJ174" s="680"/>
      <c r="AK174" s="681"/>
    </row>
    <row r="175" spans="1:37" ht="14.25" thickBot="1" x14ac:dyDescent="0.2">
      <c r="A175" s="218"/>
      <c r="B175" s="218"/>
      <c r="C175" s="218"/>
      <c r="D175" s="218"/>
      <c r="E175" s="218"/>
      <c r="F175" s="218"/>
      <c r="G175" s="218"/>
      <c r="H175" s="218"/>
      <c r="I175" s="218"/>
      <c r="J175" s="218"/>
      <c r="K175" s="218"/>
      <c r="L175" s="218"/>
      <c r="M175" s="218"/>
      <c r="N175" s="218"/>
      <c r="O175" s="218"/>
      <c r="P175" s="218"/>
      <c r="Q175" s="218"/>
      <c r="R175" s="218"/>
      <c r="S175" s="218"/>
      <c r="T175" s="218"/>
      <c r="U175" s="218"/>
      <c r="V175" s="218"/>
      <c r="W175" s="218"/>
      <c r="X175" s="218"/>
      <c r="Y175" s="218"/>
      <c r="Z175" s="218"/>
      <c r="AA175" s="218"/>
      <c r="AB175" s="218"/>
      <c r="AC175" s="218"/>
      <c r="AD175" s="218"/>
      <c r="AE175" s="218"/>
      <c r="AF175" s="218"/>
      <c r="AG175" s="218"/>
      <c r="AH175" s="218"/>
      <c r="AI175" s="218"/>
      <c r="AJ175" s="218"/>
      <c r="AK175" s="218"/>
    </row>
    <row r="176" spans="1:37" ht="14.25" thickBot="1" x14ac:dyDescent="0.2">
      <c r="A176" s="663" t="s">
        <v>1778</v>
      </c>
      <c r="B176" s="636"/>
      <c r="C176" s="664"/>
      <c r="D176" s="664"/>
      <c r="E176" s="664"/>
      <c r="F176" s="664"/>
      <c r="G176" s="664"/>
      <c r="H176" s="664"/>
      <c r="I176" s="664"/>
      <c r="J176" s="664"/>
      <c r="K176" s="664"/>
      <c r="L176" s="664"/>
      <c r="M176" s="664"/>
      <c r="N176" s="664"/>
      <c r="O176" s="664"/>
      <c r="P176" s="664"/>
      <c r="Q176" s="664"/>
      <c r="R176" s="665"/>
      <c r="S176" s="218"/>
      <c r="T176" s="663" t="s">
        <v>1778</v>
      </c>
      <c r="U176" s="636"/>
      <c r="V176" s="664"/>
      <c r="W176" s="664"/>
      <c r="X176" s="664"/>
      <c r="Y176" s="664"/>
      <c r="Z176" s="664"/>
      <c r="AA176" s="664"/>
      <c r="AB176" s="664"/>
      <c r="AC176" s="664"/>
      <c r="AD176" s="664"/>
      <c r="AE176" s="664"/>
      <c r="AF176" s="664"/>
      <c r="AG176" s="664"/>
      <c r="AH176" s="664"/>
      <c r="AI176" s="664"/>
      <c r="AJ176" s="664"/>
      <c r="AK176" s="665"/>
    </row>
    <row r="177" spans="1:37" x14ac:dyDescent="0.15">
      <c r="A177" s="448" t="s">
        <v>703</v>
      </c>
      <c r="B177" s="449"/>
      <c r="C177" s="248" t="s">
        <v>1785</v>
      </c>
      <c r="D177" s="654"/>
      <c r="E177" s="655"/>
      <c r="F177" s="249" t="s">
        <v>1786</v>
      </c>
      <c r="G177" s="656"/>
      <c r="H177" s="655"/>
      <c r="I177" s="249" t="s">
        <v>1787</v>
      </c>
      <c r="J177" s="449" t="s">
        <v>1782</v>
      </c>
      <c r="K177" s="449"/>
      <c r="L177" s="449"/>
      <c r="M177" s="449"/>
      <c r="N177" s="656"/>
      <c r="O177" s="656"/>
      <c r="P177" s="656"/>
      <c r="Q177" s="656"/>
      <c r="R177" s="657"/>
      <c r="S177" s="218"/>
      <c r="T177" s="448" t="s">
        <v>703</v>
      </c>
      <c r="U177" s="449"/>
      <c r="V177" s="248" t="s">
        <v>1785</v>
      </c>
      <c r="W177" s="654"/>
      <c r="X177" s="655"/>
      <c r="Y177" s="249" t="s">
        <v>1786</v>
      </c>
      <c r="Z177" s="656"/>
      <c r="AA177" s="655"/>
      <c r="AB177" s="249" t="s">
        <v>1787</v>
      </c>
      <c r="AC177" s="449" t="s">
        <v>1782</v>
      </c>
      <c r="AD177" s="449"/>
      <c r="AE177" s="449"/>
      <c r="AF177" s="449"/>
      <c r="AG177" s="656"/>
      <c r="AH177" s="656"/>
      <c r="AI177" s="656"/>
      <c r="AJ177" s="656"/>
      <c r="AK177" s="657"/>
    </row>
    <row r="178" spans="1:37" x14ac:dyDescent="0.15">
      <c r="A178" s="658" t="s">
        <v>1783</v>
      </c>
      <c r="B178" s="659"/>
      <c r="C178" s="601"/>
      <c r="D178" s="601"/>
      <c r="E178" s="601"/>
      <c r="F178" s="601"/>
      <c r="G178" s="601"/>
      <c r="H178" s="660"/>
      <c r="I178" s="250" t="s">
        <v>1787</v>
      </c>
      <c r="J178" s="659" t="s">
        <v>740</v>
      </c>
      <c r="K178" s="659"/>
      <c r="L178" s="661"/>
      <c r="M178" s="661"/>
      <c r="N178" s="661"/>
      <c r="O178" s="661"/>
      <c r="P178" s="661"/>
      <c r="Q178" s="661"/>
      <c r="R178" s="662"/>
      <c r="S178" s="218"/>
      <c r="T178" s="658" t="s">
        <v>1783</v>
      </c>
      <c r="U178" s="659"/>
      <c r="V178" s="601"/>
      <c r="W178" s="601"/>
      <c r="X178" s="601"/>
      <c r="Y178" s="601"/>
      <c r="Z178" s="601"/>
      <c r="AA178" s="660"/>
      <c r="AB178" s="250" t="s">
        <v>1787</v>
      </c>
      <c r="AC178" s="659" t="s">
        <v>740</v>
      </c>
      <c r="AD178" s="659"/>
      <c r="AE178" s="661"/>
      <c r="AF178" s="661"/>
      <c r="AG178" s="661"/>
      <c r="AH178" s="661"/>
      <c r="AI178" s="661"/>
      <c r="AJ178" s="661"/>
      <c r="AK178" s="662"/>
    </row>
    <row r="179" spans="1:37" x14ac:dyDescent="0.15">
      <c r="A179" s="658" t="s">
        <v>1779</v>
      </c>
      <c r="B179" s="659"/>
      <c r="C179" s="659"/>
      <c r="D179" s="659"/>
      <c r="E179" s="659"/>
      <c r="F179" s="661"/>
      <c r="G179" s="661"/>
      <c r="H179" s="674"/>
      <c r="I179" s="250" t="s">
        <v>1787</v>
      </c>
      <c r="J179" s="659" t="s">
        <v>742</v>
      </c>
      <c r="K179" s="659"/>
      <c r="L179" s="661"/>
      <c r="M179" s="661"/>
      <c r="N179" s="661"/>
      <c r="O179" s="661"/>
      <c r="P179" s="661"/>
      <c r="Q179" s="661"/>
      <c r="R179" s="662"/>
      <c r="S179" s="218"/>
      <c r="T179" s="658" t="s">
        <v>1779</v>
      </c>
      <c r="U179" s="659"/>
      <c r="V179" s="659"/>
      <c r="W179" s="659"/>
      <c r="X179" s="659"/>
      <c r="Y179" s="661"/>
      <c r="Z179" s="661"/>
      <c r="AA179" s="674"/>
      <c r="AB179" s="250" t="s">
        <v>1787</v>
      </c>
      <c r="AC179" s="659" t="s">
        <v>742</v>
      </c>
      <c r="AD179" s="659"/>
      <c r="AE179" s="661"/>
      <c r="AF179" s="661"/>
      <c r="AG179" s="661"/>
      <c r="AH179" s="661"/>
      <c r="AI179" s="661"/>
      <c r="AJ179" s="661"/>
      <c r="AK179" s="662"/>
    </row>
    <row r="180" spans="1:37" x14ac:dyDescent="0.15">
      <c r="A180" s="671" t="s">
        <v>1780</v>
      </c>
      <c r="B180" s="672"/>
      <c r="C180" s="673"/>
      <c r="D180" s="673"/>
      <c r="E180" s="673"/>
      <c r="F180" s="673"/>
      <c r="G180" s="673"/>
      <c r="H180" s="673"/>
      <c r="I180" s="673"/>
      <c r="J180" s="666" t="s">
        <v>1788</v>
      </c>
      <c r="K180" s="666"/>
      <c r="L180" s="666"/>
      <c r="M180" s="666"/>
      <c r="N180" s="667"/>
      <c r="O180" s="667"/>
      <c r="P180" s="667"/>
      <c r="Q180" s="667"/>
      <c r="R180" s="668"/>
      <c r="S180" s="218"/>
      <c r="T180" s="671" t="s">
        <v>1780</v>
      </c>
      <c r="U180" s="672"/>
      <c r="V180" s="673"/>
      <c r="W180" s="673"/>
      <c r="X180" s="673"/>
      <c r="Y180" s="673"/>
      <c r="Z180" s="673"/>
      <c r="AA180" s="673"/>
      <c r="AB180" s="673"/>
      <c r="AC180" s="666" t="s">
        <v>1788</v>
      </c>
      <c r="AD180" s="666"/>
      <c r="AE180" s="666"/>
      <c r="AF180" s="666"/>
      <c r="AG180" s="667"/>
      <c r="AH180" s="667"/>
      <c r="AI180" s="667"/>
      <c r="AJ180" s="667"/>
      <c r="AK180" s="668"/>
    </row>
    <row r="181" spans="1:37" x14ac:dyDescent="0.15">
      <c r="A181" s="658" t="s">
        <v>1784</v>
      </c>
      <c r="B181" s="659"/>
      <c r="C181" s="659"/>
      <c r="D181" s="659"/>
      <c r="E181" s="669"/>
      <c r="F181" s="669"/>
      <c r="G181" s="669"/>
      <c r="H181" s="669"/>
      <c r="I181" s="669"/>
      <c r="J181" s="669"/>
      <c r="K181" s="669"/>
      <c r="L181" s="669"/>
      <c r="M181" s="669"/>
      <c r="N181" s="669"/>
      <c r="O181" s="669"/>
      <c r="P181" s="669"/>
      <c r="Q181" s="669"/>
      <c r="R181" s="670"/>
      <c r="S181" s="218"/>
      <c r="T181" s="658" t="s">
        <v>1784</v>
      </c>
      <c r="U181" s="659"/>
      <c r="V181" s="659"/>
      <c r="W181" s="659"/>
      <c r="X181" s="669"/>
      <c r="Y181" s="669"/>
      <c r="Z181" s="669"/>
      <c r="AA181" s="669"/>
      <c r="AB181" s="669"/>
      <c r="AC181" s="669"/>
      <c r="AD181" s="669"/>
      <c r="AE181" s="669"/>
      <c r="AF181" s="669"/>
      <c r="AG181" s="669"/>
      <c r="AH181" s="669"/>
      <c r="AI181" s="669"/>
      <c r="AJ181" s="669"/>
      <c r="AK181" s="670"/>
    </row>
    <row r="182" spans="1:37" x14ac:dyDescent="0.15">
      <c r="A182" s="658" t="s">
        <v>1781</v>
      </c>
      <c r="B182" s="659"/>
      <c r="C182" s="659"/>
      <c r="D182" s="659"/>
      <c r="E182" s="659"/>
      <c r="F182" s="669"/>
      <c r="G182" s="669"/>
      <c r="H182" s="669"/>
      <c r="I182" s="669"/>
      <c r="J182" s="669"/>
      <c r="K182" s="669"/>
      <c r="L182" s="669"/>
      <c r="M182" s="669"/>
      <c r="N182" s="669"/>
      <c r="O182" s="669"/>
      <c r="P182" s="669"/>
      <c r="Q182" s="669"/>
      <c r="R182" s="670"/>
      <c r="S182" s="218"/>
      <c r="T182" s="658" t="s">
        <v>1781</v>
      </c>
      <c r="U182" s="659"/>
      <c r="V182" s="659"/>
      <c r="W182" s="659"/>
      <c r="X182" s="659"/>
      <c r="Y182" s="669"/>
      <c r="Z182" s="669"/>
      <c r="AA182" s="669"/>
      <c r="AB182" s="669"/>
      <c r="AC182" s="669"/>
      <c r="AD182" s="669"/>
      <c r="AE182" s="669"/>
      <c r="AF182" s="669"/>
      <c r="AG182" s="669"/>
      <c r="AH182" s="669"/>
      <c r="AI182" s="669"/>
      <c r="AJ182" s="669"/>
      <c r="AK182" s="670"/>
    </row>
    <row r="183" spans="1:37" x14ac:dyDescent="0.15">
      <c r="A183" s="682"/>
      <c r="B183" s="601"/>
      <c r="C183" s="601"/>
      <c r="D183" s="601"/>
      <c r="E183" s="601"/>
      <c r="F183" s="601"/>
      <c r="G183" s="601"/>
      <c r="H183" s="601"/>
      <c r="I183" s="601"/>
      <c r="J183" s="601"/>
      <c r="K183" s="601"/>
      <c r="L183" s="601"/>
      <c r="M183" s="601"/>
      <c r="N183" s="601"/>
      <c r="O183" s="601"/>
      <c r="P183" s="601"/>
      <c r="Q183" s="601"/>
      <c r="R183" s="683"/>
      <c r="S183" s="218"/>
      <c r="T183" s="682"/>
      <c r="U183" s="601"/>
      <c r="V183" s="601"/>
      <c r="W183" s="601"/>
      <c r="X183" s="601"/>
      <c r="Y183" s="601"/>
      <c r="Z183" s="601"/>
      <c r="AA183" s="601"/>
      <c r="AB183" s="601"/>
      <c r="AC183" s="601"/>
      <c r="AD183" s="601"/>
      <c r="AE183" s="601"/>
      <c r="AF183" s="601"/>
      <c r="AG183" s="601"/>
      <c r="AH183" s="601"/>
      <c r="AI183" s="601"/>
      <c r="AJ183" s="601"/>
      <c r="AK183" s="683"/>
    </row>
    <row r="184" spans="1:37" x14ac:dyDescent="0.15">
      <c r="A184" s="675" t="s">
        <v>717</v>
      </c>
      <c r="B184" s="676"/>
      <c r="C184" s="677"/>
      <c r="D184" s="677"/>
      <c r="E184" s="677"/>
      <c r="F184" s="677"/>
      <c r="G184" s="677"/>
      <c r="H184" s="677"/>
      <c r="I184" s="677"/>
      <c r="J184" s="677"/>
      <c r="K184" s="677"/>
      <c r="L184" s="677"/>
      <c r="M184" s="677"/>
      <c r="N184" s="677"/>
      <c r="O184" s="677"/>
      <c r="P184" s="677"/>
      <c r="Q184" s="677"/>
      <c r="R184" s="678"/>
      <c r="S184" s="218"/>
      <c r="T184" s="675" t="s">
        <v>717</v>
      </c>
      <c r="U184" s="676"/>
      <c r="V184" s="677"/>
      <c r="W184" s="677"/>
      <c r="X184" s="677"/>
      <c r="Y184" s="677"/>
      <c r="Z184" s="677"/>
      <c r="AA184" s="677"/>
      <c r="AB184" s="677"/>
      <c r="AC184" s="677"/>
      <c r="AD184" s="677"/>
      <c r="AE184" s="677"/>
      <c r="AF184" s="677"/>
      <c r="AG184" s="677"/>
      <c r="AH184" s="677"/>
      <c r="AI184" s="677"/>
      <c r="AJ184" s="677"/>
      <c r="AK184" s="678"/>
    </row>
    <row r="185" spans="1:37" ht="14.25" thickBot="1" x14ac:dyDescent="0.2">
      <c r="A185" s="679"/>
      <c r="B185" s="680"/>
      <c r="C185" s="680"/>
      <c r="D185" s="680"/>
      <c r="E185" s="680"/>
      <c r="F185" s="680"/>
      <c r="G185" s="680"/>
      <c r="H185" s="680"/>
      <c r="I185" s="680"/>
      <c r="J185" s="680"/>
      <c r="K185" s="680"/>
      <c r="L185" s="680"/>
      <c r="M185" s="680"/>
      <c r="N185" s="680"/>
      <c r="O185" s="680"/>
      <c r="P185" s="680"/>
      <c r="Q185" s="680"/>
      <c r="R185" s="681"/>
      <c r="S185" s="218"/>
      <c r="T185" s="679"/>
      <c r="U185" s="680"/>
      <c r="V185" s="680"/>
      <c r="W185" s="680"/>
      <c r="X185" s="680"/>
      <c r="Y185" s="680"/>
      <c r="Z185" s="680"/>
      <c r="AA185" s="680"/>
      <c r="AB185" s="680"/>
      <c r="AC185" s="680"/>
      <c r="AD185" s="680"/>
      <c r="AE185" s="680"/>
      <c r="AF185" s="680"/>
      <c r="AG185" s="680"/>
      <c r="AH185" s="680"/>
      <c r="AI185" s="680"/>
      <c r="AJ185" s="680"/>
      <c r="AK185" s="681"/>
    </row>
    <row r="186" spans="1:37" ht="14.25" thickBot="1" x14ac:dyDescent="0.2">
      <c r="A186" s="218"/>
      <c r="B186" s="218"/>
      <c r="C186" s="218"/>
      <c r="D186" s="218"/>
      <c r="E186" s="218"/>
      <c r="F186" s="218"/>
      <c r="G186" s="218"/>
      <c r="H186" s="218"/>
      <c r="I186" s="218"/>
      <c r="J186" s="218"/>
      <c r="K186" s="218"/>
      <c r="L186" s="218"/>
      <c r="M186" s="218"/>
      <c r="N186" s="218"/>
      <c r="O186" s="218"/>
      <c r="P186" s="218"/>
      <c r="Q186" s="218"/>
      <c r="R186" s="218"/>
      <c r="S186" s="218"/>
      <c r="T186" s="218"/>
      <c r="U186" s="218"/>
      <c r="V186" s="218"/>
      <c r="W186" s="218"/>
      <c r="X186" s="218"/>
      <c r="Y186" s="218"/>
      <c r="Z186" s="218"/>
      <c r="AA186" s="218"/>
      <c r="AB186" s="218"/>
      <c r="AC186" s="218"/>
      <c r="AD186" s="218"/>
      <c r="AE186" s="218"/>
      <c r="AF186" s="218"/>
      <c r="AG186" s="218"/>
      <c r="AH186" s="218"/>
      <c r="AI186" s="218"/>
      <c r="AJ186" s="218"/>
      <c r="AK186" s="218"/>
    </row>
    <row r="187" spans="1:37" ht="14.25" thickBot="1" x14ac:dyDescent="0.2">
      <c r="A187" s="663" t="s">
        <v>1778</v>
      </c>
      <c r="B187" s="636"/>
      <c r="C187" s="664"/>
      <c r="D187" s="664"/>
      <c r="E187" s="664"/>
      <c r="F187" s="664"/>
      <c r="G187" s="664"/>
      <c r="H187" s="664"/>
      <c r="I187" s="664"/>
      <c r="J187" s="664"/>
      <c r="K187" s="664"/>
      <c r="L187" s="664"/>
      <c r="M187" s="664"/>
      <c r="N187" s="664"/>
      <c r="O187" s="664"/>
      <c r="P187" s="664"/>
      <c r="Q187" s="664"/>
      <c r="R187" s="665"/>
      <c r="S187" s="218"/>
      <c r="T187" s="663" t="s">
        <v>1778</v>
      </c>
      <c r="U187" s="636"/>
      <c r="V187" s="664"/>
      <c r="W187" s="664"/>
      <c r="X187" s="664"/>
      <c r="Y187" s="664"/>
      <c r="Z187" s="664"/>
      <c r="AA187" s="664"/>
      <c r="AB187" s="664"/>
      <c r="AC187" s="664"/>
      <c r="AD187" s="664"/>
      <c r="AE187" s="664"/>
      <c r="AF187" s="664"/>
      <c r="AG187" s="664"/>
      <c r="AH187" s="664"/>
      <c r="AI187" s="664"/>
      <c r="AJ187" s="664"/>
      <c r="AK187" s="665"/>
    </row>
    <row r="188" spans="1:37" x14ac:dyDescent="0.15">
      <c r="A188" s="448" t="s">
        <v>703</v>
      </c>
      <c r="B188" s="449"/>
      <c r="C188" s="248" t="s">
        <v>1785</v>
      </c>
      <c r="D188" s="654"/>
      <c r="E188" s="655"/>
      <c r="F188" s="249" t="s">
        <v>1786</v>
      </c>
      <c r="G188" s="656"/>
      <c r="H188" s="655"/>
      <c r="I188" s="249" t="s">
        <v>1787</v>
      </c>
      <c r="J188" s="449" t="s">
        <v>1782</v>
      </c>
      <c r="K188" s="449"/>
      <c r="L188" s="449"/>
      <c r="M188" s="449"/>
      <c r="N188" s="656"/>
      <c r="O188" s="656"/>
      <c r="P188" s="656"/>
      <c r="Q188" s="656"/>
      <c r="R188" s="657"/>
      <c r="S188" s="218"/>
      <c r="T188" s="448" t="s">
        <v>703</v>
      </c>
      <c r="U188" s="449"/>
      <c r="V188" s="248" t="s">
        <v>1785</v>
      </c>
      <c r="W188" s="654"/>
      <c r="X188" s="655"/>
      <c r="Y188" s="249" t="s">
        <v>1786</v>
      </c>
      <c r="Z188" s="656"/>
      <c r="AA188" s="655"/>
      <c r="AB188" s="249" t="s">
        <v>1787</v>
      </c>
      <c r="AC188" s="449" t="s">
        <v>1782</v>
      </c>
      <c r="AD188" s="449"/>
      <c r="AE188" s="449"/>
      <c r="AF188" s="449"/>
      <c r="AG188" s="656"/>
      <c r="AH188" s="656"/>
      <c r="AI188" s="656"/>
      <c r="AJ188" s="656"/>
      <c r="AK188" s="657"/>
    </row>
    <row r="189" spans="1:37" x14ac:dyDescent="0.15">
      <c r="A189" s="658" t="s">
        <v>1783</v>
      </c>
      <c r="B189" s="659"/>
      <c r="C189" s="601"/>
      <c r="D189" s="601"/>
      <c r="E189" s="601"/>
      <c r="F189" s="601"/>
      <c r="G189" s="601"/>
      <c r="H189" s="660"/>
      <c r="I189" s="250" t="s">
        <v>1787</v>
      </c>
      <c r="J189" s="659" t="s">
        <v>740</v>
      </c>
      <c r="K189" s="659"/>
      <c r="L189" s="661"/>
      <c r="M189" s="661"/>
      <c r="N189" s="661"/>
      <c r="O189" s="661"/>
      <c r="P189" s="661"/>
      <c r="Q189" s="661"/>
      <c r="R189" s="662"/>
      <c r="S189" s="218"/>
      <c r="T189" s="658" t="s">
        <v>1783</v>
      </c>
      <c r="U189" s="659"/>
      <c r="V189" s="601"/>
      <c r="W189" s="601"/>
      <c r="X189" s="601"/>
      <c r="Y189" s="601"/>
      <c r="Z189" s="601"/>
      <c r="AA189" s="660"/>
      <c r="AB189" s="250" t="s">
        <v>1787</v>
      </c>
      <c r="AC189" s="659" t="s">
        <v>740</v>
      </c>
      <c r="AD189" s="659"/>
      <c r="AE189" s="661"/>
      <c r="AF189" s="661"/>
      <c r="AG189" s="661"/>
      <c r="AH189" s="661"/>
      <c r="AI189" s="661"/>
      <c r="AJ189" s="661"/>
      <c r="AK189" s="662"/>
    </row>
    <row r="190" spans="1:37" x14ac:dyDescent="0.15">
      <c r="A190" s="658" t="s">
        <v>1779</v>
      </c>
      <c r="B190" s="659"/>
      <c r="C190" s="659"/>
      <c r="D190" s="659"/>
      <c r="E190" s="659"/>
      <c r="F190" s="661"/>
      <c r="G190" s="661"/>
      <c r="H190" s="674"/>
      <c r="I190" s="250" t="s">
        <v>1787</v>
      </c>
      <c r="J190" s="659" t="s">
        <v>742</v>
      </c>
      <c r="K190" s="659"/>
      <c r="L190" s="661"/>
      <c r="M190" s="661"/>
      <c r="N190" s="661"/>
      <c r="O190" s="661"/>
      <c r="P190" s="661"/>
      <c r="Q190" s="661"/>
      <c r="R190" s="662"/>
      <c r="S190" s="218"/>
      <c r="T190" s="658" t="s">
        <v>1779</v>
      </c>
      <c r="U190" s="659"/>
      <c r="V190" s="659"/>
      <c r="W190" s="659"/>
      <c r="X190" s="659"/>
      <c r="Y190" s="661"/>
      <c r="Z190" s="661"/>
      <c r="AA190" s="674"/>
      <c r="AB190" s="250" t="s">
        <v>1787</v>
      </c>
      <c r="AC190" s="659" t="s">
        <v>742</v>
      </c>
      <c r="AD190" s="659"/>
      <c r="AE190" s="661"/>
      <c r="AF190" s="661"/>
      <c r="AG190" s="661"/>
      <c r="AH190" s="661"/>
      <c r="AI190" s="661"/>
      <c r="AJ190" s="661"/>
      <c r="AK190" s="662"/>
    </row>
    <row r="191" spans="1:37" x14ac:dyDescent="0.15">
      <c r="A191" s="671" t="s">
        <v>1780</v>
      </c>
      <c r="B191" s="672"/>
      <c r="C191" s="673"/>
      <c r="D191" s="673"/>
      <c r="E191" s="673"/>
      <c r="F191" s="673"/>
      <c r="G191" s="673"/>
      <c r="H191" s="673"/>
      <c r="I191" s="673"/>
      <c r="J191" s="666" t="s">
        <v>1788</v>
      </c>
      <c r="K191" s="666"/>
      <c r="L191" s="666"/>
      <c r="M191" s="666"/>
      <c r="N191" s="667"/>
      <c r="O191" s="667"/>
      <c r="P191" s="667"/>
      <c r="Q191" s="667"/>
      <c r="R191" s="668"/>
      <c r="S191" s="218"/>
      <c r="T191" s="671" t="s">
        <v>1780</v>
      </c>
      <c r="U191" s="672"/>
      <c r="V191" s="673"/>
      <c r="W191" s="673"/>
      <c r="X191" s="673"/>
      <c r="Y191" s="673"/>
      <c r="Z191" s="673"/>
      <c r="AA191" s="673"/>
      <c r="AB191" s="673"/>
      <c r="AC191" s="666" t="s">
        <v>1788</v>
      </c>
      <c r="AD191" s="666"/>
      <c r="AE191" s="666"/>
      <c r="AF191" s="666"/>
      <c r="AG191" s="667"/>
      <c r="AH191" s="667"/>
      <c r="AI191" s="667"/>
      <c r="AJ191" s="667"/>
      <c r="AK191" s="668"/>
    </row>
    <row r="192" spans="1:37" x14ac:dyDescent="0.15">
      <c r="A192" s="658" t="s">
        <v>1784</v>
      </c>
      <c r="B192" s="659"/>
      <c r="C192" s="659"/>
      <c r="D192" s="659"/>
      <c r="E192" s="669"/>
      <c r="F192" s="669"/>
      <c r="G192" s="669"/>
      <c r="H192" s="669"/>
      <c r="I192" s="669"/>
      <c r="J192" s="669"/>
      <c r="K192" s="669"/>
      <c r="L192" s="669"/>
      <c r="M192" s="669"/>
      <c r="N192" s="669"/>
      <c r="O192" s="669"/>
      <c r="P192" s="669"/>
      <c r="Q192" s="669"/>
      <c r="R192" s="670"/>
      <c r="S192" s="218"/>
      <c r="T192" s="658" t="s">
        <v>1784</v>
      </c>
      <c r="U192" s="659"/>
      <c r="V192" s="659"/>
      <c r="W192" s="659"/>
      <c r="X192" s="669"/>
      <c r="Y192" s="669"/>
      <c r="Z192" s="669"/>
      <c r="AA192" s="669"/>
      <c r="AB192" s="669"/>
      <c r="AC192" s="669"/>
      <c r="AD192" s="669"/>
      <c r="AE192" s="669"/>
      <c r="AF192" s="669"/>
      <c r="AG192" s="669"/>
      <c r="AH192" s="669"/>
      <c r="AI192" s="669"/>
      <c r="AJ192" s="669"/>
      <c r="AK192" s="670"/>
    </row>
    <row r="193" spans="1:37" x14ac:dyDescent="0.15">
      <c r="A193" s="658" t="s">
        <v>1781</v>
      </c>
      <c r="B193" s="659"/>
      <c r="C193" s="659"/>
      <c r="D193" s="659"/>
      <c r="E193" s="659"/>
      <c r="F193" s="669"/>
      <c r="G193" s="669"/>
      <c r="H193" s="669"/>
      <c r="I193" s="669"/>
      <c r="J193" s="669"/>
      <c r="K193" s="669"/>
      <c r="L193" s="669"/>
      <c r="M193" s="669"/>
      <c r="N193" s="669"/>
      <c r="O193" s="669"/>
      <c r="P193" s="669"/>
      <c r="Q193" s="669"/>
      <c r="R193" s="670"/>
      <c r="S193" s="218"/>
      <c r="T193" s="658" t="s">
        <v>1781</v>
      </c>
      <c r="U193" s="659"/>
      <c r="V193" s="659"/>
      <c r="W193" s="659"/>
      <c r="X193" s="659"/>
      <c r="Y193" s="669"/>
      <c r="Z193" s="669"/>
      <c r="AA193" s="669"/>
      <c r="AB193" s="669"/>
      <c r="AC193" s="669"/>
      <c r="AD193" s="669"/>
      <c r="AE193" s="669"/>
      <c r="AF193" s="669"/>
      <c r="AG193" s="669"/>
      <c r="AH193" s="669"/>
      <c r="AI193" s="669"/>
      <c r="AJ193" s="669"/>
      <c r="AK193" s="670"/>
    </row>
    <row r="194" spans="1:37" x14ac:dyDescent="0.15">
      <c r="A194" s="682"/>
      <c r="B194" s="601"/>
      <c r="C194" s="601"/>
      <c r="D194" s="601"/>
      <c r="E194" s="601"/>
      <c r="F194" s="601"/>
      <c r="G194" s="601"/>
      <c r="H194" s="601"/>
      <c r="I194" s="601"/>
      <c r="J194" s="601"/>
      <c r="K194" s="601"/>
      <c r="L194" s="601"/>
      <c r="M194" s="601"/>
      <c r="N194" s="601"/>
      <c r="O194" s="601"/>
      <c r="P194" s="601"/>
      <c r="Q194" s="601"/>
      <c r="R194" s="683"/>
      <c r="S194" s="218"/>
      <c r="T194" s="682"/>
      <c r="U194" s="601"/>
      <c r="V194" s="601"/>
      <c r="W194" s="601"/>
      <c r="X194" s="601"/>
      <c r="Y194" s="601"/>
      <c r="Z194" s="601"/>
      <c r="AA194" s="601"/>
      <c r="AB194" s="601"/>
      <c r="AC194" s="601"/>
      <c r="AD194" s="601"/>
      <c r="AE194" s="601"/>
      <c r="AF194" s="601"/>
      <c r="AG194" s="601"/>
      <c r="AH194" s="601"/>
      <c r="AI194" s="601"/>
      <c r="AJ194" s="601"/>
      <c r="AK194" s="683"/>
    </row>
    <row r="195" spans="1:37" x14ac:dyDescent="0.15">
      <c r="A195" s="675" t="s">
        <v>717</v>
      </c>
      <c r="B195" s="676"/>
      <c r="C195" s="677"/>
      <c r="D195" s="677"/>
      <c r="E195" s="677"/>
      <c r="F195" s="677"/>
      <c r="G195" s="677"/>
      <c r="H195" s="677"/>
      <c r="I195" s="677"/>
      <c r="J195" s="677"/>
      <c r="K195" s="677"/>
      <c r="L195" s="677"/>
      <c r="M195" s="677"/>
      <c r="N195" s="677"/>
      <c r="O195" s="677"/>
      <c r="P195" s="677"/>
      <c r="Q195" s="677"/>
      <c r="R195" s="678"/>
      <c r="S195" s="218"/>
      <c r="T195" s="675" t="s">
        <v>717</v>
      </c>
      <c r="U195" s="676"/>
      <c r="V195" s="677"/>
      <c r="W195" s="677"/>
      <c r="X195" s="677"/>
      <c r="Y195" s="677"/>
      <c r="Z195" s="677"/>
      <c r="AA195" s="677"/>
      <c r="AB195" s="677"/>
      <c r="AC195" s="677"/>
      <c r="AD195" s="677"/>
      <c r="AE195" s="677"/>
      <c r="AF195" s="677"/>
      <c r="AG195" s="677"/>
      <c r="AH195" s="677"/>
      <c r="AI195" s="677"/>
      <c r="AJ195" s="677"/>
      <c r="AK195" s="678"/>
    </row>
    <row r="196" spans="1:37" ht="14.25" thickBot="1" x14ac:dyDescent="0.2">
      <c r="A196" s="679"/>
      <c r="B196" s="680"/>
      <c r="C196" s="680"/>
      <c r="D196" s="680"/>
      <c r="E196" s="680"/>
      <c r="F196" s="680"/>
      <c r="G196" s="680"/>
      <c r="H196" s="680"/>
      <c r="I196" s="680"/>
      <c r="J196" s="680"/>
      <c r="K196" s="680"/>
      <c r="L196" s="680"/>
      <c r="M196" s="680"/>
      <c r="N196" s="680"/>
      <c r="O196" s="680"/>
      <c r="P196" s="680"/>
      <c r="Q196" s="680"/>
      <c r="R196" s="681"/>
      <c r="S196" s="218"/>
      <c r="T196" s="679"/>
      <c r="U196" s="680"/>
      <c r="V196" s="680"/>
      <c r="W196" s="680"/>
      <c r="X196" s="680"/>
      <c r="Y196" s="680"/>
      <c r="Z196" s="680"/>
      <c r="AA196" s="680"/>
      <c r="AB196" s="680"/>
      <c r="AC196" s="680"/>
      <c r="AD196" s="680"/>
      <c r="AE196" s="680"/>
      <c r="AF196" s="680"/>
      <c r="AG196" s="680"/>
      <c r="AH196" s="680"/>
      <c r="AI196" s="680"/>
      <c r="AJ196" s="680"/>
      <c r="AK196" s="681"/>
    </row>
    <row r="197" spans="1:37" ht="14.25" thickBot="1" x14ac:dyDescent="0.2">
      <c r="A197" s="218"/>
      <c r="B197" s="218"/>
      <c r="C197" s="218"/>
      <c r="D197" s="218"/>
      <c r="E197" s="218"/>
      <c r="F197" s="218"/>
      <c r="G197" s="218"/>
      <c r="H197" s="218"/>
      <c r="I197" s="218"/>
      <c r="J197" s="218"/>
      <c r="K197" s="218"/>
      <c r="L197" s="218"/>
      <c r="M197" s="218"/>
      <c r="N197" s="218"/>
      <c r="O197" s="218"/>
      <c r="P197" s="218"/>
      <c r="Q197" s="218"/>
      <c r="R197" s="218"/>
      <c r="S197" s="218"/>
      <c r="T197" s="218"/>
      <c r="U197" s="218"/>
      <c r="V197" s="218"/>
      <c r="W197" s="218"/>
      <c r="X197" s="218"/>
      <c r="Y197" s="218"/>
      <c r="Z197" s="218"/>
      <c r="AA197" s="218"/>
      <c r="AB197" s="218"/>
      <c r="AC197" s="218"/>
      <c r="AD197" s="218"/>
      <c r="AE197" s="218"/>
      <c r="AF197" s="218"/>
      <c r="AG197" s="218"/>
      <c r="AH197" s="218"/>
      <c r="AI197" s="218"/>
      <c r="AJ197" s="218"/>
      <c r="AK197" s="218"/>
    </row>
    <row r="198" spans="1:37" x14ac:dyDescent="0.15">
      <c r="A198" s="644" t="s">
        <v>1647</v>
      </c>
      <c r="B198" s="645"/>
      <c r="C198" s="645"/>
      <c r="D198" s="645"/>
      <c r="E198" s="645"/>
      <c r="F198" s="645"/>
      <c r="G198" s="645"/>
      <c r="H198" s="645"/>
      <c r="I198" s="645"/>
      <c r="J198" s="645"/>
      <c r="K198" s="645"/>
      <c r="L198" s="645"/>
      <c r="M198" s="645"/>
      <c r="N198" s="645"/>
      <c r="O198" s="645"/>
      <c r="P198" s="645"/>
      <c r="Q198" s="645"/>
      <c r="R198" s="645"/>
      <c r="S198" s="280" t="s">
        <v>870</v>
      </c>
      <c r="T198" s="281"/>
      <c r="U198" s="281"/>
      <c r="V198" s="281"/>
      <c r="W198" s="650"/>
      <c r="X198" s="651"/>
      <c r="Y198" s="320"/>
      <c r="Z198" s="321"/>
      <c r="AA198" s="321"/>
      <c r="AB198" s="321"/>
      <c r="AC198" s="321"/>
      <c r="AD198" s="321"/>
      <c r="AE198" s="321"/>
      <c r="AF198" s="321"/>
      <c r="AG198" s="321"/>
      <c r="AH198" s="321"/>
      <c r="AI198" s="321"/>
      <c r="AJ198" s="321"/>
      <c r="AK198" s="322"/>
    </row>
    <row r="199" spans="1:37" x14ac:dyDescent="0.15">
      <c r="A199" s="646"/>
      <c r="B199" s="647"/>
      <c r="C199" s="647"/>
      <c r="D199" s="647"/>
      <c r="E199" s="647"/>
      <c r="F199" s="647"/>
      <c r="G199" s="647"/>
      <c r="H199" s="647"/>
      <c r="I199" s="647"/>
      <c r="J199" s="647"/>
      <c r="K199" s="647"/>
      <c r="L199" s="647"/>
      <c r="M199" s="647"/>
      <c r="N199" s="647"/>
      <c r="O199" s="647"/>
      <c r="P199" s="647"/>
      <c r="Q199" s="647"/>
      <c r="R199" s="647"/>
      <c r="S199" s="278" t="s">
        <v>597</v>
      </c>
      <c r="T199" s="279"/>
      <c r="U199" s="279"/>
      <c r="V199" s="279"/>
      <c r="W199" s="311"/>
      <c r="X199" s="319"/>
      <c r="Y199" s="323"/>
      <c r="Z199" s="324"/>
      <c r="AA199" s="324"/>
      <c r="AB199" s="324"/>
      <c r="AC199" s="324"/>
      <c r="AD199" s="324"/>
      <c r="AE199" s="324"/>
      <c r="AF199" s="324"/>
      <c r="AG199" s="324"/>
      <c r="AH199" s="324"/>
      <c r="AI199" s="324"/>
      <c r="AJ199" s="324"/>
      <c r="AK199" s="325"/>
    </row>
    <row r="200" spans="1:37" ht="14.25" thickBot="1" x14ac:dyDescent="0.2">
      <c r="A200" s="648"/>
      <c r="B200" s="649"/>
      <c r="C200" s="649"/>
      <c r="D200" s="649"/>
      <c r="E200" s="649"/>
      <c r="F200" s="649"/>
      <c r="G200" s="649"/>
      <c r="H200" s="649"/>
      <c r="I200" s="649"/>
      <c r="J200" s="649"/>
      <c r="K200" s="649"/>
      <c r="L200" s="649"/>
      <c r="M200" s="649"/>
      <c r="N200" s="649"/>
      <c r="O200" s="649"/>
      <c r="P200" s="649"/>
      <c r="Q200" s="649"/>
      <c r="R200" s="649"/>
      <c r="S200" s="306" t="s">
        <v>598</v>
      </c>
      <c r="T200" s="307"/>
      <c r="U200" s="307"/>
      <c r="V200" s="307"/>
      <c r="W200" s="631">
        <f>AR73</f>
        <v>0</v>
      </c>
      <c r="X200" s="632"/>
      <c r="Y200" s="590"/>
      <c r="Z200" s="652"/>
      <c r="AA200" s="652"/>
      <c r="AB200" s="652"/>
      <c r="AC200" s="652"/>
      <c r="AD200" s="652"/>
      <c r="AE200" s="652"/>
      <c r="AF200" s="652"/>
      <c r="AG200" s="652"/>
      <c r="AH200" s="652"/>
      <c r="AI200" s="652"/>
      <c r="AJ200" s="652"/>
      <c r="AK200" s="653"/>
    </row>
    <row r="201" spans="1:37" ht="14.25" thickBot="1" x14ac:dyDescent="0.2">
      <c r="F201" s="218"/>
      <c r="G201" s="218"/>
      <c r="H201" s="218"/>
      <c r="I201" s="218"/>
      <c r="J201" s="218"/>
      <c r="K201" s="218"/>
      <c r="L201" s="218"/>
      <c r="M201" s="218"/>
      <c r="N201" s="218"/>
      <c r="O201" s="218"/>
      <c r="P201" s="218"/>
      <c r="Q201" s="218"/>
      <c r="R201" s="218"/>
      <c r="V201" s="218"/>
      <c r="W201" s="218"/>
      <c r="X201" s="218"/>
      <c r="Y201" s="218"/>
      <c r="Z201" s="218"/>
      <c r="AA201" s="218"/>
      <c r="AB201" s="218"/>
      <c r="AC201" s="218"/>
      <c r="AD201" s="218"/>
      <c r="AE201" s="218"/>
      <c r="AF201" s="218"/>
      <c r="AG201" s="218"/>
      <c r="AH201" s="218"/>
      <c r="AI201" s="218"/>
      <c r="AJ201" s="218"/>
      <c r="AK201" s="218"/>
    </row>
    <row r="202" spans="1:37" x14ac:dyDescent="0.15">
      <c r="A202" s="684" t="s">
        <v>833</v>
      </c>
      <c r="B202" s="685"/>
      <c r="C202" s="685"/>
      <c r="D202" s="685"/>
      <c r="E202" s="685"/>
      <c r="F202" s="685"/>
      <c r="G202" s="686" t="str">
        <f>H4</f>
        <v>調和の守護者</v>
      </c>
      <c r="H202" s="686"/>
      <c r="I202" s="686"/>
      <c r="J202" s="686"/>
      <c r="K202" s="686"/>
      <c r="L202" s="686"/>
      <c r="M202" s="686"/>
      <c r="N202" s="686"/>
      <c r="O202" s="686"/>
      <c r="P202" s="686"/>
      <c r="Q202" s="686"/>
      <c r="R202" s="686"/>
      <c r="S202" s="449" t="s">
        <v>586</v>
      </c>
      <c r="T202" s="449"/>
      <c r="U202" s="449"/>
      <c r="V202" s="449"/>
      <c r="W202" s="449"/>
      <c r="X202" s="449"/>
      <c r="Y202" s="687" t="str">
        <f>H7</f>
        <v>サンプルキャラクター</v>
      </c>
      <c r="Z202" s="687"/>
      <c r="AA202" s="687"/>
      <c r="AB202" s="687"/>
      <c r="AC202" s="687"/>
      <c r="AD202" s="687"/>
      <c r="AE202" s="687"/>
      <c r="AF202" s="687"/>
      <c r="AG202" s="687"/>
      <c r="AH202" s="687"/>
      <c r="AI202" s="687"/>
      <c r="AJ202" s="687"/>
      <c r="AK202" s="688"/>
    </row>
    <row r="203" spans="1:37" x14ac:dyDescent="0.15">
      <c r="A203" s="252"/>
      <c r="B203" s="689"/>
      <c r="C203" s="689"/>
      <c r="D203" s="689"/>
      <c r="E203" s="689"/>
      <c r="F203" s="689"/>
      <c r="G203" s="689"/>
      <c r="H203" s="689"/>
      <c r="I203" s="689"/>
      <c r="J203" s="689"/>
      <c r="K203" s="689"/>
      <c r="L203" s="689"/>
      <c r="M203" s="689"/>
      <c r="N203" s="689"/>
      <c r="O203" s="689"/>
      <c r="P203" s="689"/>
      <c r="Q203" s="689"/>
      <c r="R203" s="689"/>
      <c r="S203" s="689"/>
      <c r="T203" s="689"/>
      <c r="U203" s="689"/>
      <c r="V203" s="689"/>
      <c r="W203" s="689"/>
      <c r="X203" s="689"/>
      <c r="Y203" s="689"/>
      <c r="Z203" s="689"/>
      <c r="AA203" s="689"/>
      <c r="AB203" s="689"/>
      <c r="AC203" s="689"/>
      <c r="AD203" s="689"/>
      <c r="AE203" s="689"/>
      <c r="AF203" s="689"/>
      <c r="AG203" s="689"/>
      <c r="AH203" s="689"/>
      <c r="AI203" s="689"/>
      <c r="AJ203" s="689"/>
      <c r="AK203" s="690"/>
    </row>
    <row r="204" spans="1:37" x14ac:dyDescent="0.15">
      <c r="A204" s="253" t="s">
        <v>1648</v>
      </c>
      <c r="B204" s="689"/>
      <c r="C204" s="689"/>
      <c r="D204" s="689"/>
      <c r="E204" s="689"/>
      <c r="F204" s="689"/>
      <c r="G204" s="689"/>
      <c r="H204" s="689"/>
      <c r="I204" s="689"/>
      <c r="J204" s="689"/>
      <c r="K204" s="689"/>
      <c r="L204" s="689"/>
      <c r="M204" s="689"/>
      <c r="N204" s="689"/>
      <c r="O204" s="689"/>
      <c r="P204" s="689"/>
      <c r="Q204" s="689"/>
      <c r="R204" s="689"/>
      <c r="S204" s="689"/>
      <c r="T204" s="689"/>
      <c r="U204" s="689"/>
      <c r="V204" s="689"/>
      <c r="W204" s="689"/>
      <c r="X204" s="689"/>
      <c r="Y204" s="689"/>
      <c r="Z204" s="689"/>
      <c r="AA204" s="689"/>
      <c r="AB204" s="689"/>
      <c r="AC204" s="689"/>
      <c r="AD204" s="689"/>
      <c r="AE204" s="689"/>
      <c r="AF204" s="689"/>
      <c r="AG204" s="689"/>
      <c r="AH204" s="689"/>
      <c r="AI204" s="689"/>
      <c r="AJ204" s="689"/>
      <c r="AK204" s="690"/>
    </row>
    <row r="205" spans="1:37" x14ac:dyDescent="0.15">
      <c r="A205" s="253" t="s">
        <v>1649</v>
      </c>
      <c r="B205" s="689"/>
      <c r="C205" s="689"/>
      <c r="D205" s="689"/>
      <c r="E205" s="689"/>
      <c r="F205" s="689"/>
      <c r="G205" s="689"/>
      <c r="H205" s="689"/>
      <c r="I205" s="689"/>
      <c r="J205" s="689"/>
      <c r="K205" s="689"/>
      <c r="L205" s="689"/>
      <c r="M205" s="689"/>
      <c r="N205" s="689"/>
      <c r="O205" s="689"/>
      <c r="P205" s="689"/>
      <c r="Q205" s="689"/>
      <c r="R205" s="689"/>
      <c r="S205" s="689"/>
      <c r="T205" s="689"/>
      <c r="U205" s="689"/>
      <c r="V205" s="689"/>
      <c r="W205" s="689"/>
      <c r="X205" s="689"/>
      <c r="Y205" s="689"/>
      <c r="Z205" s="689"/>
      <c r="AA205" s="689"/>
      <c r="AB205" s="689"/>
      <c r="AC205" s="689"/>
      <c r="AD205" s="689"/>
      <c r="AE205" s="689"/>
      <c r="AF205" s="689"/>
      <c r="AG205" s="689"/>
      <c r="AH205" s="689"/>
      <c r="AI205" s="689"/>
      <c r="AJ205" s="689"/>
      <c r="AK205" s="690"/>
    </row>
    <row r="206" spans="1:37" ht="14.25" thickBot="1" x14ac:dyDescent="0.2">
      <c r="A206" s="254"/>
      <c r="B206" s="691"/>
      <c r="C206" s="691"/>
      <c r="D206" s="691"/>
      <c r="E206" s="691"/>
      <c r="F206" s="691"/>
      <c r="G206" s="691"/>
      <c r="H206" s="691"/>
      <c r="I206" s="691"/>
      <c r="J206" s="691"/>
      <c r="K206" s="691"/>
      <c r="L206" s="691"/>
      <c r="M206" s="691"/>
      <c r="N206" s="691"/>
      <c r="O206" s="691"/>
      <c r="P206" s="691"/>
      <c r="Q206" s="691"/>
      <c r="R206" s="691"/>
      <c r="S206" s="691"/>
      <c r="T206" s="691"/>
      <c r="U206" s="691"/>
      <c r="V206" s="691"/>
      <c r="W206" s="691"/>
      <c r="X206" s="691"/>
      <c r="Y206" s="691"/>
      <c r="Z206" s="691"/>
      <c r="AA206" s="691"/>
      <c r="AB206" s="691"/>
      <c r="AC206" s="691"/>
      <c r="AD206" s="691"/>
      <c r="AE206" s="691"/>
      <c r="AF206" s="691"/>
      <c r="AG206" s="691"/>
      <c r="AH206" s="691"/>
      <c r="AI206" s="691"/>
      <c r="AJ206" s="691"/>
      <c r="AK206" s="692"/>
    </row>
    <row r="207" spans="1:37" ht="14.25" thickBot="1" x14ac:dyDescent="0.2"/>
    <row r="208" spans="1:37" ht="14.25" thickBot="1" x14ac:dyDescent="0.2">
      <c r="A208" s="693" t="s">
        <v>828</v>
      </c>
      <c r="B208" s="694"/>
      <c r="C208" s="694"/>
      <c r="D208" s="694"/>
      <c r="E208" s="694"/>
      <c r="F208" s="694"/>
      <c r="G208" s="694"/>
      <c r="H208" s="694"/>
      <c r="I208" s="695" t="s">
        <v>1644</v>
      </c>
      <c r="J208" s="695"/>
      <c r="K208" s="695"/>
      <c r="L208" s="695"/>
      <c r="M208" s="696" t="s">
        <v>590</v>
      </c>
      <c r="N208" s="696"/>
      <c r="O208" s="696"/>
      <c r="P208" s="696" t="s">
        <v>591</v>
      </c>
      <c r="Q208" s="696"/>
      <c r="R208" s="696"/>
      <c r="S208" s="696" t="s">
        <v>592</v>
      </c>
      <c r="T208" s="696"/>
      <c r="U208" s="696"/>
      <c r="V208" s="695" t="s">
        <v>1645</v>
      </c>
      <c r="W208" s="695"/>
      <c r="X208" s="695"/>
      <c r="Y208" s="695" t="s">
        <v>1646</v>
      </c>
      <c r="Z208" s="695"/>
      <c r="AA208" s="695"/>
      <c r="AB208" s="695" t="s">
        <v>815</v>
      </c>
      <c r="AC208" s="695"/>
      <c r="AD208" s="695"/>
      <c r="AE208" s="695" t="s">
        <v>1650</v>
      </c>
      <c r="AF208" s="695"/>
      <c r="AG208" s="695"/>
      <c r="AH208" s="695"/>
      <c r="AI208" s="696" t="s">
        <v>1651</v>
      </c>
      <c r="AJ208" s="696"/>
      <c r="AK208" s="702"/>
    </row>
    <row r="209" spans="1:37" x14ac:dyDescent="0.15">
      <c r="A209" s="703"/>
      <c r="B209" s="704"/>
      <c r="C209" s="704"/>
      <c r="D209" s="704"/>
      <c r="E209" s="704"/>
      <c r="F209" s="704"/>
      <c r="G209" s="704"/>
      <c r="H209" s="704"/>
      <c r="I209" s="697"/>
      <c r="J209" s="697"/>
      <c r="K209" s="697"/>
      <c r="L209" s="697"/>
      <c r="M209" s="588"/>
      <c r="N209" s="588"/>
      <c r="O209" s="588"/>
      <c r="P209" s="588"/>
      <c r="Q209" s="588"/>
      <c r="R209" s="588"/>
      <c r="S209" s="588"/>
      <c r="T209" s="588"/>
      <c r="U209" s="588"/>
      <c r="V209" s="697"/>
      <c r="W209" s="697"/>
      <c r="X209" s="697"/>
      <c r="Y209" s="697"/>
      <c r="Z209" s="697"/>
      <c r="AA209" s="697"/>
      <c r="AB209" s="697"/>
      <c r="AC209" s="697"/>
      <c r="AD209" s="697"/>
      <c r="AE209" s="697"/>
      <c r="AF209" s="697"/>
      <c r="AG209" s="697"/>
      <c r="AH209" s="697"/>
      <c r="AI209" s="588"/>
      <c r="AJ209" s="588"/>
      <c r="AK209" s="698"/>
    </row>
    <row r="210" spans="1:37" x14ac:dyDescent="0.15">
      <c r="A210" s="699" t="s">
        <v>1652</v>
      </c>
      <c r="B210" s="666"/>
      <c r="C210" s="700"/>
      <c r="D210" s="700"/>
      <c r="E210" s="700"/>
      <c r="F210" s="700"/>
      <c r="G210" s="700"/>
      <c r="H210" s="700"/>
      <c r="I210" s="700"/>
      <c r="J210" s="700"/>
      <c r="K210" s="700"/>
      <c r="L210" s="700"/>
      <c r="M210" s="700"/>
      <c r="N210" s="700"/>
      <c r="O210" s="700"/>
      <c r="P210" s="700"/>
      <c r="Q210" s="700"/>
      <c r="R210" s="700"/>
      <c r="S210" s="700"/>
      <c r="T210" s="700"/>
      <c r="U210" s="700"/>
      <c r="V210" s="700"/>
      <c r="W210" s="700"/>
      <c r="X210" s="700"/>
      <c r="Y210" s="700"/>
      <c r="Z210" s="700"/>
      <c r="AA210" s="700"/>
      <c r="AB210" s="700"/>
      <c r="AC210" s="700"/>
      <c r="AD210" s="700"/>
      <c r="AE210" s="700"/>
      <c r="AF210" s="700"/>
      <c r="AG210" s="700"/>
      <c r="AH210" s="700"/>
      <c r="AI210" s="700"/>
      <c r="AJ210" s="700"/>
      <c r="AK210" s="701"/>
    </row>
    <row r="211" spans="1:37" ht="14.25" thickBot="1" x14ac:dyDescent="0.2">
      <c r="A211" s="705"/>
      <c r="B211" s="706"/>
      <c r="C211" s="706"/>
      <c r="D211" s="706"/>
      <c r="E211" s="706"/>
      <c r="F211" s="706"/>
      <c r="G211" s="706"/>
      <c r="H211" s="706"/>
      <c r="I211" s="706"/>
      <c r="J211" s="706"/>
      <c r="K211" s="706"/>
      <c r="L211" s="706"/>
      <c r="M211" s="706"/>
      <c r="N211" s="706"/>
      <c r="O211" s="706"/>
      <c r="P211" s="706"/>
      <c r="Q211" s="706"/>
      <c r="R211" s="706"/>
      <c r="S211" s="706"/>
      <c r="T211" s="706"/>
      <c r="U211" s="706"/>
      <c r="V211" s="706"/>
      <c r="W211" s="706"/>
      <c r="X211" s="706"/>
      <c r="Y211" s="706"/>
      <c r="Z211" s="706"/>
      <c r="AA211" s="706"/>
      <c r="AB211" s="706"/>
      <c r="AC211" s="706"/>
      <c r="AD211" s="706"/>
      <c r="AE211" s="706"/>
      <c r="AF211" s="706"/>
      <c r="AG211" s="706"/>
      <c r="AH211" s="706"/>
      <c r="AI211" s="706"/>
      <c r="AJ211" s="706"/>
      <c r="AK211" s="707"/>
    </row>
    <row r="212" spans="1:37" x14ac:dyDescent="0.15">
      <c r="A212" s="703"/>
      <c r="B212" s="704"/>
      <c r="C212" s="704"/>
      <c r="D212" s="704"/>
      <c r="E212" s="704"/>
      <c r="F212" s="704"/>
      <c r="G212" s="704"/>
      <c r="H212" s="704"/>
      <c r="I212" s="697"/>
      <c r="J212" s="697"/>
      <c r="K212" s="697"/>
      <c r="L212" s="697"/>
      <c r="M212" s="588"/>
      <c r="N212" s="588"/>
      <c r="O212" s="588"/>
      <c r="P212" s="588"/>
      <c r="Q212" s="588"/>
      <c r="R212" s="588"/>
      <c r="S212" s="588"/>
      <c r="T212" s="588"/>
      <c r="U212" s="588"/>
      <c r="V212" s="697"/>
      <c r="W212" s="697"/>
      <c r="X212" s="697"/>
      <c r="Y212" s="697"/>
      <c r="Z212" s="697"/>
      <c r="AA212" s="697"/>
      <c r="AB212" s="697"/>
      <c r="AC212" s="697"/>
      <c r="AD212" s="697"/>
      <c r="AE212" s="697"/>
      <c r="AF212" s="697"/>
      <c r="AG212" s="697"/>
      <c r="AH212" s="697"/>
      <c r="AI212" s="588"/>
      <c r="AJ212" s="588"/>
      <c r="AK212" s="698"/>
    </row>
    <row r="213" spans="1:37" x14ac:dyDescent="0.15">
      <c r="A213" s="699" t="s">
        <v>1652</v>
      </c>
      <c r="B213" s="666"/>
      <c r="C213" s="700"/>
      <c r="D213" s="700"/>
      <c r="E213" s="700"/>
      <c r="F213" s="700"/>
      <c r="G213" s="700"/>
      <c r="H213" s="700"/>
      <c r="I213" s="700"/>
      <c r="J213" s="700"/>
      <c r="K213" s="700"/>
      <c r="L213" s="700"/>
      <c r="M213" s="700"/>
      <c r="N213" s="700"/>
      <c r="O213" s="700"/>
      <c r="P213" s="700"/>
      <c r="Q213" s="700"/>
      <c r="R213" s="700"/>
      <c r="S213" s="700"/>
      <c r="T213" s="700"/>
      <c r="U213" s="700"/>
      <c r="V213" s="700"/>
      <c r="W213" s="700"/>
      <c r="X213" s="700"/>
      <c r="Y213" s="700"/>
      <c r="Z213" s="700"/>
      <c r="AA213" s="700"/>
      <c r="AB213" s="700"/>
      <c r="AC213" s="700"/>
      <c r="AD213" s="700"/>
      <c r="AE213" s="700"/>
      <c r="AF213" s="700"/>
      <c r="AG213" s="700"/>
      <c r="AH213" s="700"/>
      <c r="AI213" s="700"/>
      <c r="AJ213" s="700"/>
      <c r="AK213" s="701"/>
    </row>
    <row r="214" spans="1:37" ht="14.25" thickBot="1" x14ac:dyDescent="0.2">
      <c r="A214" s="705"/>
      <c r="B214" s="706"/>
      <c r="C214" s="706"/>
      <c r="D214" s="706"/>
      <c r="E214" s="706"/>
      <c r="F214" s="706"/>
      <c r="G214" s="706"/>
      <c r="H214" s="706"/>
      <c r="I214" s="706"/>
      <c r="J214" s="706"/>
      <c r="K214" s="706"/>
      <c r="L214" s="706"/>
      <c r="M214" s="706"/>
      <c r="N214" s="706"/>
      <c r="O214" s="706"/>
      <c r="P214" s="706"/>
      <c r="Q214" s="706"/>
      <c r="R214" s="706"/>
      <c r="S214" s="706"/>
      <c r="T214" s="706"/>
      <c r="U214" s="706"/>
      <c r="V214" s="706"/>
      <c r="W214" s="706"/>
      <c r="X214" s="706"/>
      <c r="Y214" s="706"/>
      <c r="Z214" s="706"/>
      <c r="AA214" s="706"/>
      <c r="AB214" s="706"/>
      <c r="AC214" s="706"/>
      <c r="AD214" s="706"/>
      <c r="AE214" s="706"/>
      <c r="AF214" s="706"/>
      <c r="AG214" s="706"/>
      <c r="AH214" s="706"/>
      <c r="AI214" s="706"/>
      <c r="AJ214" s="706"/>
      <c r="AK214" s="707"/>
    </row>
    <row r="215" spans="1:37" x14ac:dyDescent="0.15">
      <c r="A215" s="703"/>
      <c r="B215" s="704"/>
      <c r="C215" s="704"/>
      <c r="D215" s="704"/>
      <c r="E215" s="704"/>
      <c r="F215" s="704"/>
      <c r="G215" s="704"/>
      <c r="H215" s="704"/>
      <c r="I215" s="697"/>
      <c r="J215" s="697"/>
      <c r="K215" s="697"/>
      <c r="L215" s="697"/>
      <c r="M215" s="588"/>
      <c r="N215" s="588"/>
      <c r="O215" s="588"/>
      <c r="P215" s="588"/>
      <c r="Q215" s="588"/>
      <c r="R215" s="588"/>
      <c r="S215" s="588"/>
      <c r="T215" s="588"/>
      <c r="U215" s="588"/>
      <c r="V215" s="697"/>
      <c r="W215" s="697"/>
      <c r="X215" s="697"/>
      <c r="Y215" s="697"/>
      <c r="Z215" s="697"/>
      <c r="AA215" s="697"/>
      <c r="AB215" s="697"/>
      <c r="AC215" s="697"/>
      <c r="AD215" s="697"/>
      <c r="AE215" s="697"/>
      <c r="AF215" s="697"/>
      <c r="AG215" s="697"/>
      <c r="AH215" s="697"/>
      <c r="AI215" s="588"/>
      <c r="AJ215" s="588"/>
      <c r="AK215" s="698"/>
    </row>
    <row r="216" spans="1:37" x14ac:dyDescent="0.15">
      <c r="A216" s="699" t="s">
        <v>1652</v>
      </c>
      <c r="B216" s="666"/>
      <c r="C216" s="700"/>
      <c r="D216" s="700"/>
      <c r="E216" s="700"/>
      <c r="F216" s="700"/>
      <c r="G216" s="700"/>
      <c r="H216" s="700"/>
      <c r="I216" s="700"/>
      <c r="J216" s="700"/>
      <c r="K216" s="700"/>
      <c r="L216" s="700"/>
      <c r="M216" s="700"/>
      <c r="N216" s="700"/>
      <c r="O216" s="700"/>
      <c r="P216" s="700"/>
      <c r="Q216" s="700"/>
      <c r="R216" s="700"/>
      <c r="S216" s="700"/>
      <c r="T216" s="700"/>
      <c r="U216" s="700"/>
      <c r="V216" s="700"/>
      <c r="W216" s="700"/>
      <c r="X216" s="700"/>
      <c r="Y216" s="700"/>
      <c r="Z216" s="700"/>
      <c r="AA216" s="700"/>
      <c r="AB216" s="700"/>
      <c r="AC216" s="700"/>
      <c r="AD216" s="700"/>
      <c r="AE216" s="700"/>
      <c r="AF216" s="700"/>
      <c r="AG216" s="700"/>
      <c r="AH216" s="700"/>
      <c r="AI216" s="700"/>
      <c r="AJ216" s="700"/>
      <c r="AK216" s="701"/>
    </row>
    <row r="217" spans="1:37" ht="14.25" thickBot="1" x14ac:dyDescent="0.2">
      <c r="A217" s="705"/>
      <c r="B217" s="706"/>
      <c r="C217" s="706"/>
      <c r="D217" s="706"/>
      <c r="E217" s="706"/>
      <c r="F217" s="706"/>
      <c r="G217" s="706"/>
      <c r="H217" s="706"/>
      <c r="I217" s="706"/>
      <c r="J217" s="706"/>
      <c r="K217" s="706"/>
      <c r="L217" s="706"/>
      <c r="M217" s="706"/>
      <c r="N217" s="706"/>
      <c r="O217" s="706"/>
      <c r="P217" s="706"/>
      <c r="Q217" s="706"/>
      <c r="R217" s="706"/>
      <c r="S217" s="706"/>
      <c r="T217" s="706"/>
      <c r="U217" s="706"/>
      <c r="V217" s="706"/>
      <c r="W217" s="706"/>
      <c r="X217" s="706"/>
      <c r="Y217" s="706"/>
      <c r="Z217" s="706"/>
      <c r="AA217" s="706"/>
      <c r="AB217" s="706"/>
      <c r="AC217" s="706"/>
      <c r="AD217" s="706"/>
      <c r="AE217" s="706"/>
      <c r="AF217" s="706"/>
      <c r="AG217" s="706"/>
      <c r="AH217" s="706"/>
      <c r="AI217" s="706"/>
      <c r="AJ217" s="706"/>
      <c r="AK217" s="707"/>
    </row>
    <row r="218" spans="1:37" x14ac:dyDescent="0.15">
      <c r="A218" s="703"/>
      <c r="B218" s="704"/>
      <c r="C218" s="704"/>
      <c r="D218" s="704"/>
      <c r="E218" s="704"/>
      <c r="F218" s="704"/>
      <c r="G218" s="704"/>
      <c r="H218" s="704"/>
      <c r="I218" s="697"/>
      <c r="J218" s="697"/>
      <c r="K218" s="697"/>
      <c r="L218" s="697"/>
      <c r="M218" s="588"/>
      <c r="N218" s="588"/>
      <c r="O218" s="588"/>
      <c r="P218" s="588"/>
      <c r="Q218" s="588"/>
      <c r="R218" s="588"/>
      <c r="S218" s="588"/>
      <c r="T218" s="588"/>
      <c r="U218" s="588"/>
      <c r="V218" s="697"/>
      <c r="W218" s="697"/>
      <c r="X218" s="697"/>
      <c r="Y218" s="697"/>
      <c r="Z218" s="697"/>
      <c r="AA218" s="697"/>
      <c r="AB218" s="697"/>
      <c r="AC218" s="697"/>
      <c r="AD218" s="697"/>
      <c r="AE218" s="697"/>
      <c r="AF218" s="697"/>
      <c r="AG218" s="697"/>
      <c r="AH218" s="697"/>
      <c r="AI218" s="588"/>
      <c r="AJ218" s="588"/>
      <c r="AK218" s="698"/>
    </row>
    <row r="219" spans="1:37" x14ac:dyDescent="0.15">
      <c r="A219" s="699" t="s">
        <v>1652</v>
      </c>
      <c r="B219" s="666"/>
      <c r="C219" s="700"/>
      <c r="D219" s="700"/>
      <c r="E219" s="700"/>
      <c r="F219" s="700"/>
      <c r="G219" s="700"/>
      <c r="H219" s="700"/>
      <c r="I219" s="700"/>
      <c r="J219" s="700"/>
      <c r="K219" s="700"/>
      <c r="L219" s="700"/>
      <c r="M219" s="700"/>
      <c r="N219" s="700"/>
      <c r="O219" s="700"/>
      <c r="P219" s="700"/>
      <c r="Q219" s="700"/>
      <c r="R219" s="700"/>
      <c r="S219" s="700"/>
      <c r="T219" s="700"/>
      <c r="U219" s="700"/>
      <c r="V219" s="700"/>
      <c r="W219" s="700"/>
      <c r="X219" s="700"/>
      <c r="Y219" s="700"/>
      <c r="Z219" s="700"/>
      <c r="AA219" s="700"/>
      <c r="AB219" s="700"/>
      <c r="AC219" s="700"/>
      <c r="AD219" s="700"/>
      <c r="AE219" s="700"/>
      <c r="AF219" s="700"/>
      <c r="AG219" s="700"/>
      <c r="AH219" s="700"/>
      <c r="AI219" s="700"/>
      <c r="AJ219" s="700"/>
      <c r="AK219" s="701"/>
    </row>
    <row r="220" spans="1:37" ht="14.25" thickBot="1" x14ac:dyDescent="0.2">
      <c r="A220" s="705"/>
      <c r="B220" s="706"/>
      <c r="C220" s="706"/>
      <c r="D220" s="706"/>
      <c r="E220" s="706"/>
      <c r="F220" s="706"/>
      <c r="G220" s="706"/>
      <c r="H220" s="706"/>
      <c r="I220" s="706"/>
      <c r="J220" s="706"/>
      <c r="K220" s="706"/>
      <c r="L220" s="706"/>
      <c r="M220" s="706"/>
      <c r="N220" s="706"/>
      <c r="O220" s="706"/>
      <c r="P220" s="706"/>
      <c r="Q220" s="706"/>
      <c r="R220" s="706"/>
      <c r="S220" s="706"/>
      <c r="T220" s="706"/>
      <c r="U220" s="706"/>
      <c r="V220" s="706"/>
      <c r="W220" s="706"/>
      <c r="X220" s="706"/>
      <c r="Y220" s="706"/>
      <c r="Z220" s="706"/>
      <c r="AA220" s="706"/>
      <c r="AB220" s="706"/>
      <c r="AC220" s="706"/>
      <c r="AD220" s="706"/>
      <c r="AE220" s="706"/>
      <c r="AF220" s="706"/>
      <c r="AG220" s="706"/>
      <c r="AH220" s="706"/>
      <c r="AI220" s="706"/>
      <c r="AJ220" s="706"/>
      <c r="AK220" s="707"/>
    </row>
    <row r="221" spans="1:37" x14ac:dyDescent="0.15">
      <c r="A221" s="703"/>
      <c r="B221" s="704"/>
      <c r="C221" s="704"/>
      <c r="D221" s="704"/>
      <c r="E221" s="704"/>
      <c r="F221" s="704"/>
      <c r="G221" s="704"/>
      <c r="H221" s="704"/>
      <c r="I221" s="697"/>
      <c r="J221" s="697"/>
      <c r="K221" s="697"/>
      <c r="L221" s="697"/>
      <c r="M221" s="588"/>
      <c r="N221" s="588"/>
      <c r="O221" s="588"/>
      <c r="P221" s="588"/>
      <c r="Q221" s="588"/>
      <c r="R221" s="588"/>
      <c r="S221" s="588"/>
      <c r="T221" s="588"/>
      <c r="U221" s="588"/>
      <c r="V221" s="697"/>
      <c r="W221" s="697"/>
      <c r="X221" s="697"/>
      <c r="Y221" s="697"/>
      <c r="Z221" s="697"/>
      <c r="AA221" s="697"/>
      <c r="AB221" s="697"/>
      <c r="AC221" s="697"/>
      <c r="AD221" s="697"/>
      <c r="AE221" s="697"/>
      <c r="AF221" s="697"/>
      <c r="AG221" s="697"/>
      <c r="AH221" s="697"/>
      <c r="AI221" s="588"/>
      <c r="AJ221" s="588"/>
      <c r="AK221" s="698"/>
    </row>
    <row r="222" spans="1:37" x14ac:dyDescent="0.15">
      <c r="A222" s="699" t="s">
        <v>1652</v>
      </c>
      <c r="B222" s="666"/>
      <c r="C222" s="700"/>
      <c r="D222" s="700"/>
      <c r="E222" s="700"/>
      <c r="F222" s="700"/>
      <c r="G222" s="700"/>
      <c r="H222" s="700"/>
      <c r="I222" s="700"/>
      <c r="J222" s="700"/>
      <c r="K222" s="700"/>
      <c r="L222" s="700"/>
      <c r="M222" s="700"/>
      <c r="N222" s="700"/>
      <c r="O222" s="700"/>
      <c r="P222" s="700"/>
      <c r="Q222" s="700"/>
      <c r="R222" s="700"/>
      <c r="S222" s="700"/>
      <c r="T222" s="700"/>
      <c r="U222" s="700"/>
      <c r="V222" s="700"/>
      <c r="W222" s="700"/>
      <c r="X222" s="700"/>
      <c r="Y222" s="700"/>
      <c r="Z222" s="700"/>
      <c r="AA222" s="700"/>
      <c r="AB222" s="700"/>
      <c r="AC222" s="700"/>
      <c r="AD222" s="700"/>
      <c r="AE222" s="700"/>
      <c r="AF222" s="700"/>
      <c r="AG222" s="700"/>
      <c r="AH222" s="700"/>
      <c r="AI222" s="700"/>
      <c r="AJ222" s="700"/>
      <c r="AK222" s="701"/>
    </row>
    <row r="223" spans="1:37" ht="14.25" thickBot="1" x14ac:dyDescent="0.2">
      <c r="A223" s="705"/>
      <c r="B223" s="706"/>
      <c r="C223" s="706"/>
      <c r="D223" s="706"/>
      <c r="E223" s="706"/>
      <c r="F223" s="706"/>
      <c r="G223" s="706"/>
      <c r="H223" s="706"/>
      <c r="I223" s="706"/>
      <c r="J223" s="706"/>
      <c r="K223" s="706"/>
      <c r="L223" s="706"/>
      <c r="M223" s="706"/>
      <c r="N223" s="706"/>
      <c r="O223" s="706"/>
      <c r="P223" s="706"/>
      <c r="Q223" s="706"/>
      <c r="R223" s="706"/>
      <c r="S223" s="706"/>
      <c r="T223" s="706"/>
      <c r="U223" s="706"/>
      <c r="V223" s="706"/>
      <c r="W223" s="706"/>
      <c r="X223" s="706"/>
      <c r="Y223" s="706"/>
      <c r="Z223" s="706"/>
      <c r="AA223" s="706"/>
      <c r="AB223" s="706"/>
      <c r="AC223" s="706"/>
      <c r="AD223" s="706"/>
      <c r="AE223" s="706"/>
      <c r="AF223" s="706"/>
      <c r="AG223" s="706"/>
      <c r="AH223" s="706"/>
      <c r="AI223" s="706"/>
      <c r="AJ223" s="706"/>
      <c r="AK223" s="707"/>
    </row>
    <row r="224" spans="1:37" x14ac:dyDescent="0.15">
      <c r="A224" s="703"/>
      <c r="B224" s="704"/>
      <c r="C224" s="704"/>
      <c r="D224" s="704"/>
      <c r="E224" s="704"/>
      <c r="F224" s="704"/>
      <c r="G224" s="704"/>
      <c r="H224" s="704"/>
      <c r="I224" s="697"/>
      <c r="J224" s="697"/>
      <c r="K224" s="697"/>
      <c r="L224" s="697"/>
      <c r="M224" s="588"/>
      <c r="N224" s="588"/>
      <c r="O224" s="588"/>
      <c r="P224" s="588"/>
      <c r="Q224" s="588"/>
      <c r="R224" s="588"/>
      <c r="S224" s="588"/>
      <c r="T224" s="588"/>
      <c r="U224" s="588"/>
      <c r="V224" s="697"/>
      <c r="W224" s="697"/>
      <c r="X224" s="697"/>
      <c r="Y224" s="697"/>
      <c r="Z224" s="697"/>
      <c r="AA224" s="697"/>
      <c r="AB224" s="697"/>
      <c r="AC224" s="697"/>
      <c r="AD224" s="697"/>
      <c r="AE224" s="697"/>
      <c r="AF224" s="697"/>
      <c r="AG224" s="697"/>
      <c r="AH224" s="697"/>
      <c r="AI224" s="588"/>
      <c r="AJ224" s="588"/>
      <c r="AK224" s="698"/>
    </row>
    <row r="225" spans="1:37" x14ac:dyDescent="0.15">
      <c r="A225" s="699" t="s">
        <v>1652</v>
      </c>
      <c r="B225" s="666"/>
      <c r="C225" s="700"/>
      <c r="D225" s="700"/>
      <c r="E225" s="700"/>
      <c r="F225" s="700"/>
      <c r="G225" s="700"/>
      <c r="H225" s="700"/>
      <c r="I225" s="700"/>
      <c r="J225" s="700"/>
      <c r="K225" s="700"/>
      <c r="L225" s="700"/>
      <c r="M225" s="700"/>
      <c r="N225" s="700"/>
      <c r="O225" s="700"/>
      <c r="P225" s="700"/>
      <c r="Q225" s="700"/>
      <c r="R225" s="700"/>
      <c r="S225" s="700"/>
      <c r="T225" s="700"/>
      <c r="U225" s="700"/>
      <c r="V225" s="700"/>
      <c r="W225" s="700"/>
      <c r="X225" s="700"/>
      <c r="Y225" s="700"/>
      <c r="Z225" s="700"/>
      <c r="AA225" s="700"/>
      <c r="AB225" s="700"/>
      <c r="AC225" s="700"/>
      <c r="AD225" s="700"/>
      <c r="AE225" s="700"/>
      <c r="AF225" s="700"/>
      <c r="AG225" s="700"/>
      <c r="AH225" s="700"/>
      <c r="AI225" s="700"/>
      <c r="AJ225" s="700"/>
      <c r="AK225" s="701"/>
    </row>
    <row r="226" spans="1:37" ht="14.25" thickBot="1" x14ac:dyDescent="0.2">
      <c r="A226" s="705"/>
      <c r="B226" s="706"/>
      <c r="C226" s="706"/>
      <c r="D226" s="706"/>
      <c r="E226" s="706"/>
      <c r="F226" s="706"/>
      <c r="G226" s="706"/>
      <c r="H226" s="706"/>
      <c r="I226" s="706"/>
      <c r="J226" s="706"/>
      <c r="K226" s="706"/>
      <c r="L226" s="706"/>
      <c r="M226" s="706"/>
      <c r="N226" s="706"/>
      <c r="O226" s="706"/>
      <c r="P226" s="706"/>
      <c r="Q226" s="706"/>
      <c r="R226" s="706"/>
      <c r="S226" s="706"/>
      <c r="T226" s="706"/>
      <c r="U226" s="706"/>
      <c r="V226" s="706"/>
      <c r="W226" s="706"/>
      <c r="X226" s="706"/>
      <c r="Y226" s="706"/>
      <c r="Z226" s="706"/>
      <c r="AA226" s="706"/>
      <c r="AB226" s="706"/>
      <c r="AC226" s="706"/>
      <c r="AD226" s="706"/>
      <c r="AE226" s="706"/>
      <c r="AF226" s="706"/>
      <c r="AG226" s="706"/>
      <c r="AH226" s="706"/>
      <c r="AI226" s="706"/>
      <c r="AJ226" s="706"/>
      <c r="AK226" s="707"/>
    </row>
    <row r="227" spans="1:37" x14ac:dyDescent="0.15">
      <c r="A227" s="703"/>
      <c r="B227" s="704"/>
      <c r="C227" s="704"/>
      <c r="D227" s="704"/>
      <c r="E227" s="704"/>
      <c r="F227" s="704"/>
      <c r="G227" s="704"/>
      <c r="H227" s="704"/>
      <c r="I227" s="697"/>
      <c r="J227" s="697"/>
      <c r="K227" s="697"/>
      <c r="L227" s="697"/>
      <c r="M227" s="588"/>
      <c r="N227" s="588"/>
      <c r="O227" s="588"/>
      <c r="P227" s="588"/>
      <c r="Q227" s="588"/>
      <c r="R227" s="588"/>
      <c r="S227" s="588"/>
      <c r="T227" s="588"/>
      <c r="U227" s="588"/>
      <c r="V227" s="697"/>
      <c r="W227" s="697"/>
      <c r="X227" s="697"/>
      <c r="Y227" s="697"/>
      <c r="Z227" s="697"/>
      <c r="AA227" s="697"/>
      <c r="AB227" s="697"/>
      <c r="AC227" s="697"/>
      <c r="AD227" s="697"/>
      <c r="AE227" s="697"/>
      <c r="AF227" s="697"/>
      <c r="AG227" s="697"/>
      <c r="AH227" s="697"/>
      <c r="AI227" s="588"/>
      <c r="AJ227" s="588"/>
      <c r="AK227" s="698"/>
    </row>
    <row r="228" spans="1:37" x14ac:dyDescent="0.15">
      <c r="A228" s="699" t="s">
        <v>1652</v>
      </c>
      <c r="B228" s="666"/>
      <c r="C228" s="700"/>
      <c r="D228" s="700"/>
      <c r="E228" s="700"/>
      <c r="F228" s="700"/>
      <c r="G228" s="700"/>
      <c r="H228" s="700"/>
      <c r="I228" s="700"/>
      <c r="J228" s="700"/>
      <c r="K228" s="700"/>
      <c r="L228" s="700"/>
      <c r="M228" s="700"/>
      <c r="N228" s="700"/>
      <c r="O228" s="700"/>
      <c r="P228" s="700"/>
      <c r="Q228" s="700"/>
      <c r="R228" s="700"/>
      <c r="S228" s="700"/>
      <c r="T228" s="700"/>
      <c r="U228" s="700"/>
      <c r="V228" s="700"/>
      <c r="W228" s="700"/>
      <c r="X228" s="700"/>
      <c r="Y228" s="700"/>
      <c r="Z228" s="700"/>
      <c r="AA228" s="700"/>
      <c r="AB228" s="700"/>
      <c r="AC228" s="700"/>
      <c r="AD228" s="700"/>
      <c r="AE228" s="700"/>
      <c r="AF228" s="700"/>
      <c r="AG228" s="700"/>
      <c r="AH228" s="700"/>
      <c r="AI228" s="700"/>
      <c r="AJ228" s="700"/>
      <c r="AK228" s="701"/>
    </row>
    <row r="229" spans="1:37" ht="14.25" thickBot="1" x14ac:dyDescent="0.2">
      <c r="A229" s="705"/>
      <c r="B229" s="706"/>
      <c r="C229" s="706"/>
      <c r="D229" s="706"/>
      <c r="E229" s="706"/>
      <c r="F229" s="706"/>
      <c r="G229" s="706"/>
      <c r="H229" s="706"/>
      <c r="I229" s="706"/>
      <c r="J229" s="706"/>
      <c r="K229" s="706"/>
      <c r="L229" s="706"/>
      <c r="M229" s="706"/>
      <c r="N229" s="706"/>
      <c r="O229" s="706"/>
      <c r="P229" s="706"/>
      <c r="Q229" s="706"/>
      <c r="R229" s="706"/>
      <c r="S229" s="706"/>
      <c r="T229" s="706"/>
      <c r="U229" s="706"/>
      <c r="V229" s="706"/>
      <c r="W229" s="706"/>
      <c r="X229" s="706"/>
      <c r="Y229" s="706"/>
      <c r="Z229" s="706"/>
      <c r="AA229" s="706"/>
      <c r="AB229" s="706"/>
      <c r="AC229" s="706"/>
      <c r="AD229" s="706"/>
      <c r="AE229" s="706"/>
      <c r="AF229" s="706"/>
      <c r="AG229" s="706"/>
      <c r="AH229" s="706"/>
      <c r="AI229" s="706"/>
      <c r="AJ229" s="706"/>
      <c r="AK229" s="707"/>
    </row>
    <row r="230" spans="1:37" x14ac:dyDescent="0.15">
      <c r="A230" s="703"/>
      <c r="B230" s="704"/>
      <c r="C230" s="704"/>
      <c r="D230" s="704"/>
      <c r="E230" s="704"/>
      <c r="F230" s="704"/>
      <c r="G230" s="704"/>
      <c r="H230" s="704"/>
      <c r="I230" s="697"/>
      <c r="J230" s="697"/>
      <c r="K230" s="697"/>
      <c r="L230" s="697"/>
      <c r="M230" s="588"/>
      <c r="N230" s="588"/>
      <c r="O230" s="588"/>
      <c r="P230" s="588"/>
      <c r="Q230" s="588"/>
      <c r="R230" s="588"/>
      <c r="S230" s="588"/>
      <c r="T230" s="588"/>
      <c r="U230" s="588"/>
      <c r="V230" s="697"/>
      <c r="W230" s="697"/>
      <c r="X230" s="697"/>
      <c r="Y230" s="697"/>
      <c r="Z230" s="697"/>
      <c r="AA230" s="697"/>
      <c r="AB230" s="697"/>
      <c r="AC230" s="697"/>
      <c r="AD230" s="697"/>
      <c r="AE230" s="697"/>
      <c r="AF230" s="697"/>
      <c r="AG230" s="697"/>
      <c r="AH230" s="697"/>
      <c r="AI230" s="588"/>
      <c r="AJ230" s="588"/>
      <c r="AK230" s="698"/>
    </row>
    <row r="231" spans="1:37" x14ac:dyDescent="0.15">
      <c r="A231" s="699" t="s">
        <v>1652</v>
      </c>
      <c r="B231" s="666"/>
      <c r="C231" s="700"/>
      <c r="D231" s="700"/>
      <c r="E231" s="700"/>
      <c r="F231" s="700"/>
      <c r="G231" s="700"/>
      <c r="H231" s="700"/>
      <c r="I231" s="700"/>
      <c r="J231" s="700"/>
      <c r="K231" s="700"/>
      <c r="L231" s="700"/>
      <c r="M231" s="700"/>
      <c r="N231" s="700"/>
      <c r="O231" s="700"/>
      <c r="P231" s="700"/>
      <c r="Q231" s="700"/>
      <c r="R231" s="700"/>
      <c r="S231" s="700"/>
      <c r="T231" s="700"/>
      <c r="U231" s="700"/>
      <c r="V231" s="700"/>
      <c r="W231" s="700"/>
      <c r="X231" s="700"/>
      <c r="Y231" s="700"/>
      <c r="Z231" s="700"/>
      <c r="AA231" s="700"/>
      <c r="AB231" s="700"/>
      <c r="AC231" s="700"/>
      <c r="AD231" s="700"/>
      <c r="AE231" s="700"/>
      <c r="AF231" s="700"/>
      <c r="AG231" s="700"/>
      <c r="AH231" s="700"/>
      <c r="AI231" s="700"/>
      <c r="AJ231" s="700"/>
      <c r="AK231" s="701"/>
    </row>
    <row r="232" spans="1:37" ht="14.25" thickBot="1" x14ac:dyDescent="0.2">
      <c r="A232" s="705"/>
      <c r="B232" s="706"/>
      <c r="C232" s="706"/>
      <c r="D232" s="706"/>
      <c r="E232" s="706"/>
      <c r="F232" s="706"/>
      <c r="G232" s="706"/>
      <c r="H232" s="706"/>
      <c r="I232" s="706"/>
      <c r="J232" s="706"/>
      <c r="K232" s="706"/>
      <c r="L232" s="706"/>
      <c r="M232" s="706"/>
      <c r="N232" s="706"/>
      <c r="O232" s="706"/>
      <c r="P232" s="706"/>
      <c r="Q232" s="706"/>
      <c r="R232" s="706"/>
      <c r="S232" s="706"/>
      <c r="T232" s="706"/>
      <c r="U232" s="706"/>
      <c r="V232" s="706"/>
      <c r="W232" s="706"/>
      <c r="X232" s="706"/>
      <c r="Y232" s="706"/>
      <c r="Z232" s="706"/>
      <c r="AA232" s="706"/>
      <c r="AB232" s="706"/>
      <c r="AC232" s="706"/>
      <c r="AD232" s="706"/>
      <c r="AE232" s="706"/>
      <c r="AF232" s="706"/>
      <c r="AG232" s="706"/>
      <c r="AH232" s="706"/>
      <c r="AI232" s="706"/>
      <c r="AJ232" s="706"/>
      <c r="AK232" s="707"/>
    </row>
    <row r="233" spans="1:37" x14ac:dyDescent="0.15">
      <c r="A233" s="703"/>
      <c r="B233" s="704"/>
      <c r="C233" s="704"/>
      <c r="D233" s="704"/>
      <c r="E233" s="704"/>
      <c r="F233" s="704"/>
      <c r="G233" s="704"/>
      <c r="H233" s="704"/>
      <c r="I233" s="697"/>
      <c r="J233" s="697"/>
      <c r="K233" s="697"/>
      <c r="L233" s="697"/>
      <c r="M233" s="588"/>
      <c r="N233" s="588"/>
      <c r="O233" s="588"/>
      <c r="P233" s="588"/>
      <c r="Q233" s="588"/>
      <c r="R233" s="588"/>
      <c r="S233" s="588"/>
      <c r="T233" s="588"/>
      <c r="U233" s="588"/>
      <c r="V233" s="697"/>
      <c r="W233" s="697"/>
      <c r="X233" s="697"/>
      <c r="Y233" s="697"/>
      <c r="Z233" s="697"/>
      <c r="AA233" s="697"/>
      <c r="AB233" s="697"/>
      <c r="AC233" s="697"/>
      <c r="AD233" s="697"/>
      <c r="AE233" s="697"/>
      <c r="AF233" s="697"/>
      <c r="AG233" s="697"/>
      <c r="AH233" s="697"/>
      <c r="AI233" s="588"/>
      <c r="AJ233" s="588"/>
      <c r="AK233" s="698"/>
    </row>
    <row r="234" spans="1:37" x14ac:dyDescent="0.15">
      <c r="A234" s="699" t="s">
        <v>1652</v>
      </c>
      <c r="B234" s="666"/>
      <c r="C234" s="700"/>
      <c r="D234" s="700"/>
      <c r="E234" s="700"/>
      <c r="F234" s="700"/>
      <c r="G234" s="700"/>
      <c r="H234" s="700"/>
      <c r="I234" s="700"/>
      <c r="J234" s="700"/>
      <c r="K234" s="700"/>
      <c r="L234" s="700"/>
      <c r="M234" s="700"/>
      <c r="N234" s="700"/>
      <c r="O234" s="700"/>
      <c r="P234" s="700"/>
      <c r="Q234" s="700"/>
      <c r="R234" s="700"/>
      <c r="S234" s="700"/>
      <c r="T234" s="700"/>
      <c r="U234" s="700"/>
      <c r="V234" s="700"/>
      <c r="W234" s="700"/>
      <c r="X234" s="700"/>
      <c r="Y234" s="700"/>
      <c r="Z234" s="700"/>
      <c r="AA234" s="700"/>
      <c r="AB234" s="700"/>
      <c r="AC234" s="700"/>
      <c r="AD234" s="700"/>
      <c r="AE234" s="700"/>
      <c r="AF234" s="700"/>
      <c r="AG234" s="700"/>
      <c r="AH234" s="700"/>
      <c r="AI234" s="700"/>
      <c r="AJ234" s="700"/>
      <c r="AK234" s="701"/>
    </row>
    <row r="235" spans="1:37" ht="14.25" thickBot="1" x14ac:dyDescent="0.2">
      <c r="A235" s="705"/>
      <c r="B235" s="706"/>
      <c r="C235" s="706"/>
      <c r="D235" s="706"/>
      <c r="E235" s="706"/>
      <c r="F235" s="706"/>
      <c r="G235" s="706"/>
      <c r="H235" s="706"/>
      <c r="I235" s="706"/>
      <c r="J235" s="706"/>
      <c r="K235" s="706"/>
      <c r="L235" s="706"/>
      <c r="M235" s="706"/>
      <c r="N235" s="706"/>
      <c r="O235" s="706"/>
      <c r="P235" s="706"/>
      <c r="Q235" s="706"/>
      <c r="R235" s="706"/>
      <c r="S235" s="706"/>
      <c r="T235" s="706"/>
      <c r="U235" s="706"/>
      <c r="V235" s="706"/>
      <c r="W235" s="706"/>
      <c r="X235" s="706"/>
      <c r="Y235" s="706"/>
      <c r="Z235" s="706"/>
      <c r="AA235" s="706"/>
      <c r="AB235" s="706"/>
      <c r="AC235" s="706"/>
      <c r="AD235" s="706"/>
      <c r="AE235" s="706"/>
      <c r="AF235" s="706"/>
      <c r="AG235" s="706"/>
      <c r="AH235" s="706"/>
      <c r="AI235" s="706"/>
      <c r="AJ235" s="706"/>
      <c r="AK235" s="707"/>
    </row>
    <row r="236" spans="1:37" x14ac:dyDescent="0.15">
      <c r="A236" s="703"/>
      <c r="B236" s="704"/>
      <c r="C236" s="704"/>
      <c r="D236" s="704"/>
      <c r="E236" s="704"/>
      <c r="F236" s="704"/>
      <c r="G236" s="704"/>
      <c r="H236" s="704"/>
      <c r="I236" s="697"/>
      <c r="J236" s="697"/>
      <c r="K236" s="697"/>
      <c r="L236" s="697"/>
      <c r="M236" s="588"/>
      <c r="N236" s="588"/>
      <c r="O236" s="588"/>
      <c r="P236" s="588"/>
      <c r="Q236" s="588"/>
      <c r="R236" s="588"/>
      <c r="S236" s="588"/>
      <c r="T236" s="588"/>
      <c r="U236" s="588"/>
      <c r="V236" s="697"/>
      <c r="W236" s="697"/>
      <c r="X236" s="697"/>
      <c r="Y236" s="697"/>
      <c r="Z236" s="697"/>
      <c r="AA236" s="697"/>
      <c r="AB236" s="697"/>
      <c r="AC236" s="697"/>
      <c r="AD236" s="697"/>
      <c r="AE236" s="697"/>
      <c r="AF236" s="697"/>
      <c r="AG236" s="697"/>
      <c r="AH236" s="697"/>
      <c r="AI236" s="588"/>
      <c r="AJ236" s="588"/>
      <c r="AK236" s="698"/>
    </row>
    <row r="237" spans="1:37" x14ac:dyDescent="0.15">
      <c r="A237" s="699" t="s">
        <v>1652</v>
      </c>
      <c r="B237" s="666"/>
      <c r="C237" s="700"/>
      <c r="D237" s="700"/>
      <c r="E237" s="700"/>
      <c r="F237" s="700"/>
      <c r="G237" s="700"/>
      <c r="H237" s="700"/>
      <c r="I237" s="700"/>
      <c r="J237" s="700"/>
      <c r="K237" s="700"/>
      <c r="L237" s="700"/>
      <c r="M237" s="700"/>
      <c r="N237" s="700"/>
      <c r="O237" s="700"/>
      <c r="P237" s="700"/>
      <c r="Q237" s="700"/>
      <c r="R237" s="700"/>
      <c r="S237" s="700"/>
      <c r="T237" s="700"/>
      <c r="U237" s="700"/>
      <c r="V237" s="700"/>
      <c r="W237" s="700"/>
      <c r="X237" s="700"/>
      <c r="Y237" s="700"/>
      <c r="Z237" s="700"/>
      <c r="AA237" s="700"/>
      <c r="AB237" s="700"/>
      <c r="AC237" s="700"/>
      <c r="AD237" s="700"/>
      <c r="AE237" s="700"/>
      <c r="AF237" s="700"/>
      <c r="AG237" s="700"/>
      <c r="AH237" s="700"/>
      <c r="AI237" s="700"/>
      <c r="AJ237" s="700"/>
      <c r="AK237" s="701"/>
    </row>
    <row r="238" spans="1:37" ht="14.25" thickBot="1" x14ac:dyDescent="0.2">
      <c r="A238" s="705"/>
      <c r="B238" s="706"/>
      <c r="C238" s="706"/>
      <c r="D238" s="706"/>
      <c r="E238" s="706"/>
      <c r="F238" s="706"/>
      <c r="G238" s="706"/>
      <c r="H238" s="706"/>
      <c r="I238" s="706"/>
      <c r="J238" s="706"/>
      <c r="K238" s="706"/>
      <c r="L238" s="706"/>
      <c r="M238" s="706"/>
      <c r="N238" s="706"/>
      <c r="O238" s="706"/>
      <c r="P238" s="706"/>
      <c r="Q238" s="706"/>
      <c r="R238" s="706"/>
      <c r="S238" s="706"/>
      <c r="T238" s="706"/>
      <c r="U238" s="706"/>
      <c r="V238" s="706"/>
      <c r="W238" s="706"/>
      <c r="X238" s="706"/>
      <c r="Y238" s="706"/>
      <c r="Z238" s="706"/>
      <c r="AA238" s="706"/>
      <c r="AB238" s="706"/>
      <c r="AC238" s="706"/>
      <c r="AD238" s="706"/>
      <c r="AE238" s="706"/>
      <c r="AF238" s="706"/>
      <c r="AG238" s="706"/>
      <c r="AH238" s="706"/>
      <c r="AI238" s="706"/>
      <c r="AJ238" s="706"/>
      <c r="AK238" s="707"/>
    </row>
    <row r="239" spans="1:37" x14ac:dyDescent="0.15">
      <c r="A239" s="703"/>
      <c r="B239" s="704"/>
      <c r="C239" s="704"/>
      <c r="D239" s="704"/>
      <c r="E239" s="704"/>
      <c r="F239" s="704"/>
      <c r="G239" s="704"/>
      <c r="H239" s="704"/>
      <c r="I239" s="697"/>
      <c r="J239" s="697"/>
      <c r="K239" s="697"/>
      <c r="L239" s="697"/>
      <c r="M239" s="588"/>
      <c r="N239" s="588"/>
      <c r="O239" s="588"/>
      <c r="P239" s="588"/>
      <c r="Q239" s="588"/>
      <c r="R239" s="588"/>
      <c r="S239" s="588"/>
      <c r="T239" s="588"/>
      <c r="U239" s="588"/>
      <c r="V239" s="697"/>
      <c r="W239" s="697"/>
      <c r="X239" s="697"/>
      <c r="Y239" s="697"/>
      <c r="Z239" s="697"/>
      <c r="AA239" s="697"/>
      <c r="AB239" s="697"/>
      <c r="AC239" s="697"/>
      <c r="AD239" s="697"/>
      <c r="AE239" s="697"/>
      <c r="AF239" s="697"/>
      <c r="AG239" s="697"/>
      <c r="AH239" s="697"/>
      <c r="AI239" s="588"/>
      <c r="AJ239" s="588"/>
      <c r="AK239" s="698"/>
    </row>
    <row r="240" spans="1:37" x14ac:dyDescent="0.15">
      <c r="A240" s="699" t="s">
        <v>1652</v>
      </c>
      <c r="B240" s="666"/>
      <c r="C240" s="700"/>
      <c r="D240" s="700"/>
      <c r="E240" s="700"/>
      <c r="F240" s="700"/>
      <c r="G240" s="700"/>
      <c r="H240" s="700"/>
      <c r="I240" s="700"/>
      <c r="J240" s="700"/>
      <c r="K240" s="700"/>
      <c r="L240" s="700"/>
      <c r="M240" s="700"/>
      <c r="N240" s="700"/>
      <c r="O240" s="700"/>
      <c r="P240" s="700"/>
      <c r="Q240" s="700"/>
      <c r="R240" s="700"/>
      <c r="S240" s="700"/>
      <c r="T240" s="700"/>
      <c r="U240" s="700"/>
      <c r="V240" s="700"/>
      <c r="W240" s="700"/>
      <c r="X240" s="700"/>
      <c r="Y240" s="700"/>
      <c r="Z240" s="700"/>
      <c r="AA240" s="700"/>
      <c r="AB240" s="700"/>
      <c r="AC240" s="700"/>
      <c r="AD240" s="700"/>
      <c r="AE240" s="700"/>
      <c r="AF240" s="700"/>
      <c r="AG240" s="700"/>
      <c r="AH240" s="700"/>
      <c r="AI240" s="700"/>
      <c r="AJ240" s="700"/>
      <c r="AK240" s="701"/>
    </row>
    <row r="241" spans="1:37" ht="14.25" thickBot="1" x14ac:dyDescent="0.2">
      <c r="A241" s="705"/>
      <c r="B241" s="706"/>
      <c r="C241" s="706"/>
      <c r="D241" s="706"/>
      <c r="E241" s="706"/>
      <c r="F241" s="706"/>
      <c r="G241" s="706"/>
      <c r="H241" s="706"/>
      <c r="I241" s="706"/>
      <c r="J241" s="706"/>
      <c r="K241" s="706"/>
      <c r="L241" s="706"/>
      <c r="M241" s="706"/>
      <c r="N241" s="706"/>
      <c r="O241" s="706"/>
      <c r="P241" s="706"/>
      <c r="Q241" s="706"/>
      <c r="R241" s="706"/>
      <c r="S241" s="706"/>
      <c r="T241" s="706"/>
      <c r="U241" s="706"/>
      <c r="V241" s="706"/>
      <c r="W241" s="706"/>
      <c r="X241" s="706"/>
      <c r="Y241" s="706"/>
      <c r="Z241" s="706"/>
      <c r="AA241" s="706"/>
      <c r="AB241" s="706"/>
      <c r="AC241" s="706"/>
      <c r="AD241" s="706"/>
      <c r="AE241" s="706"/>
      <c r="AF241" s="706"/>
      <c r="AG241" s="706"/>
      <c r="AH241" s="706"/>
      <c r="AI241" s="706"/>
      <c r="AJ241" s="706"/>
      <c r="AK241" s="707"/>
    </row>
    <row r="242" spans="1:37" x14ac:dyDescent="0.15">
      <c r="A242" s="703"/>
      <c r="B242" s="704"/>
      <c r="C242" s="704"/>
      <c r="D242" s="704"/>
      <c r="E242" s="704"/>
      <c r="F242" s="704"/>
      <c r="G242" s="704"/>
      <c r="H242" s="704"/>
      <c r="I242" s="697"/>
      <c r="J242" s="697"/>
      <c r="K242" s="697"/>
      <c r="L242" s="697"/>
      <c r="M242" s="588"/>
      <c r="N242" s="588"/>
      <c r="O242" s="588"/>
      <c r="P242" s="588"/>
      <c r="Q242" s="588"/>
      <c r="R242" s="588"/>
      <c r="S242" s="588"/>
      <c r="T242" s="588"/>
      <c r="U242" s="588"/>
      <c r="V242" s="697"/>
      <c r="W242" s="697"/>
      <c r="X242" s="697"/>
      <c r="Y242" s="697"/>
      <c r="Z242" s="697"/>
      <c r="AA242" s="697"/>
      <c r="AB242" s="697"/>
      <c r="AC242" s="697"/>
      <c r="AD242" s="697"/>
      <c r="AE242" s="697"/>
      <c r="AF242" s="697"/>
      <c r="AG242" s="697"/>
      <c r="AH242" s="697"/>
      <c r="AI242" s="588"/>
      <c r="AJ242" s="588"/>
      <c r="AK242" s="698"/>
    </row>
    <row r="243" spans="1:37" x14ac:dyDescent="0.15">
      <c r="A243" s="699" t="s">
        <v>1652</v>
      </c>
      <c r="B243" s="666"/>
      <c r="C243" s="700"/>
      <c r="D243" s="700"/>
      <c r="E243" s="700"/>
      <c r="F243" s="700"/>
      <c r="G243" s="700"/>
      <c r="H243" s="700"/>
      <c r="I243" s="700"/>
      <c r="J243" s="700"/>
      <c r="K243" s="700"/>
      <c r="L243" s="700"/>
      <c r="M243" s="700"/>
      <c r="N243" s="700"/>
      <c r="O243" s="700"/>
      <c r="P243" s="700"/>
      <c r="Q243" s="700"/>
      <c r="R243" s="700"/>
      <c r="S243" s="700"/>
      <c r="T243" s="700"/>
      <c r="U243" s="700"/>
      <c r="V243" s="700"/>
      <c r="W243" s="700"/>
      <c r="X243" s="700"/>
      <c r="Y243" s="700"/>
      <c r="Z243" s="700"/>
      <c r="AA243" s="700"/>
      <c r="AB243" s="700"/>
      <c r="AC243" s="700"/>
      <c r="AD243" s="700"/>
      <c r="AE243" s="700"/>
      <c r="AF243" s="700"/>
      <c r="AG243" s="700"/>
      <c r="AH243" s="700"/>
      <c r="AI243" s="700"/>
      <c r="AJ243" s="700"/>
      <c r="AK243" s="701"/>
    </row>
    <row r="244" spans="1:37" ht="14.25" thickBot="1" x14ac:dyDescent="0.2">
      <c r="A244" s="705"/>
      <c r="B244" s="706"/>
      <c r="C244" s="706"/>
      <c r="D244" s="706"/>
      <c r="E244" s="706"/>
      <c r="F244" s="706"/>
      <c r="G244" s="706"/>
      <c r="H244" s="706"/>
      <c r="I244" s="706"/>
      <c r="J244" s="706"/>
      <c r="K244" s="706"/>
      <c r="L244" s="706"/>
      <c r="M244" s="706"/>
      <c r="N244" s="706"/>
      <c r="O244" s="706"/>
      <c r="P244" s="706"/>
      <c r="Q244" s="706"/>
      <c r="R244" s="706"/>
      <c r="S244" s="706"/>
      <c r="T244" s="706"/>
      <c r="U244" s="706"/>
      <c r="V244" s="706"/>
      <c r="W244" s="706"/>
      <c r="X244" s="706"/>
      <c r="Y244" s="706"/>
      <c r="Z244" s="706"/>
      <c r="AA244" s="706"/>
      <c r="AB244" s="706"/>
      <c r="AC244" s="706"/>
      <c r="AD244" s="706"/>
      <c r="AE244" s="706"/>
      <c r="AF244" s="706"/>
      <c r="AG244" s="706"/>
      <c r="AH244" s="706"/>
      <c r="AI244" s="706"/>
      <c r="AJ244" s="706"/>
      <c r="AK244" s="707"/>
    </row>
    <row r="245" spans="1:37" x14ac:dyDescent="0.15">
      <c r="A245" s="218"/>
      <c r="B245" s="218"/>
      <c r="C245" s="218"/>
      <c r="D245" s="218"/>
      <c r="E245" s="218"/>
      <c r="F245" s="218"/>
      <c r="G245" s="218"/>
      <c r="H245" s="218"/>
      <c r="I245" s="218"/>
      <c r="J245" s="218"/>
      <c r="K245" s="218"/>
      <c r="L245" s="218"/>
      <c r="M245" s="218"/>
      <c r="N245" s="218"/>
      <c r="O245" s="218"/>
      <c r="P245" s="218"/>
      <c r="Q245" s="218"/>
      <c r="R245" s="218"/>
      <c r="S245" s="218"/>
      <c r="T245" s="218"/>
      <c r="U245" s="218"/>
      <c r="V245" s="218"/>
      <c r="W245" s="218"/>
      <c r="X245" s="218"/>
      <c r="Y245" s="218"/>
      <c r="Z245" s="218"/>
      <c r="AA245" s="218"/>
      <c r="AB245" s="218"/>
      <c r="AC245" s="218"/>
      <c r="AD245" s="218"/>
      <c r="AE245" s="218"/>
      <c r="AF245" s="218"/>
      <c r="AG245" s="218"/>
      <c r="AH245" s="218"/>
      <c r="AI245" s="218"/>
      <c r="AJ245" s="218"/>
      <c r="AK245" s="218"/>
    </row>
    <row r="246" spans="1:37" x14ac:dyDescent="0.15">
      <c r="A246" s="218"/>
      <c r="B246" s="218"/>
      <c r="C246" s="218"/>
      <c r="D246" s="218"/>
      <c r="E246" s="218"/>
      <c r="F246" s="218"/>
      <c r="G246" s="218"/>
      <c r="H246" s="218"/>
      <c r="I246" s="218"/>
      <c r="J246" s="218"/>
      <c r="K246" s="218"/>
      <c r="L246" s="218"/>
      <c r="M246" s="218"/>
      <c r="N246" s="218"/>
      <c r="O246" s="218"/>
      <c r="P246" s="218"/>
      <c r="Q246" s="218"/>
      <c r="R246" s="218"/>
      <c r="S246" s="218"/>
      <c r="T246" s="218"/>
      <c r="U246" s="218"/>
      <c r="V246" s="218"/>
      <c r="W246" s="218"/>
      <c r="X246" s="218"/>
      <c r="Y246" s="218"/>
      <c r="Z246" s="218"/>
      <c r="AA246" s="218"/>
      <c r="AB246" s="218"/>
      <c r="AC246" s="218"/>
      <c r="AD246" s="218"/>
      <c r="AE246" s="218"/>
      <c r="AF246" s="218"/>
      <c r="AG246" s="218"/>
      <c r="AH246" s="218"/>
      <c r="AI246" s="218"/>
      <c r="AJ246" s="218"/>
      <c r="AK246" s="218"/>
    </row>
    <row r="247" spans="1:37" x14ac:dyDescent="0.15">
      <c r="A247" s="218"/>
      <c r="B247" s="218"/>
      <c r="C247" s="218"/>
      <c r="D247" s="218"/>
      <c r="E247" s="218"/>
      <c r="F247" s="218"/>
      <c r="G247" s="218"/>
      <c r="H247" s="218"/>
      <c r="I247" s="218"/>
      <c r="J247" s="218"/>
      <c r="K247" s="218"/>
      <c r="L247" s="218"/>
      <c r="M247" s="218"/>
      <c r="N247" s="218"/>
      <c r="O247" s="218"/>
      <c r="P247" s="218"/>
      <c r="Q247" s="218"/>
      <c r="R247" s="218"/>
      <c r="S247" s="218"/>
      <c r="T247" s="218"/>
      <c r="U247" s="218"/>
      <c r="V247" s="218"/>
      <c r="W247" s="218"/>
      <c r="X247" s="218"/>
      <c r="Y247" s="218"/>
      <c r="Z247" s="218"/>
      <c r="AA247" s="218"/>
      <c r="AB247" s="218"/>
      <c r="AC247" s="218"/>
      <c r="AD247" s="218"/>
      <c r="AE247" s="218"/>
      <c r="AF247" s="218"/>
      <c r="AG247" s="218"/>
      <c r="AH247" s="218"/>
      <c r="AI247" s="218"/>
      <c r="AJ247" s="218"/>
      <c r="AK247" s="218"/>
    </row>
    <row r="248" spans="1:37" x14ac:dyDescent="0.15">
      <c r="A248" s="218"/>
      <c r="B248" s="218"/>
      <c r="C248" s="218"/>
      <c r="D248" s="218"/>
      <c r="E248" s="218"/>
      <c r="F248" s="218"/>
      <c r="G248" s="218"/>
      <c r="H248" s="218"/>
      <c r="I248" s="218"/>
      <c r="J248" s="218"/>
      <c r="K248" s="218"/>
      <c r="L248" s="218"/>
      <c r="M248" s="218"/>
      <c r="N248" s="218"/>
      <c r="O248" s="218"/>
      <c r="P248" s="218"/>
      <c r="Q248" s="218"/>
      <c r="R248" s="218"/>
      <c r="S248" s="218"/>
      <c r="T248" s="218"/>
      <c r="U248" s="218"/>
      <c r="V248" s="218"/>
      <c r="W248" s="218"/>
      <c r="X248" s="218"/>
      <c r="Y248" s="218"/>
      <c r="Z248" s="218"/>
      <c r="AA248" s="218"/>
      <c r="AB248" s="218"/>
      <c r="AC248" s="218"/>
      <c r="AD248" s="218"/>
      <c r="AE248" s="218"/>
      <c r="AF248" s="218"/>
      <c r="AG248" s="218"/>
      <c r="AH248" s="218"/>
      <c r="AI248" s="218"/>
      <c r="AJ248" s="218"/>
      <c r="AK248" s="218"/>
    </row>
    <row r="249" spans="1:37" x14ac:dyDescent="0.15">
      <c r="A249" s="218"/>
      <c r="B249" s="218"/>
      <c r="C249" s="218"/>
      <c r="D249" s="218"/>
      <c r="E249" s="218"/>
      <c r="F249" s="218"/>
      <c r="G249" s="218"/>
      <c r="H249" s="218"/>
      <c r="I249" s="218"/>
      <c r="J249" s="218"/>
      <c r="K249" s="218"/>
      <c r="L249" s="218"/>
      <c r="M249" s="218"/>
      <c r="N249" s="218"/>
      <c r="O249" s="218"/>
      <c r="P249" s="218"/>
      <c r="Q249" s="218"/>
      <c r="R249" s="218"/>
      <c r="S249" s="218"/>
      <c r="T249" s="218"/>
      <c r="U249" s="218"/>
      <c r="V249" s="218"/>
      <c r="W249" s="218"/>
      <c r="X249" s="218"/>
      <c r="Y249" s="218"/>
      <c r="Z249" s="218"/>
      <c r="AA249" s="218"/>
      <c r="AB249" s="218"/>
      <c r="AC249" s="218"/>
      <c r="AD249" s="218"/>
      <c r="AE249" s="218"/>
      <c r="AF249" s="218"/>
      <c r="AG249" s="218"/>
      <c r="AH249" s="218"/>
      <c r="AI249" s="218"/>
      <c r="AJ249" s="218"/>
      <c r="AK249" s="218"/>
    </row>
    <row r="250" spans="1:37" x14ac:dyDescent="0.15">
      <c r="A250" s="218"/>
      <c r="B250" s="218"/>
      <c r="C250" s="218"/>
      <c r="D250" s="218"/>
      <c r="E250" s="218"/>
      <c r="F250" s="218"/>
      <c r="G250" s="218"/>
      <c r="H250" s="218"/>
      <c r="I250" s="218"/>
      <c r="J250" s="218"/>
      <c r="K250" s="218"/>
      <c r="L250" s="218"/>
      <c r="M250" s="218"/>
      <c r="N250" s="218"/>
      <c r="O250" s="218"/>
      <c r="P250" s="218"/>
      <c r="Q250" s="218"/>
      <c r="R250" s="218"/>
      <c r="S250" s="218"/>
      <c r="T250" s="218"/>
      <c r="U250" s="218"/>
      <c r="V250" s="218"/>
      <c r="W250" s="218"/>
      <c r="X250" s="218"/>
      <c r="Y250" s="218"/>
      <c r="Z250" s="218"/>
      <c r="AA250" s="218"/>
      <c r="AB250" s="218"/>
      <c r="AC250" s="218"/>
      <c r="AD250" s="218"/>
      <c r="AE250" s="218"/>
      <c r="AF250" s="218"/>
      <c r="AG250" s="218"/>
      <c r="AH250" s="218"/>
      <c r="AI250" s="218"/>
      <c r="AJ250" s="218"/>
      <c r="AK250" s="218"/>
    </row>
    <row r="251" spans="1:37" x14ac:dyDescent="0.15">
      <c r="A251" s="218"/>
      <c r="B251" s="218"/>
      <c r="C251" s="218"/>
      <c r="D251" s="218"/>
      <c r="E251" s="218"/>
      <c r="F251" s="218"/>
      <c r="G251" s="218"/>
      <c r="H251" s="218"/>
      <c r="I251" s="218"/>
      <c r="J251" s="218"/>
      <c r="K251" s="218"/>
      <c r="L251" s="218"/>
      <c r="M251" s="218"/>
      <c r="N251" s="218"/>
      <c r="O251" s="218"/>
      <c r="P251" s="218"/>
      <c r="Q251" s="218"/>
      <c r="R251" s="218"/>
      <c r="S251" s="218"/>
      <c r="T251" s="218"/>
      <c r="U251" s="218"/>
      <c r="V251" s="218"/>
      <c r="W251" s="218"/>
      <c r="X251" s="218"/>
      <c r="Y251" s="218"/>
      <c r="Z251" s="218"/>
      <c r="AA251" s="218"/>
      <c r="AB251" s="218"/>
      <c r="AC251" s="218"/>
      <c r="AD251" s="218"/>
      <c r="AE251" s="218"/>
      <c r="AF251" s="218"/>
      <c r="AG251" s="218"/>
      <c r="AH251" s="218"/>
      <c r="AI251" s="218"/>
      <c r="AJ251" s="218"/>
      <c r="AK251" s="218"/>
    </row>
    <row r="252" spans="1:37" x14ac:dyDescent="0.15">
      <c r="A252" s="218"/>
      <c r="B252" s="218"/>
      <c r="C252" s="218"/>
      <c r="D252" s="218"/>
      <c r="E252" s="218"/>
      <c r="F252" s="218"/>
      <c r="G252" s="218"/>
      <c r="H252" s="218"/>
      <c r="I252" s="218"/>
      <c r="J252" s="218"/>
      <c r="K252" s="218"/>
      <c r="L252" s="218"/>
      <c r="M252" s="218"/>
      <c r="N252" s="218"/>
      <c r="O252" s="218"/>
      <c r="P252" s="218"/>
      <c r="Q252" s="218"/>
      <c r="R252" s="218"/>
      <c r="S252" s="218"/>
      <c r="T252" s="218"/>
      <c r="U252" s="218"/>
      <c r="V252" s="218"/>
      <c r="W252" s="218"/>
      <c r="X252" s="218"/>
      <c r="Y252" s="218"/>
      <c r="Z252" s="218"/>
      <c r="AA252" s="218"/>
      <c r="AB252" s="218"/>
      <c r="AC252" s="218"/>
      <c r="AD252" s="218"/>
      <c r="AE252" s="218"/>
      <c r="AF252" s="218"/>
      <c r="AG252" s="218"/>
      <c r="AH252" s="218"/>
      <c r="AI252" s="218"/>
      <c r="AJ252" s="218"/>
      <c r="AK252" s="218"/>
    </row>
    <row r="253" spans="1:37" x14ac:dyDescent="0.15">
      <c r="A253" s="218"/>
      <c r="B253" s="218"/>
      <c r="C253" s="218"/>
      <c r="D253" s="218"/>
      <c r="E253" s="218"/>
      <c r="F253" s="218"/>
      <c r="G253" s="218"/>
      <c r="H253" s="218"/>
      <c r="I253" s="218"/>
      <c r="J253" s="218"/>
      <c r="K253" s="218"/>
      <c r="L253" s="218"/>
      <c r="M253" s="218"/>
      <c r="N253" s="218"/>
      <c r="O253" s="218"/>
      <c r="P253" s="218"/>
      <c r="Q253" s="218"/>
      <c r="R253" s="218"/>
      <c r="S253" s="218"/>
      <c r="T253" s="218"/>
      <c r="U253" s="218"/>
      <c r="V253" s="218"/>
      <c r="W253" s="218"/>
      <c r="X253" s="218"/>
      <c r="Y253" s="218"/>
      <c r="Z253" s="218"/>
      <c r="AA253" s="218"/>
      <c r="AB253" s="218"/>
      <c r="AC253" s="218"/>
      <c r="AD253" s="218"/>
      <c r="AE253" s="218"/>
      <c r="AF253" s="218"/>
      <c r="AG253" s="218"/>
      <c r="AH253" s="218"/>
      <c r="AI253" s="218"/>
      <c r="AJ253" s="218"/>
      <c r="AK253" s="218"/>
    </row>
    <row r="254" spans="1:37" x14ac:dyDescent="0.15">
      <c r="A254" s="218"/>
      <c r="B254" s="218"/>
      <c r="C254" s="218"/>
      <c r="D254" s="218"/>
      <c r="E254" s="218"/>
      <c r="F254" s="218"/>
      <c r="G254" s="218"/>
      <c r="H254" s="218"/>
      <c r="I254" s="218"/>
      <c r="J254" s="218"/>
      <c r="K254" s="218"/>
      <c r="L254" s="218"/>
      <c r="M254" s="218"/>
      <c r="N254" s="218"/>
      <c r="O254" s="218"/>
      <c r="P254" s="218"/>
      <c r="Q254" s="218"/>
      <c r="R254" s="218"/>
      <c r="S254" s="218"/>
      <c r="T254" s="218"/>
      <c r="U254" s="218"/>
      <c r="V254" s="218"/>
      <c r="W254" s="218"/>
      <c r="X254" s="218"/>
      <c r="Y254" s="218"/>
      <c r="Z254" s="218"/>
      <c r="AA254" s="218"/>
      <c r="AB254" s="218"/>
      <c r="AC254" s="218"/>
      <c r="AD254" s="218"/>
      <c r="AE254" s="218"/>
      <c r="AF254" s="218"/>
      <c r="AG254" s="218"/>
      <c r="AH254" s="218"/>
      <c r="AI254" s="218"/>
      <c r="AJ254" s="218"/>
      <c r="AK254" s="218"/>
    </row>
    <row r="255" spans="1:37" x14ac:dyDescent="0.15">
      <c r="A255" s="218"/>
      <c r="B255" s="218"/>
      <c r="C255" s="218"/>
      <c r="D255" s="218"/>
      <c r="E255" s="218"/>
      <c r="F255" s="218"/>
      <c r="G255" s="218"/>
      <c r="H255" s="218"/>
      <c r="I255" s="218"/>
      <c r="J255" s="218"/>
      <c r="K255" s="218"/>
      <c r="L255" s="218"/>
      <c r="M255" s="218"/>
      <c r="N255" s="218"/>
      <c r="O255" s="218"/>
      <c r="P255" s="218"/>
      <c r="Q255" s="218"/>
      <c r="R255" s="218"/>
      <c r="S255" s="218"/>
      <c r="T255" s="218"/>
      <c r="U255" s="218"/>
      <c r="V255" s="218"/>
      <c r="W255" s="218"/>
      <c r="X255" s="218"/>
      <c r="Y255" s="218"/>
      <c r="Z255" s="218"/>
      <c r="AA255" s="218"/>
      <c r="AB255" s="218"/>
      <c r="AC255" s="218"/>
      <c r="AD255" s="218"/>
      <c r="AE255" s="218"/>
      <c r="AF255" s="218"/>
      <c r="AG255" s="218"/>
      <c r="AH255" s="218"/>
      <c r="AI255" s="218"/>
      <c r="AJ255" s="218"/>
      <c r="AK255" s="218"/>
    </row>
    <row r="256" spans="1:37" x14ac:dyDescent="0.15">
      <c r="A256" s="218"/>
      <c r="B256" s="218"/>
      <c r="C256" s="218"/>
      <c r="D256" s="218"/>
      <c r="E256" s="218"/>
      <c r="F256" s="218"/>
      <c r="G256" s="218"/>
      <c r="H256" s="218"/>
      <c r="I256" s="218"/>
      <c r="J256" s="218"/>
      <c r="K256" s="218"/>
      <c r="L256" s="218"/>
      <c r="M256" s="218"/>
      <c r="N256" s="218"/>
      <c r="O256" s="218"/>
      <c r="P256" s="218"/>
      <c r="Q256" s="218"/>
      <c r="R256" s="218"/>
      <c r="S256" s="218"/>
      <c r="T256" s="218"/>
      <c r="U256" s="218"/>
      <c r="V256" s="218"/>
      <c r="W256" s="218"/>
      <c r="X256" s="218"/>
      <c r="Y256" s="218"/>
      <c r="Z256" s="218"/>
      <c r="AA256" s="218"/>
      <c r="AB256" s="218"/>
      <c r="AC256" s="218"/>
      <c r="AD256" s="218"/>
      <c r="AE256" s="218"/>
      <c r="AF256" s="218"/>
      <c r="AG256" s="218"/>
      <c r="AH256" s="218"/>
      <c r="AI256" s="218"/>
      <c r="AJ256" s="218"/>
      <c r="AK256" s="218"/>
    </row>
    <row r="257" spans="1:37" x14ac:dyDescent="0.15">
      <c r="A257" s="218"/>
      <c r="B257" s="218"/>
      <c r="C257" s="218"/>
      <c r="D257" s="218"/>
      <c r="E257" s="218"/>
      <c r="F257" s="218"/>
      <c r="G257" s="218"/>
      <c r="H257" s="218"/>
      <c r="I257" s="218"/>
      <c r="J257" s="218"/>
      <c r="K257" s="218"/>
      <c r="L257" s="218"/>
      <c r="M257" s="218"/>
      <c r="N257" s="218"/>
      <c r="O257" s="218"/>
      <c r="P257" s="218"/>
      <c r="Q257" s="218"/>
      <c r="R257" s="218"/>
      <c r="S257" s="218"/>
      <c r="T257" s="218"/>
      <c r="U257" s="218"/>
      <c r="V257" s="218"/>
      <c r="W257" s="218"/>
      <c r="X257" s="218"/>
      <c r="Y257" s="218"/>
      <c r="Z257" s="218"/>
      <c r="AA257" s="218"/>
      <c r="AB257" s="218"/>
      <c r="AC257" s="218"/>
      <c r="AD257" s="218"/>
      <c r="AE257" s="218"/>
      <c r="AF257" s="218"/>
      <c r="AG257" s="218"/>
      <c r="AH257" s="218"/>
      <c r="AI257" s="218"/>
      <c r="AJ257" s="218"/>
      <c r="AK257" s="218"/>
    </row>
    <row r="258" spans="1:37" x14ac:dyDescent="0.15">
      <c r="A258" s="218"/>
      <c r="B258" s="218"/>
      <c r="C258" s="218"/>
      <c r="D258" s="218"/>
      <c r="E258" s="218"/>
      <c r="F258" s="218"/>
      <c r="G258" s="218"/>
      <c r="H258" s="218"/>
      <c r="I258" s="218"/>
      <c r="J258" s="218"/>
      <c r="K258" s="218"/>
      <c r="L258" s="218"/>
      <c r="M258" s="218"/>
      <c r="N258" s="218"/>
      <c r="O258" s="218"/>
      <c r="P258" s="218"/>
      <c r="Q258" s="218"/>
      <c r="R258" s="218"/>
      <c r="S258" s="218"/>
      <c r="T258" s="218"/>
      <c r="U258" s="218"/>
      <c r="V258" s="218"/>
      <c r="W258" s="218"/>
      <c r="X258" s="218"/>
      <c r="Y258" s="218"/>
      <c r="Z258" s="218"/>
      <c r="AA258" s="218"/>
      <c r="AB258" s="218"/>
      <c r="AC258" s="218"/>
      <c r="AD258" s="218"/>
      <c r="AE258" s="218"/>
      <c r="AF258" s="218"/>
      <c r="AG258" s="218"/>
      <c r="AH258" s="218"/>
      <c r="AI258" s="218"/>
      <c r="AJ258" s="218"/>
      <c r="AK258" s="218"/>
    </row>
    <row r="259" spans="1:37" x14ac:dyDescent="0.15">
      <c r="A259" s="218"/>
      <c r="B259" s="218"/>
      <c r="C259" s="218"/>
      <c r="D259" s="218"/>
      <c r="E259" s="218"/>
      <c r="F259" s="218"/>
      <c r="G259" s="218"/>
      <c r="H259" s="218"/>
      <c r="I259" s="218"/>
      <c r="J259" s="218"/>
      <c r="K259" s="218"/>
      <c r="L259" s="218"/>
      <c r="M259" s="218"/>
      <c r="N259" s="218"/>
      <c r="O259" s="218"/>
      <c r="P259" s="218"/>
      <c r="Q259" s="218"/>
      <c r="R259" s="218"/>
      <c r="S259" s="218"/>
      <c r="T259" s="218"/>
      <c r="U259" s="218"/>
      <c r="V259" s="218"/>
      <c r="W259" s="218"/>
      <c r="X259" s="218"/>
      <c r="Y259" s="218"/>
      <c r="Z259" s="218"/>
      <c r="AA259" s="218"/>
      <c r="AB259" s="218"/>
      <c r="AC259" s="218"/>
      <c r="AD259" s="218"/>
      <c r="AE259" s="218"/>
      <c r="AF259" s="218"/>
      <c r="AG259" s="218"/>
      <c r="AH259" s="218"/>
      <c r="AI259" s="218"/>
      <c r="AJ259" s="218"/>
      <c r="AK259" s="218"/>
    </row>
    <row r="260" spans="1:37" x14ac:dyDescent="0.15">
      <c r="A260" s="218"/>
      <c r="B260" s="218"/>
      <c r="C260" s="218"/>
      <c r="D260" s="218"/>
      <c r="E260" s="218"/>
      <c r="F260" s="218"/>
      <c r="G260" s="218"/>
      <c r="H260" s="218"/>
      <c r="I260" s="218"/>
      <c r="J260" s="218"/>
      <c r="K260" s="218"/>
      <c r="L260" s="218"/>
      <c r="M260" s="218"/>
      <c r="N260" s="218"/>
      <c r="O260" s="218"/>
      <c r="P260" s="218"/>
      <c r="Q260" s="218"/>
      <c r="R260" s="218"/>
      <c r="S260" s="218"/>
      <c r="T260" s="218"/>
      <c r="U260" s="218"/>
      <c r="V260" s="218"/>
      <c r="W260" s="218"/>
      <c r="X260" s="218"/>
      <c r="Y260" s="218"/>
      <c r="Z260" s="218"/>
      <c r="AA260" s="218"/>
      <c r="AB260" s="218"/>
      <c r="AC260" s="218"/>
      <c r="AD260" s="218"/>
      <c r="AE260" s="218"/>
      <c r="AF260" s="218"/>
      <c r="AG260" s="218"/>
      <c r="AH260" s="218"/>
      <c r="AI260" s="218"/>
      <c r="AJ260" s="218"/>
      <c r="AK260" s="218"/>
    </row>
    <row r="261" spans="1:37" x14ac:dyDescent="0.15">
      <c r="A261" s="218"/>
      <c r="B261" s="218"/>
      <c r="C261" s="218"/>
      <c r="D261" s="218"/>
      <c r="E261" s="218"/>
      <c r="F261" s="218"/>
      <c r="G261" s="218"/>
      <c r="H261" s="218"/>
      <c r="I261" s="218"/>
      <c r="J261" s="218"/>
      <c r="K261" s="218"/>
      <c r="L261" s="218"/>
      <c r="M261" s="218"/>
      <c r="N261" s="218"/>
      <c r="O261" s="218"/>
      <c r="P261" s="218"/>
      <c r="Q261" s="218"/>
      <c r="R261" s="218"/>
      <c r="S261" s="218"/>
      <c r="T261" s="218"/>
      <c r="U261" s="218"/>
      <c r="V261" s="218"/>
      <c r="W261" s="218"/>
      <c r="X261" s="218"/>
      <c r="Y261" s="218"/>
      <c r="Z261" s="218"/>
      <c r="AA261" s="218"/>
      <c r="AB261" s="218"/>
      <c r="AC261" s="218"/>
      <c r="AD261" s="218"/>
      <c r="AE261" s="218"/>
      <c r="AF261" s="218"/>
      <c r="AG261" s="218"/>
      <c r="AH261" s="218"/>
      <c r="AI261" s="218"/>
      <c r="AJ261" s="218"/>
      <c r="AK261" s="218"/>
    </row>
    <row r="262" spans="1:37" x14ac:dyDescent="0.15">
      <c r="A262" s="218"/>
      <c r="B262" s="218"/>
      <c r="C262" s="218"/>
      <c r="D262" s="218"/>
      <c r="E262" s="218"/>
      <c r="F262" s="218"/>
      <c r="G262" s="218"/>
      <c r="H262" s="218"/>
      <c r="I262" s="218"/>
      <c r="J262" s="218"/>
      <c r="K262" s="218"/>
      <c r="L262" s="218"/>
      <c r="M262" s="218"/>
      <c r="N262" s="218"/>
      <c r="O262" s="218"/>
      <c r="P262" s="218"/>
      <c r="Q262" s="218"/>
      <c r="R262" s="218"/>
      <c r="S262" s="218"/>
      <c r="T262" s="218"/>
      <c r="U262" s="218"/>
      <c r="V262" s="218"/>
      <c r="W262" s="218"/>
      <c r="X262" s="218"/>
      <c r="Y262" s="218"/>
      <c r="Z262" s="218"/>
      <c r="AA262" s="218"/>
      <c r="AB262" s="218"/>
      <c r="AC262" s="218"/>
      <c r="AD262" s="218"/>
      <c r="AE262" s="218"/>
      <c r="AF262" s="218"/>
      <c r="AG262" s="218"/>
      <c r="AH262" s="218"/>
      <c r="AI262" s="218"/>
      <c r="AJ262" s="218"/>
      <c r="AK262" s="218"/>
    </row>
    <row r="263" spans="1:37" x14ac:dyDescent="0.15">
      <c r="A263" s="218"/>
      <c r="B263" s="218"/>
      <c r="C263" s="218"/>
      <c r="D263" s="218"/>
      <c r="E263" s="218"/>
      <c r="F263" s="218"/>
      <c r="G263" s="218"/>
      <c r="H263" s="218"/>
      <c r="I263" s="218"/>
      <c r="J263" s="218"/>
      <c r="K263" s="218"/>
      <c r="L263" s="218"/>
      <c r="M263" s="218"/>
      <c r="N263" s="218"/>
      <c r="O263" s="218"/>
      <c r="P263" s="218"/>
      <c r="Q263" s="218"/>
      <c r="R263" s="218"/>
      <c r="S263" s="218"/>
      <c r="T263" s="218"/>
      <c r="U263" s="218"/>
      <c r="V263" s="218"/>
      <c r="W263" s="218"/>
      <c r="X263" s="218"/>
      <c r="Y263" s="218"/>
      <c r="Z263" s="218"/>
      <c r="AA263" s="218"/>
      <c r="AB263" s="218"/>
      <c r="AC263" s="218"/>
      <c r="AD263" s="218"/>
      <c r="AE263" s="218"/>
      <c r="AF263" s="218"/>
      <c r="AG263" s="218"/>
      <c r="AH263" s="218"/>
      <c r="AI263" s="218"/>
      <c r="AJ263" s="218"/>
      <c r="AK263" s="218"/>
    </row>
    <row r="264" spans="1:37" x14ac:dyDescent="0.15">
      <c r="A264" s="218"/>
      <c r="B264" s="218"/>
      <c r="C264" s="218"/>
      <c r="D264" s="218"/>
      <c r="E264" s="218"/>
      <c r="F264" s="218"/>
      <c r="G264" s="218"/>
      <c r="H264" s="218"/>
      <c r="I264" s="218"/>
      <c r="J264" s="218"/>
      <c r="K264" s="218"/>
      <c r="L264" s="218"/>
      <c r="M264" s="218"/>
      <c r="N264" s="218"/>
      <c r="O264" s="218"/>
      <c r="P264" s="218"/>
      <c r="Q264" s="218"/>
      <c r="R264" s="218"/>
      <c r="S264" s="218"/>
      <c r="T264" s="218"/>
      <c r="U264" s="218"/>
      <c r="V264" s="218"/>
      <c r="W264" s="218"/>
      <c r="X264" s="218"/>
      <c r="Y264" s="218"/>
      <c r="Z264" s="218"/>
      <c r="AA264" s="218"/>
      <c r="AB264" s="218"/>
      <c r="AC264" s="218"/>
      <c r="AD264" s="218"/>
      <c r="AE264" s="218"/>
      <c r="AF264" s="218"/>
      <c r="AG264" s="218"/>
      <c r="AH264" s="218"/>
      <c r="AI264" s="218"/>
      <c r="AJ264" s="218"/>
      <c r="AK264" s="218"/>
    </row>
    <row r="265" spans="1:37" x14ac:dyDescent="0.15">
      <c r="A265" s="218"/>
      <c r="B265" s="218"/>
      <c r="C265" s="218"/>
      <c r="D265" s="218"/>
      <c r="E265" s="218"/>
      <c r="F265" s="218"/>
      <c r="G265" s="218"/>
      <c r="H265" s="218"/>
      <c r="I265" s="218"/>
      <c r="J265" s="218"/>
      <c r="K265" s="218"/>
      <c r="L265" s="218"/>
      <c r="M265" s="218"/>
      <c r="N265" s="218"/>
      <c r="O265" s="218"/>
      <c r="P265" s="218"/>
      <c r="Q265" s="218"/>
      <c r="R265" s="218"/>
      <c r="S265" s="218"/>
      <c r="T265" s="218"/>
      <c r="U265" s="218"/>
      <c r="V265" s="218"/>
      <c r="W265" s="218"/>
      <c r="X265" s="218"/>
      <c r="Y265" s="218"/>
      <c r="Z265" s="218"/>
      <c r="AA265" s="218"/>
      <c r="AB265" s="218"/>
      <c r="AC265" s="218"/>
      <c r="AD265" s="218"/>
      <c r="AE265" s="218"/>
      <c r="AF265" s="218"/>
      <c r="AG265" s="218"/>
      <c r="AH265" s="218"/>
      <c r="AI265" s="218"/>
      <c r="AJ265" s="218"/>
      <c r="AK265" s="218"/>
    </row>
    <row r="266" spans="1:37" x14ac:dyDescent="0.15">
      <c r="A266" s="218"/>
      <c r="B266" s="218"/>
      <c r="C266" s="218"/>
      <c r="D266" s="218"/>
      <c r="E266" s="218"/>
      <c r="F266" s="218"/>
      <c r="G266" s="218"/>
      <c r="H266" s="218"/>
      <c r="I266" s="218"/>
      <c r="J266" s="218"/>
      <c r="K266" s="218"/>
      <c r="L266" s="218"/>
      <c r="M266" s="218"/>
      <c r="N266" s="218"/>
      <c r="O266" s="218"/>
      <c r="P266" s="218"/>
      <c r="Q266" s="218"/>
      <c r="R266" s="218"/>
      <c r="S266" s="218"/>
      <c r="T266" s="218"/>
      <c r="U266" s="218"/>
      <c r="V266" s="218"/>
      <c r="W266" s="218"/>
      <c r="X266" s="218"/>
      <c r="Y266" s="218"/>
      <c r="Z266" s="218"/>
      <c r="AA266" s="218"/>
      <c r="AB266" s="218"/>
      <c r="AC266" s="218"/>
      <c r="AD266" s="218"/>
      <c r="AE266" s="218"/>
      <c r="AF266" s="218"/>
      <c r="AG266" s="218"/>
      <c r="AH266" s="218"/>
      <c r="AI266" s="218"/>
      <c r="AJ266" s="218"/>
      <c r="AK266" s="218"/>
    </row>
    <row r="267" spans="1:37" x14ac:dyDescent="0.15">
      <c r="A267" s="218"/>
      <c r="B267" s="218"/>
      <c r="C267" s="218"/>
      <c r="D267" s="218"/>
      <c r="E267" s="218"/>
      <c r="F267" s="218"/>
      <c r="G267" s="218"/>
      <c r="H267" s="218"/>
      <c r="I267" s="218"/>
      <c r="J267" s="218"/>
      <c r="K267" s="218"/>
      <c r="L267" s="218"/>
      <c r="M267" s="218"/>
      <c r="N267" s="218"/>
      <c r="O267" s="218"/>
      <c r="P267" s="218"/>
      <c r="Q267" s="218"/>
      <c r="R267" s="218"/>
      <c r="S267" s="218"/>
      <c r="T267" s="218"/>
      <c r="U267" s="218"/>
      <c r="V267" s="218"/>
      <c r="W267" s="218"/>
      <c r="X267" s="218"/>
      <c r="Y267" s="218"/>
      <c r="Z267" s="218"/>
      <c r="AA267" s="218"/>
      <c r="AB267" s="218"/>
      <c r="AC267" s="218"/>
      <c r="AD267" s="218"/>
      <c r="AE267" s="218"/>
      <c r="AF267" s="218"/>
      <c r="AG267" s="218"/>
      <c r="AH267" s="218"/>
      <c r="AI267" s="218"/>
      <c r="AJ267" s="218"/>
      <c r="AK267" s="218"/>
    </row>
    <row r="268" spans="1:37" x14ac:dyDescent="0.15">
      <c r="A268" s="218"/>
      <c r="B268" s="218"/>
      <c r="C268" s="218"/>
      <c r="D268" s="218"/>
      <c r="E268" s="218"/>
      <c r="F268" s="218"/>
      <c r="G268" s="218"/>
      <c r="H268" s="218"/>
      <c r="I268" s="218"/>
      <c r="J268" s="218"/>
      <c r="K268" s="218"/>
      <c r="L268" s="218"/>
      <c r="M268" s="218"/>
      <c r="N268" s="218"/>
      <c r="O268" s="218"/>
      <c r="P268" s="218"/>
      <c r="Q268" s="218"/>
      <c r="R268" s="218"/>
      <c r="S268" s="218"/>
      <c r="T268" s="218"/>
      <c r="U268" s="218"/>
      <c r="V268" s="218"/>
      <c r="W268" s="218"/>
      <c r="X268" s="218"/>
      <c r="Y268" s="218"/>
      <c r="Z268" s="218"/>
      <c r="AA268" s="218"/>
      <c r="AB268" s="218"/>
      <c r="AC268" s="218"/>
      <c r="AD268" s="218"/>
      <c r="AE268" s="218"/>
      <c r="AF268" s="218"/>
      <c r="AG268" s="218"/>
      <c r="AH268" s="218"/>
      <c r="AI268" s="218"/>
      <c r="AJ268" s="218"/>
      <c r="AK268" s="218"/>
    </row>
    <row r="269" spans="1:37" x14ac:dyDescent="0.15">
      <c r="A269" s="218"/>
      <c r="B269" s="218"/>
      <c r="C269" s="218"/>
      <c r="D269" s="218"/>
      <c r="E269" s="218"/>
      <c r="F269" s="218"/>
      <c r="G269" s="218"/>
      <c r="H269" s="218"/>
      <c r="I269" s="218"/>
      <c r="J269" s="218"/>
      <c r="K269" s="218"/>
      <c r="L269" s="218"/>
      <c r="M269" s="218"/>
      <c r="N269" s="218"/>
      <c r="O269" s="218"/>
      <c r="P269" s="218"/>
      <c r="Q269" s="218"/>
      <c r="R269" s="218"/>
      <c r="S269" s="218"/>
      <c r="T269" s="218"/>
      <c r="U269" s="218"/>
      <c r="V269" s="218"/>
      <c r="W269" s="218"/>
      <c r="X269" s="218"/>
      <c r="Y269" s="218"/>
      <c r="Z269" s="218"/>
      <c r="AA269" s="218"/>
      <c r="AB269" s="218"/>
      <c r="AC269" s="218"/>
      <c r="AD269" s="218"/>
      <c r="AE269" s="218"/>
      <c r="AF269" s="218"/>
      <c r="AG269" s="218"/>
      <c r="AH269" s="218"/>
      <c r="AI269" s="218"/>
      <c r="AJ269" s="218"/>
      <c r="AK269" s="218"/>
    </row>
    <row r="270" spans="1:37" x14ac:dyDescent="0.15">
      <c r="A270" s="218"/>
      <c r="B270" s="218"/>
      <c r="C270" s="218"/>
      <c r="D270" s="218"/>
      <c r="E270" s="218"/>
      <c r="F270" s="218"/>
      <c r="G270" s="218"/>
      <c r="H270" s="218"/>
      <c r="I270" s="218"/>
      <c r="J270" s="218"/>
      <c r="K270" s="218"/>
      <c r="L270" s="218"/>
      <c r="M270" s="218"/>
      <c r="N270" s="218"/>
      <c r="O270" s="218"/>
      <c r="P270" s="218"/>
      <c r="Q270" s="218"/>
      <c r="R270" s="218"/>
      <c r="S270" s="218"/>
      <c r="T270" s="218"/>
      <c r="U270" s="218"/>
      <c r="V270" s="218"/>
      <c r="W270" s="218"/>
      <c r="X270" s="218"/>
      <c r="Y270" s="218"/>
      <c r="Z270" s="218"/>
      <c r="AA270" s="218"/>
      <c r="AB270" s="218"/>
      <c r="AC270" s="218"/>
      <c r="AD270" s="218"/>
      <c r="AE270" s="218"/>
      <c r="AF270" s="218"/>
      <c r="AG270" s="218"/>
      <c r="AH270" s="218"/>
      <c r="AI270" s="218"/>
      <c r="AJ270" s="218"/>
      <c r="AK270" s="218"/>
    </row>
    <row r="271" spans="1:37" x14ac:dyDescent="0.15">
      <c r="A271" s="218"/>
      <c r="B271" s="218"/>
      <c r="C271" s="218"/>
      <c r="D271" s="218"/>
      <c r="E271" s="218"/>
      <c r="F271" s="218"/>
      <c r="G271" s="218"/>
      <c r="H271" s="218"/>
      <c r="I271" s="218"/>
      <c r="J271" s="218"/>
      <c r="K271" s="218"/>
      <c r="L271" s="218"/>
      <c r="M271" s="218"/>
      <c r="N271" s="218"/>
      <c r="O271" s="218"/>
      <c r="P271" s="218"/>
      <c r="Q271" s="218"/>
      <c r="R271" s="218"/>
      <c r="S271" s="218"/>
      <c r="T271" s="218"/>
      <c r="U271" s="218"/>
      <c r="V271" s="218"/>
      <c r="W271" s="218"/>
      <c r="X271" s="218"/>
      <c r="Y271" s="218"/>
      <c r="Z271" s="218"/>
      <c r="AA271" s="218"/>
      <c r="AB271" s="218"/>
      <c r="AC271" s="218"/>
      <c r="AD271" s="218"/>
      <c r="AE271" s="218"/>
      <c r="AF271" s="218"/>
      <c r="AG271" s="218"/>
      <c r="AH271" s="218"/>
      <c r="AI271" s="218"/>
      <c r="AJ271" s="218"/>
      <c r="AK271" s="218"/>
    </row>
    <row r="272" spans="1:37" x14ac:dyDescent="0.15">
      <c r="A272" s="218"/>
      <c r="B272" s="218"/>
      <c r="C272" s="218"/>
      <c r="D272" s="218"/>
      <c r="E272" s="218"/>
      <c r="F272" s="218"/>
      <c r="G272" s="218"/>
      <c r="H272" s="218"/>
      <c r="I272" s="218"/>
      <c r="J272" s="218"/>
      <c r="K272" s="218"/>
      <c r="L272" s="218"/>
      <c r="M272" s="218"/>
      <c r="N272" s="218"/>
      <c r="O272" s="218"/>
      <c r="P272" s="218"/>
      <c r="Q272" s="218"/>
      <c r="R272" s="218"/>
      <c r="S272" s="218"/>
      <c r="T272" s="218"/>
      <c r="U272" s="218"/>
      <c r="V272" s="218"/>
      <c r="W272" s="218"/>
      <c r="X272" s="218"/>
      <c r="Y272" s="218"/>
      <c r="Z272" s="218"/>
      <c r="AA272" s="218"/>
      <c r="AB272" s="218"/>
      <c r="AC272" s="218"/>
      <c r="AD272" s="218"/>
      <c r="AE272" s="218"/>
      <c r="AF272" s="218"/>
      <c r="AG272" s="218"/>
      <c r="AH272" s="218"/>
      <c r="AI272" s="218"/>
      <c r="AJ272" s="218"/>
      <c r="AK272" s="218"/>
    </row>
    <row r="273" spans="1:37" x14ac:dyDescent="0.15">
      <c r="A273" s="218"/>
      <c r="B273" s="218"/>
      <c r="C273" s="218"/>
      <c r="D273" s="218"/>
      <c r="E273" s="218"/>
      <c r="F273" s="218"/>
      <c r="G273" s="218"/>
      <c r="H273" s="218"/>
      <c r="I273" s="218"/>
      <c r="J273" s="218"/>
      <c r="K273" s="218"/>
      <c r="L273" s="218"/>
      <c r="M273" s="218"/>
      <c r="N273" s="218"/>
      <c r="O273" s="218"/>
      <c r="P273" s="218"/>
      <c r="Q273" s="218"/>
      <c r="R273" s="218"/>
      <c r="S273" s="218"/>
      <c r="T273" s="218"/>
      <c r="U273" s="218"/>
      <c r="V273" s="218"/>
      <c r="W273" s="218"/>
      <c r="X273" s="218"/>
      <c r="Y273" s="218"/>
      <c r="Z273" s="218"/>
      <c r="AA273" s="218"/>
      <c r="AB273" s="218"/>
      <c r="AC273" s="218"/>
      <c r="AD273" s="218"/>
      <c r="AE273" s="218"/>
      <c r="AF273" s="218"/>
      <c r="AG273" s="218"/>
      <c r="AH273" s="218"/>
      <c r="AI273" s="218"/>
      <c r="AJ273" s="218"/>
      <c r="AK273" s="218"/>
    </row>
    <row r="274" spans="1:37" x14ac:dyDescent="0.15">
      <c r="A274" s="218"/>
      <c r="B274" s="218"/>
      <c r="C274" s="218"/>
      <c r="D274" s="218"/>
      <c r="E274" s="218"/>
      <c r="F274" s="218"/>
      <c r="G274" s="218"/>
      <c r="H274" s="218"/>
      <c r="I274" s="218"/>
      <c r="J274" s="218"/>
      <c r="K274" s="218"/>
      <c r="L274" s="218"/>
      <c r="M274" s="218"/>
      <c r="N274" s="218"/>
      <c r="O274" s="218"/>
      <c r="P274" s="218"/>
      <c r="Q274" s="218"/>
      <c r="R274" s="218"/>
      <c r="S274" s="218"/>
      <c r="T274" s="218"/>
      <c r="U274" s="218"/>
      <c r="V274" s="218"/>
      <c r="W274" s="218"/>
      <c r="X274" s="218"/>
      <c r="Y274" s="218"/>
      <c r="Z274" s="218"/>
      <c r="AA274" s="218"/>
      <c r="AB274" s="218"/>
      <c r="AC274" s="218"/>
      <c r="AD274" s="218"/>
      <c r="AE274" s="218"/>
      <c r="AF274" s="218"/>
      <c r="AG274" s="218"/>
      <c r="AH274" s="218"/>
      <c r="AI274" s="218"/>
      <c r="AJ274" s="218"/>
      <c r="AK274" s="218"/>
    </row>
    <row r="275" spans="1:37" x14ac:dyDescent="0.15">
      <c r="A275" s="218"/>
      <c r="B275" s="218"/>
      <c r="C275" s="218"/>
      <c r="D275" s="218"/>
      <c r="E275" s="218"/>
      <c r="F275" s="218"/>
      <c r="G275" s="218"/>
      <c r="H275" s="218"/>
      <c r="I275" s="218"/>
      <c r="J275" s="218"/>
      <c r="K275" s="218"/>
      <c r="L275" s="218"/>
      <c r="M275" s="218"/>
      <c r="N275" s="218"/>
      <c r="O275" s="218"/>
      <c r="P275" s="218"/>
      <c r="Q275" s="218"/>
      <c r="R275" s="218"/>
      <c r="S275" s="218"/>
      <c r="T275" s="218"/>
      <c r="U275" s="218"/>
      <c r="V275" s="218"/>
      <c r="W275" s="218"/>
      <c r="X275" s="218"/>
      <c r="Y275" s="218"/>
      <c r="Z275" s="218"/>
      <c r="AA275" s="218"/>
      <c r="AB275" s="218"/>
      <c r="AC275" s="218"/>
      <c r="AD275" s="218"/>
      <c r="AE275" s="218"/>
      <c r="AF275" s="218"/>
      <c r="AG275" s="218"/>
      <c r="AH275" s="218"/>
      <c r="AI275" s="218"/>
      <c r="AJ275" s="218"/>
      <c r="AK275" s="218"/>
    </row>
    <row r="276" spans="1:37" x14ac:dyDescent="0.15">
      <c r="A276" s="218"/>
      <c r="B276" s="218"/>
      <c r="C276" s="218"/>
      <c r="D276" s="218"/>
      <c r="E276" s="218"/>
      <c r="F276" s="218"/>
      <c r="G276" s="218"/>
      <c r="H276" s="218"/>
      <c r="I276" s="218"/>
      <c r="J276" s="218"/>
      <c r="K276" s="218"/>
      <c r="L276" s="218"/>
      <c r="M276" s="218"/>
      <c r="N276" s="218"/>
      <c r="O276" s="218"/>
      <c r="P276" s="218"/>
      <c r="Q276" s="218"/>
      <c r="R276" s="218"/>
      <c r="S276" s="218"/>
      <c r="T276" s="218"/>
      <c r="U276" s="218"/>
      <c r="V276" s="218"/>
      <c r="W276" s="218"/>
      <c r="X276" s="218"/>
      <c r="Y276" s="218"/>
      <c r="Z276" s="218"/>
      <c r="AA276" s="218"/>
      <c r="AB276" s="218"/>
      <c r="AC276" s="218"/>
      <c r="AD276" s="218"/>
      <c r="AE276" s="218"/>
      <c r="AF276" s="218"/>
      <c r="AG276" s="218"/>
      <c r="AH276" s="218"/>
      <c r="AI276" s="218"/>
      <c r="AJ276" s="218"/>
      <c r="AK276" s="218"/>
    </row>
    <row r="277" spans="1:37" x14ac:dyDescent="0.15">
      <c r="A277" s="218"/>
      <c r="B277" s="218"/>
      <c r="C277" s="218"/>
      <c r="D277" s="218"/>
      <c r="E277" s="218"/>
      <c r="F277" s="218"/>
      <c r="G277" s="218"/>
      <c r="H277" s="218"/>
      <c r="I277" s="218"/>
      <c r="J277" s="218"/>
      <c r="K277" s="218"/>
      <c r="L277" s="218"/>
      <c r="M277" s="218"/>
      <c r="N277" s="218"/>
      <c r="O277" s="218"/>
      <c r="P277" s="218"/>
      <c r="Q277" s="218"/>
      <c r="R277" s="218"/>
      <c r="S277" s="218"/>
      <c r="T277" s="218"/>
      <c r="U277" s="218"/>
      <c r="V277" s="218"/>
      <c r="W277" s="218"/>
      <c r="X277" s="218"/>
      <c r="Y277" s="218"/>
      <c r="Z277" s="218"/>
      <c r="AA277" s="218"/>
      <c r="AB277" s="218"/>
      <c r="AC277" s="218"/>
      <c r="AD277" s="218"/>
      <c r="AE277" s="218"/>
      <c r="AF277" s="218"/>
      <c r="AG277" s="218"/>
      <c r="AH277" s="218"/>
      <c r="AI277" s="218"/>
      <c r="AJ277" s="218"/>
      <c r="AK277" s="218"/>
    </row>
    <row r="278" spans="1:37" x14ac:dyDescent="0.15">
      <c r="A278" s="218"/>
      <c r="B278" s="218"/>
      <c r="C278" s="218"/>
      <c r="D278" s="218"/>
      <c r="E278" s="218"/>
      <c r="F278" s="218"/>
      <c r="G278" s="218"/>
      <c r="H278" s="218"/>
      <c r="I278" s="218"/>
      <c r="J278" s="218"/>
      <c r="K278" s="218"/>
      <c r="L278" s="218"/>
      <c r="M278" s="218"/>
      <c r="N278" s="218"/>
      <c r="O278" s="218"/>
      <c r="P278" s="218"/>
      <c r="Q278" s="218"/>
      <c r="R278" s="218"/>
      <c r="S278" s="218"/>
      <c r="T278" s="218"/>
      <c r="U278" s="218"/>
      <c r="V278" s="218"/>
      <c r="W278" s="218"/>
      <c r="X278" s="218"/>
      <c r="Y278" s="218"/>
      <c r="Z278" s="218"/>
      <c r="AA278" s="218"/>
      <c r="AB278" s="218"/>
      <c r="AC278" s="218"/>
      <c r="AD278" s="218"/>
      <c r="AE278" s="218"/>
      <c r="AF278" s="218"/>
      <c r="AG278" s="218"/>
      <c r="AH278" s="218"/>
      <c r="AI278" s="218"/>
      <c r="AJ278" s="218"/>
      <c r="AK278" s="218"/>
    </row>
    <row r="279" spans="1:37" x14ac:dyDescent="0.15">
      <c r="A279" s="218"/>
      <c r="B279" s="218"/>
      <c r="C279" s="218"/>
      <c r="D279" s="218"/>
      <c r="E279" s="218"/>
      <c r="F279" s="218"/>
      <c r="G279" s="218"/>
      <c r="H279" s="218"/>
      <c r="I279" s="218"/>
      <c r="J279" s="218"/>
      <c r="K279" s="218"/>
      <c r="L279" s="218"/>
      <c r="M279" s="218"/>
      <c r="N279" s="218"/>
      <c r="O279" s="218"/>
      <c r="P279" s="218"/>
      <c r="Q279" s="218"/>
      <c r="R279" s="218"/>
      <c r="S279" s="218"/>
      <c r="T279" s="218"/>
      <c r="U279" s="218"/>
      <c r="V279" s="218"/>
      <c r="W279" s="218"/>
      <c r="X279" s="218"/>
      <c r="Y279" s="218"/>
      <c r="Z279" s="218"/>
      <c r="AA279" s="218"/>
      <c r="AB279" s="218"/>
      <c r="AC279" s="218"/>
      <c r="AD279" s="218"/>
      <c r="AE279" s="218"/>
      <c r="AF279" s="218"/>
      <c r="AG279" s="218"/>
      <c r="AH279" s="218"/>
      <c r="AI279" s="218"/>
      <c r="AJ279" s="218"/>
      <c r="AK279" s="218"/>
    </row>
    <row r="280" spans="1:37" x14ac:dyDescent="0.15">
      <c r="A280" s="218"/>
      <c r="B280" s="218"/>
      <c r="C280" s="218"/>
      <c r="D280" s="218"/>
      <c r="E280" s="218"/>
      <c r="F280" s="218"/>
      <c r="G280" s="218"/>
      <c r="H280" s="218"/>
      <c r="I280" s="218"/>
      <c r="J280" s="218"/>
      <c r="K280" s="218"/>
      <c r="L280" s="218"/>
      <c r="M280" s="218"/>
      <c r="N280" s="218"/>
      <c r="O280" s="218"/>
      <c r="P280" s="218"/>
      <c r="Q280" s="218"/>
      <c r="R280" s="218"/>
      <c r="S280" s="218"/>
      <c r="T280" s="218"/>
      <c r="U280" s="218"/>
      <c r="V280" s="218"/>
      <c r="W280" s="218"/>
      <c r="X280" s="218"/>
      <c r="Y280" s="218"/>
      <c r="Z280" s="218"/>
      <c r="AA280" s="218"/>
      <c r="AB280" s="218"/>
      <c r="AC280" s="218"/>
      <c r="AD280" s="218"/>
      <c r="AE280" s="218"/>
      <c r="AF280" s="218"/>
      <c r="AG280" s="218"/>
      <c r="AH280" s="218"/>
      <c r="AI280" s="218"/>
      <c r="AJ280" s="218"/>
      <c r="AK280" s="218"/>
    </row>
    <row r="281" spans="1:37" x14ac:dyDescent="0.15">
      <c r="A281" s="218"/>
      <c r="B281" s="218"/>
      <c r="C281" s="218"/>
      <c r="D281" s="218"/>
      <c r="E281" s="218"/>
      <c r="F281" s="218"/>
      <c r="G281" s="218"/>
      <c r="H281" s="218"/>
      <c r="I281" s="218"/>
      <c r="J281" s="218"/>
      <c r="K281" s="218"/>
      <c r="L281" s="218"/>
      <c r="M281" s="218"/>
      <c r="N281" s="218"/>
      <c r="O281" s="218"/>
      <c r="P281" s="218"/>
      <c r="Q281" s="218"/>
      <c r="R281" s="218"/>
      <c r="S281" s="218"/>
      <c r="T281" s="218"/>
      <c r="U281" s="218"/>
      <c r="V281" s="218"/>
      <c r="W281" s="218"/>
      <c r="X281" s="218"/>
      <c r="Y281" s="218"/>
      <c r="Z281" s="218"/>
      <c r="AA281" s="218"/>
      <c r="AB281" s="218"/>
      <c r="AC281" s="218"/>
      <c r="AD281" s="218"/>
      <c r="AE281" s="218"/>
      <c r="AF281" s="218"/>
      <c r="AG281" s="218"/>
      <c r="AH281" s="218"/>
      <c r="AI281" s="218"/>
      <c r="AJ281" s="218"/>
      <c r="AK281" s="218"/>
    </row>
    <row r="282" spans="1:37" x14ac:dyDescent="0.15">
      <c r="A282" s="218"/>
      <c r="B282" s="218"/>
      <c r="C282" s="218"/>
      <c r="D282" s="218"/>
      <c r="E282" s="218"/>
      <c r="F282" s="218"/>
      <c r="G282" s="218"/>
      <c r="H282" s="218"/>
      <c r="I282" s="218"/>
      <c r="J282" s="218"/>
      <c r="K282" s="218"/>
      <c r="L282" s="218"/>
      <c r="M282" s="218"/>
      <c r="N282" s="218"/>
      <c r="O282" s="218"/>
      <c r="P282" s="218"/>
      <c r="Q282" s="218"/>
      <c r="R282" s="218"/>
      <c r="S282" s="218"/>
      <c r="T282" s="218"/>
      <c r="U282" s="218"/>
      <c r="V282" s="218"/>
      <c r="W282" s="218"/>
      <c r="X282" s="218"/>
      <c r="Y282" s="218"/>
      <c r="Z282" s="218"/>
      <c r="AA282" s="218"/>
      <c r="AB282" s="218"/>
      <c r="AC282" s="218"/>
      <c r="AD282" s="218"/>
      <c r="AE282" s="218"/>
      <c r="AF282" s="218"/>
      <c r="AG282" s="218"/>
      <c r="AH282" s="218"/>
      <c r="AI282" s="218"/>
      <c r="AJ282" s="218"/>
      <c r="AK282" s="218"/>
    </row>
  </sheetData>
  <mergeCells count="1079">
    <mergeCell ref="AI242:AK242"/>
    <mergeCell ref="A243:B243"/>
    <mergeCell ref="C243:AK243"/>
    <mergeCell ref="A244:AK244"/>
    <mergeCell ref="A241:AK241"/>
    <mergeCell ref="A242:H242"/>
    <mergeCell ref="I242:L242"/>
    <mergeCell ref="M242:O242"/>
    <mergeCell ref="P242:R242"/>
    <mergeCell ref="S242:U242"/>
    <mergeCell ref="V242:X242"/>
    <mergeCell ref="Y242:AA242"/>
    <mergeCell ref="AB242:AD242"/>
    <mergeCell ref="AE242:AH242"/>
    <mergeCell ref="Y239:AA239"/>
    <mergeCell ref="AB239:AD239"/>
    <mergeCell ref="AE239:AH239"/>
    <mergeCell ref="AI239:AK239"/>
    <mergeCell ref="A240:B240"/>
    <mergeCell ref="C240:AK240"/>
    <mergeCell ref="AI236:AK236"/>
    <mergeCell ref="A237:B237"/>
    <mergeCell ref="C237:AK237"/>
    <mergeCell ref="A238:AK238"/>
    <mergeCell ref="A239:H239"/>
    <mergeCell ref="I239:L239"/>
    <mergeCell ref="M239:O239"/>
    <mergeCell ref="P239:R239"/>
    <mergeCell ref="S239:U239"/>
    <mergeCell ref="V239:X239"/>
    <mergeCell ref="A235:AK235"/>
    <mergeCell ref="A236:H236"/>
    <mergeCell ref="I236:L236"/>
    <mergeCell ref="M236:O236"/>
    <mergeCell ref="P236:R236"/>
    <mergeCell ref="S236:U236"/>
    <mergeCell ref="V236:X236"/>
    <mergeCell ref="Y236:AA236"/>
    <mergeCell ref="AB236:AD236"/>
    <mergeCell ref="AE236:AH236"/>
    <mergeCell ref="Y233:AA233"/>
    <mergeCell ref="AB233:AD233"/>
    <mergeCell ref="AE233:AH233"/>
    <mergeCell ref="AI233:AK233"/>
    <mergeCell ref="A234:B234"/>
    <mergeCell ref="C234:AK234"/>
    <mergeCell ref="AI230:AK230"/>
    <mergeCell ref="A231:B231"/>
    <mergeCell ref="C231:AK231"/>
    <mergeCell ref="A232:AK232"/>
    <mergeCell ref="A233:H233"/>
    <mergeCell ref="I233:L233"/>
    <mergeCell ref="M233:O233"/>
    <mergeCell ref="P233:R233"/>
    <mergeCell ref="S233:U233"/>
    <mergeCell ref="V233:X233"/>
    <mergeCell ref="A229:AK229"/>
    <mergeCell ref="A230:H230"/>
    <mergeCell ref="I230:L230"/>
    <mergeCell ref="M230:O230"/>
    <mergeCell ref="P230:R230"/>
    <mergeCell ref="S230:U230"/>
    <mergeCell ref="V230:X230"/>
    <mergeCell ref="Y230:AA230"/>
    <mergeCell ref="AB230:AD230"/>
    <mergeCell ref="AE230:AH230"/>
    <mergeCell ref="Y227:AA227"/>
    <mergeCell ref="AB227:AD227"/>
    <mergeCell ref="AE227:AH227"/>
    <mergeCell ref="AI227:AK227"/>
    <mergeCell ref="A228:B228"/>
    <mergeCell ref="C228:AK228"/>
    <mergeCell ref="AI224:AK224"/>
    <mergeCell ref="A225:B225"/>
    <mergeCell ref="C225:AK225"/>
    <mergeCell ref="A226:AK226"/>
    <mergeCell ref="A227:H227"/>
    <mergeCell ref="I227:L227"/>
    <mergeCell ref="M227:O227"/>
    <mergeCell ref="P227:R227"/>
    <mergeCell ref="S227:U227"/>
    <mergeCell ref="V227:X227"/>
    <mergeCell ref="A223:AK223"/>
    <mergeCell ref="A224:H224"/>
    <mergeCell ref="I224:L224"/>
    <mergeCell ref="M224:O224"/>
    <mergeCell ref="P224:R224"/>
    <mergeCell ref="S224:U224"/>
    <mergeCell ref="V224:X224"/>
    <mergeCell ref="Y224:AA224"/>
    <mergeCell ref="AB224:AD224"/>
    <mergeCell ref="AE224:AH224"/>
    <mergeCell ref="Y221:AA221"/>
    <mergeCell ref="AB221:AD221"/>
    <mergeCell ref="AE221:AH221"/>
    <mergeCell ref="AI221:AK221"/>
    <mergeCell ref="A222:B222"/>
    <mergeCell ref="C222:AK222"/>
    <mergeCell ref="AI218:AK218"/>
    <mergeCell ref="A219:B219"/>
    <mergeCell ref="C219:AK219"/>
    <mergeCell ref="A220:AK220"/>
    <mergeCell ref="A221:H221"/>
    <mergeCell ref="I221:L221"/>
    <mergeCell ref="M221:O221"/>
    <mergeCell ref="P221:R221"/>
    <mergeCell ref="S221:U221"/>
    <mergeCell ref="V221:X221"/>
    <mergeCell ref="A217:AK217"/>
    <mergeCell ref="A218:H218"/>
    <mergeCell ref="I218:L218"/>
    <mergeCell ref="M218:O218"/>
    <mergeCell ref="P218:R218"/>
    <mergeCell ref="S218:U218"/>
    <mergeCell ref="V218:X218"/>
    <mergeCell ref="Y218:AA218"/>
    <mergeCell ref="AB218:AD218"/>
    <mergeCell ref="AE218:AH218"/>
    <mergeCell ref="Y215:AA215"/>
    <mergeCell ref="AB215:AD215"/>
    <mergeCell ref="AE215:AH215"/>
    <mergeCell ref="AI215:AK215"/>
    <mergeCell ref="A216:B216"/>
    <mergeCell ref="C216:AK216"/>
    <mergeCell ref="AI212:AK212"/>
    <mergeCell ref="A213:B213"/>
    <mergeCell ref="C213:AK213"/>
    <mergeCell ref="A214:AK214"/>
    <mergeCell ref="A215:H215"/>
    <mergeCell ref="I215:L215"/>
    <mergeCell ref="M215:O215"/>
    <mergeCell ref="P215:R215"/>
    <mergeCell ref="S215:U215"/>
    <mergeCell ref="V215:X215"/>
    <mergeCell ref="A211:AK211"/>
    <mergeCell ref="A212:H212"/>
    <mergeCell ref="I212:L212"/>
    <mergeCell ref="M212:O212"/>
    <mergeCell ref="P212:R212"/>
    <mergeCell ref="S212:U212"/>
    <mergeCell ref="V212:X212"/>
    <mergeCell ref="Y212:AA212"/>
    <mergeCell ref="AB212:AD212"/>
    <mergeCell ref="AE212:AH212"/>
    <mergeCell ref="V209:X209"/>
    <mergeCell ref="Y209:AA209"/>
    <mergeCell ref="AB209:AD209"/>
    <mergeCell ref="AE209:AH209"/>
    <mergeCell ref="AI209:AK209"/>
    <mergeCell ref="A210:B210"/>
    <mergeCell ref="C210:AK210"/>
    <mergeCell ref="V208:X208"/>
    <mergeCell ref="Y208:AA208"/>
    <mergeCell ref="AB208:AD208"/>
    <mergeCell ref="AE208:AH208"/>
    <mergeCell ref="AI208:AK208"/>
    <mergeCell ref="A209:H209"/>
    <mergeCell ref="I209:L209"/>
    <mergeCell ref="M209:O209"/>
    <mergeCell ref="P209:R209"/>
    <mergeCell ref="S209:U209"/>
    <mergeCell ref="A202:F202"/>
    <mergeCell ref="G202:R202"/>
    <mergeCell ref="S202:X202"/>
    <mergeCell ref="Y202:AK202"/>
    <mergeCell ref="B203:AK206"/>
    <mergeCell ref="A208:H208"/>
    <mergeCell ref="I208:L208"/>
    <mergeCell ref="M208:O208"/>
    <mergeCell ref="P208:R208"/>
    <mergeCell ref="S208:U208"/>
    <mergeCell ref="A198:R200"/>
    <mergeCell ref="S198:V198"/>
    <mergeCell ref="W198:X198"/>
    <mergeCell ref="Y198:AK200"/>
    <mergeCell ref="S199:V199"/>
    <mergeCell ref="W199:X199"/>
    <mergeCell ref="S200:V200"/>
    <mergeCell ref="W200:X200"/>
    <mergeCell ref="A195:B195"/>
    <mergeCell ref="C195:R195"/>
    <mergeCell ref="T195:U195"/>
    <mergeCell ref="V195:AK195"/>
    <mergeCell ref="A196:R196"/>
    <mergeCell ref="T196:AK196"/>
    <mergeCell ref="A193:E193"/>
    <mergeCell ref="F193:R193"/>
    <mergeCell ref="T193:X193"/>
    <mergeCell ref="Y193:AK193"/>
    <mergeCell ref="A194:R194"/>
    <mergeCell ref="T194:AK194"/>
    <mergeCell ref="AC191:AF191"/>
    <mergeCell ref="AG191:AK191"/>
    <mergeCell ref="A192:D192"/>
    <mergeCell ref="E192:R192"/>
    <mergeCell ref="T192:W192"/>
    <mergeCell ref="X192:AK192"/>
    <mergeCell ref="A191:B191"/>
    <mergeCell ref="C191:I191"/>
    <mergeCell ref="J191:M191"/>
    <mergeCell ref="N191:R191"/>
    <mergeCell ref="T191:U191"/>
    <mergeCell ref="V191:AB191"/>
    <mergeCell ref="AC189:AD189"/>
    <mergeCell ref="AE189:AK189"/>
    <mergeCell ref="A190:E190"/>
    <mergeCell ref="F190:H190"/>
    <mergeCell ref="J190:K190"/>
    <mergeCell ref="L190:R190"/>
    <mergeCell ref="T190:X190"/>
    <mergeCell ref="Y190:AA190"/>
    <mergeCell ref="AC190:AD190"/>
    <mergeCell ref="AE190:AK190"/>
    <mergeCell ref="W188:X188"/>
    <mergeCell ref="Z188:AA188"/>
    <mergeCell ref="AC188:AF188"/>
    <mergeCell ref="AG188:AK188"/>
    <mergeCell ref="A189:B189"/>
    <mergeCell ref="C189:H189"/>
    <mergeCell ref="J189:K189"/>
    <mergeCell ref="L189:R189"/>
    <mergeCell ref="T189:U189"/>
    <mergeCell ref="V189:AA189"/>
    <mergeCell ref="A187:B187"/>
    <mergeCell ref="C187:R187"/>
    <mergeCell ref="T187:U187"/>
    <mergeCell ref="V187:AK187"/>
    <mergeCell ref="A188:B188"/>
    <mergeCell ref="D188:E188"/>
    <mergeCell ref="G188:H188"/>
    <mergeCell ref="J188:M188"/>
    <mergeCell ref="N188:R188"/>
    <mergeCell ref="T188:U188"/>
    <mergeCell ref="A184:B184"/>
    <mergeCell ref="C184:R184"/>
    <mergeCell ref="T184:U184"/>
    <mergeCell ref="V184:AK184"/>
    <mergeCell ref="A185:R185"/>
    <mergeCell ref="T185:AK185"/>
    <mergeCell ref="A182:E182"/>
    <mergeCell ref="F182:R182"/>
    <mergeCell ref="T182:X182"/>
    <mergeCell ref="Y182:AK182"/>
    <mergeCell ref="A183:R183"/>
    <mergeCell ref="T183:AK183"/>
    <mergeCell ref="AC180:AF180"/>
    <mergeCell ref="AG180:AK180"/>
    <mergeCell ref="A181:D181"/>
    <mergeCell ref="E181:R181"/>
    <mergeCell ref="T181:W181"/>
    <mergeCell ref="X181:AK181"/>
    <mergeCell ref="A180:B180"/>
    <mergeCell ref="C180:I180"/>
    <mergeCell ref="J180:M180"/>
    <mergeCell ref="N180:R180"/>
    <mergeCell ref="T180:U180"/>
    <mergeCell ref="V180:AB180"/>
    <mergeCell ref="AC178:AD178"/>
    <mergeCell ref="AE178:AK178"/>
    <mergeCell ref="A179:E179"/>
    <mergeCell ref="F179:H179"/>
    <mergeCell ref="J179:K179"/>
    <mergeCell ref="L179:R179"/>
    <mergeCell ref="T179:X179"/>
    <mergeCell ref="Y179:AA179"/>
    <mergeCell ref="AC179:AD179"/>
    <mergeCell ref="AE179:AK179"/>
    <mergeCell ref="W177:X177"/>
    <mergeCell ref="Z177:AA177"/>
    <mergeCell ref="AC177:AF177"/>
    <mergeCell ref="AG177:AK177"/>
    <mergeCell ref="A178:B178"/>
    <mergeCell ref="C178:H178"/>
    <mergeCell ref="J178:K178"/>
    <mergeCell ref="L178:R178"/>
    <mergeCell ref="T178:U178"/>
    <mergeCell ref="V178:AA178"/>
    <mergeCell ref="A176:B176"/>
    <mergeCell ref="C176:R176"/>
    <mergeCell ref="T176:U176"/>
    <mergeCell ref="V176:AK176"/>
    <mergeCell ref="A177:B177"/>
    <mergeCell ref="D177:E177"/>
    <mergeCell ref="G177:H177"/>
    <mergeCell ref="J177:M177"/>
    <mergeCell ref="N177:R177"/>
    <mergeCell ref="T177:U177"/>
    <mergeCell ref="A173:B173"/>
    <mergeCell ref="C173:R173"/>
    <mergeCell ref="T173:U173"/>
    <mergeCell ref="V173:AK173"/>
    <mergeCell ref="A174:R174"/>
    <mergeCell ref="T174:AK174"/>
    <mergeCell ref="A171:E171"/>
    <mergeCell ref="F171:R171"/>
    <mergeCell ref="T171:X171"/>
    <mergeCell ref="Y171:AK171"/>
    <mergeCell ref="A172:R172"/>
    <mergeCell ref="T172:AK172"/>
    <mergeCell ref="AC169:AF169"/>
    <mergeCell ref="AG169:AK169"/>
    <mergeCell ref="A170:D170"/>
    <mergeCell ref="E170:R170"/>
    <mergeCell ref="T170:W170"/>
    <mergeCell ref="X170:AK170"/>
    <mergeCell ref="A169:B169"/>
    <mergeCell ref="C169:I169"/>
    <mergeCell ref="J169:M169"/>
    <mergeCell ref="N169:R169"/>
    <mergeCell ref="T169:U169"/>
    <mergeCell ref="V169:AB169"/>
    <mergeCell ref="AC167:AD167"/>
    <mergeCell ref="AE167:AK167"/>
    <mergeCell ref="A168:E168"/>
    <mergeCell ref="F168:H168"/>
    <mergeCell ref="J168:K168"/>
    <mergeCell ref="L168:R168"/>
    <mergeCell ref="T168:X168"/>
    <mergeCell ref="Y168:AA168"/>
    <mergeCell ref="AC168:AD168"/>
    <mergeCell ref="AE168:AK168"/>
    <mergeCell ref="W166:X166"/>
    <mergeCell ref="Z166:AA166"/>
    <mergeCell ref="AC166:AF166"/>
    <mergeCell ref="AG166:AK166"/>
    <mergeCell ref="A167:B167"/>
    <mergeCell ref="C167:H167"/>
    <mergeCell ref="J167:K167"/>
    <mergeCell ref="L167:R167"/>
    <mergeCell ref="T167:U167"/>
    <mergeCell ref="V167:AA167"/>
    <mergeCell ref="A165:B165"/>
    <mergeCell ref="C165:R165"/>
    <mergeCell ref="T165:U165"/>
    <mergeCell ref="V165:AK165"/>
    <mergeCell ref="A166:B166"/>
    <mergeCell ref="D166:E166"/>
    <mergeCell ref="G166:H166"/>
    <mergeCell ref="J166:M166"/>
    <mergeCell ref="N166:R166"/>
    <mergeCell ref="T166:U166"/>
    <mergeCell ref="A162:B162"/>
    <mergeCell ref="C162:R162"/>
    <mergeCell ref="T162:U162"/>
    <mergeCell ref="V162:AK162"/>
    <mergeCell ref="A163:R163"/>
    <mergeCell ref="T163:AK163"/>
    <mergeCell ref="A160:E160"/>
    <mergeCell ref="F160:R160"/>
    <mergeCell ref="T160:X160"/>
    <mergeCell ref="Y160:AK160"/>
    <mergeCell ref="A161:R161"/>
    <mergeCell ref="T161:AK161"/>
    <mergeCell ref="AC158:AF158"/>
    <mergeCell ref="AG158:AK158"/>
    <mergeCell ref="A159:D159"/>
    <mergeCell ref="E159:R159"/>
    <mergeCell ref="T159:W159"/>
    <mergeCell ref="X159:AK159"/>
    <mergeCell ref="A158:B158"/>
    <mergeCell ref="C158:I158"/>
    <mergeCell ref="J158:M158"/>
    <mergeCell ref="N158:R158"/>
    <mergeCell ref="T158:U158"/>
    <mergeCell ref="V158:AB158"/>
    <mergeCell ref="AC156:AD156"/>
    <mergeCell ref="AE156:AK156"/>
    <mergeCell ref="A157:E157"/>
    <mergeCell ref="F157:H157"/>
    <mergeCell ref="J157:K157"/>
    <mergeCell ref="L157:R157"/>
    <mergeCell ref="T157:X157"/>
    <mergeCell ref="Y157:AA157"/>
    <mergeCell ref="AC157:AD157"/>
    <mergeCell ref="AE157:AK157"/>
    <mergeCell ref="W155:X155"/>
    <mergeCell ref="Z155:AA155"/>
    <mergeCell ref="AC155:AF155"/>
    <mergeCell ref="AG155:AK155"/>
    <mergeCell ref="A156:B156"/>
    <mergeCell ref="C156:H156"/>
    <mergeCell ref="J156:K156"/>
    <mergeCell ref="L156:R156"/>
    <mergeCell ref="T156:U156"/>
    <mergeCell ref="V156:AA156"/>
    <mergeCell ref="A154:B154"/>
    <mergeCell ref="C154:R154"/>
    <mergeCell ref="T154:U154"/>
    <mergeCell ref="V154:AK154"/>
    <mergeCell ref="A155:B155"/>
    <mergeCell ref="D155:E155"/>
    <mergeCell ref="G155:H155"/>
    <mergeCell ref="J155:M155"/>
    <mergeCell ref="N155:R155"/>
    <mergeCell ref="T155:U155"/>
    <mergeCell ref="S151:V151"/>
    <mergeCell ref="W151:X151"/>
    <mergeCell ref="A152:F152"/>
    <mergeCell ref="G152:R152"/>
    <mergeCell ref="S152:X152"/>
    <mergeCell ref="Y152:AK152"/>
    <mergeCell ref="V148:AA148"/>
    <mergeCell ref="AB148:AC148"/>
    <mergeCell ref="AD148:AI148"/>
    <mergeCell ref="AJ148:AK148"/>
    <mergeCell ref="A149:R151"/>
    <mergeCell ref="S149:V149"/>
    <mergeCell ref="W149:X149"/>
    <mergeCell ref="Y149:AK151"/>
    <mergeCell ref="S150:V150"/>
    <mergeCell ref="W150:X150"/>
    <mergeCell ref="V145:W145"/>
    <mergeCell ref="X145:AA145"/>
    <mergeCell ref="AB145:AE145"/>
    <mergeCell ref="AF145:AI145"/>
    <mergeCell ref="AJ145:AK145"/>
    <mergeCell ref="B146:AK147"/>
    <mergeCell ref="X142:AA142"/>
    <mergeCell ref="AB142:AE142"/>
    <mergeCell ref="AF142:AI142"/>
    <mergeCell ref="AJ142:AK142"/>
    <mergeCell ref="B143:AK144"/>
    <mergeCell ref="A145:G145"/>
    <mergeCell ref="H145:I145"/>
    <mergeCell ref="J145:M145"/>
    <mergeCell ref="N145:Q145"/>
    <mergeCell ref="R145:U145"/>
    <mergeCell ref="A142:G142"/>
    <mergeCell ref="H142:I142"/>
    <mergeCell ref="J142:M142"/>
    <mergeCell ref="N142:Q142"/>
    <mergeCell ref="R142:U142"/>
    <mergeCell ref="V142:W142"/>
    <mergeCell ref="V139:W139"/>
    <mergeCell ref="X139:AA139"/>
    <mergeCell ref="AB139:AE139"/>
    <mergeCell ref="AF139:AI139"/>
    <mergeCell ref="AJ139:AK139"/>
    <mergeCell ref="B140:AK141"/>
    <mergeCell ref="X136:AA136"/>
    <mergeCell ref="AB136:AE136"/>
    <mergeCell ref="AF136:AI136"/>
    <mergeCell ref="AJ136:AK136"/>
    <mergeCell ref="B137:AK138"/>
    <mergeCell ref="A139:G139"/>
    <mergeCell ref="H139:I139"/>
    <mergeCell ref="J139:M139"/>
    <mergeCell ref="N139:Q139"/>
    <mergeCell ref="R139:U139"/>
    <mergeCell ref="A136:G136"/>
    <mergeCell ref="H136:I136"/>
    <mergeCell ref="J136:M136"/>
    <mergeCell ref="N136:Q136"/>
    <mergeCell ref="R136:U136"/>
    <mergeCell ref="V136:W136"/>
    <mergeCell ref="V133:W133"/>
    <mergeCell ref="X133:AA133"/>
    <mergeCell ref="AB133:AE133"/>
    <mergeCell ref="AF133:AI133"/>
    <mergeCell ref="AJ133:AK133"/>
    <mergeCell ref="B134:AK135"/>
    <mergeCell ref="X130:AA130"/>
    <mergeCell ref="AB130:AE130"/>
    <mergeCell ref="AF130:AI130"/>
    <mergeCell ref="AJ130:AK130"/>
    <mergeCell ref="B131:AK132"/>
    <mergeCell ref="A133:G133"/>
    <mergeCell ref="H133:I133"/>
    <mergeCell ref="J133:M133"/>
    <mergeCell ref="N133:Q133"/>
    <mergeCell ref="R133:U133"/>
    <mergeCell ref="A130:G130"/>
    <mergeCell ref="H130:I130"/>
    <mergeCell ref="J130:M130"/>
    <mergeCell ref="N130:Q130"/>
    <mergeCell ref="R130:U130"/>
    <mergeCell ref="V130:W130"/>
    <mergeCell ref="V127:W127"/>
    <mergeCell ref="X127:AA127"/>
    <mergeCell ref="AB127:AE127"/>
    <mergeCell ref="AF127:AI127"/>
    <mergeCell ref="AJ127:AK127"/>
    <mergeCell ref="B128:AK129"/>
    <mergeCell ref="X124:AA124"/>
    <mergeCell ref="AB124:AE124"/>
    <mergeCell ref="AF124:AI124"/>
    <mergeCell ref="AJ124:AK124"/>
    <mergeCell ref="B125:AK126"/>
    <mergeCell ref="A127:G127"/>
    <mergeCell ref="H127:I127"/>
    <mergeCell ref="J127:M127"/>
    <mergeCell ref="N127:Q127"/>
    <mergeCell ref="R127:U127"/>
    <mergeCell ref="A124:G124"/>
    <mergeCell ref="H124:I124"/>
    <mergeCell ref="J124:M124"/>
    <mergeCell ref="N124:Q124"/>
    <mergeCell ref="R124:U124"/>
    <mergeCell ref="V124:W124"/>
    <mergeCell ref="V121:W121"/>
    <mergeCell ref="X121:AA121"/>
    <mergeCell ref="AB121:AE121"/>
    <mergeCell ref="AF121:AI121"/>
    <mergeCell ref="AJ121:AK121"/>
    <mergeCell ref="B122:AK123"/>
    <mergeCell ref="X118:AA118"/>
    <mergeCell ref="AB118:AE118"/>
    <mergeCell ref="AF118:AI118"/>
    <mergeCell ref="AJ118:AK118"/>
    <mergeCell ref="B119:AK120"/>
    <mergeCell ref="A121:G121"/>
    <mergeCell ref="H121:I121"/>
    <mergeCell ref="J121:M121"/>
    <mergeCell ref="N121:Q121"/>
    <mergeCell ref="R121:U121"/>
    <mergeCell ref="A118:G118"/>
    <mergeCell ref="H118:I118"/>
    <mergeCell ref="J118:M118"/>
    <mergeCell ref="N118:Q118"/>
    <mergeCell ref="R118:U118"/>
    <mergeCell ref="V118:W118"/>
    <mergeCell ref="V115:W115"/>
    <mergeCell ref="X115:AA115"/>
    <mergeCell ref="AB115:AE115"/>
    <mergeCell ref="AF115:AI115"/>
    <mergeCell ref="AJ115:AK115"/>
    <mergeCell ref="B116:AK117"/>
    <mergeCell ref="X112:AA112"/>
    <mergeCell ref="AB112:AE112"/>
    <mergeCell ref="AF112:AI112"/>
    <mergeCell ref="AJ112:AK112"/>
    <mergeCell ref="B113:AK114"/>
    <mergeCell ref="A115:G115"/>
    <mergeCell ref="H115:I115"/>
    <mergeCell ref="J115:M115"/>
    <mergeCell ref="N115:Q115"/>
    <mergeCell ref="R115:U115"/>
    <mergeCell ref="A112:G112"/>
    <mergeCell ref="H112:I112"/>
    <mergeCell ref="J112:M112"/>
    <mergeCell ref="N112:Q112"/>
    <mergeCell ref="R112:U112"/>
    <mergeCell ref="V112:W112"/>
    <mergeCell ref="V109:W109"/>
    <mergeCell ref="X109:AA109"/>
    <mergeCell ref="AB109:AE109"/>
    <mergeCell ref="AF109:AI109"/>
    <mergeCell ref="AJ109:AK109"/>
    <mergeCell ref="B110:AK111"/>
    <mergeCell ref="X106:AA106"/>
    <mergeCell ref="AB106:AE106"/>
    <mergeCell ref="AF106:AI106"/>
    <mergeCell ref="AJ106:AK106"/>
    <mergeCell ref="B107:AK108"/>
    <mergeCell ref="A109:G109"/>
    <mergeCell ref="H109:I109"/>
    <mergeCell ref="J109:M109"/>
    <mergeCell ref="N109:Q109"/>
    <mergeCell ref="R109:U109"/>
    <mergeCell ref="A106:G106"/>
    <mergeCell ref="H106:I106"/>
    <mergeCell ref="J106:M106"/>
    <mergeCell ref="N106:Q106"/>
    <mergeCell ref="R106:U106"/>
    <mergeCell ref="V106:W106"/>
    <mergeCell ref="V103:W103"/>
    <mergeCell ref="X103:AA103"/>
    <mergeCell ref="AB103:AE103"/>
    <mergeCell ref="AF103:AI103"/>
    <mergeCell ref="AJ103:AK103"/>
    <mergeCell ref="B104:AK105"/>
    <mergeCell ref="V102:W102"/>
    <mergeCell ref="X102:AA102"/>
    <mergeCell ref="AB102:AE102"/>
    <mergeCell ref="AF102:AI102"/>
    <mergeCell ref="AJ102:AK102"/>
    <mergeCell ref="A103:G103"/>
    <mergeCell ref="H103:I103"/>
    <mergeCell ref="J103:M103"/>
    <mergeCell ref="N103:Q103"/>
    <mergeCell ref="R103:U103"/>
    <mergeCell ref="A100:G101"/>
    <mergeCell ref="A102:G102"/>
    <mergeCell ref="H102:I102"/>
    <mergeCell ref="J102:M102"/>
    <mergeCell ref="N102:Q102"/>
    <mergeCell ref="R102:U102"/>
    <mergeCell ref="AH97:AK97"/>
    <mergeCell ref="AL97:AN97"/>
    <mergeCell ref="A98:C98"/>
    <mergeCell ref="D98:AK98"/>
    <mergeCell ref="AF99:AG99"/>
    <mergeCell ref="AH99:AK99"/>
    <mergeCell ref="AH95:AK95"/>
    <mergeCell ref="AL95:AN95"/>
    <mergeCell ref="A96:C96"/>
    <mergeCell ref="D96:AK96"/>
    <mergeCell ref="A97:I97"/>
    <mergeCell ref="J97:M97"/>
    <mergeCell ref="N97:R97"/>
    <mergeCell ref="S97:W97"/>
    <mergeCell ref="X97:AB97"/>
    <mergeCell ref="AC97:AG97"/>
    <mergeCell ref="AH93:AK93"/>
    <mergeCell ref="AL93:AN93"/>
    <mergeCell ref="A94:C94"/>
    <mergeCell ref="D94:AK94"/>
    <mergeCell ref="A95:I95"/>
    <mergeCell ref="J95:M95"/>
    <mergeCell ref="N95:R95"/>
    <mergeCell ref="S95:W95"/>
    <mergeCell ref="X95:AB95"/>
    <mergeCell ref="AC95:AG95"/>
    <mergeCell ref="AH91:AK91"/>
    <mergeCell ref="AL91:AN91"/>
    <mergeCell ref="A92:C92"/>
    <mergeCell ref="D92:AK92"/>
    <mergeCell ref="A93:I93"/>
    <mergeCell ref="J93:M93"/>
    <mergeCell ref="N93:R93"/>
    <mergeCell ref="S93:W93"/>
    <mergeCell ref="X93:AB93"/>
    <mergeCell ref="AC93:AG93"/>
    <mergeCell ref="AH89:AK89"/>
    <mergeCell ref="AL89:AN89"/>
    <mergeCell ref="A90:C90"/>
    <mergeCell ref="D90:AK90"/>
    <mergeCell ref="A91:I91"/>
    <mergeCell ref="J91:M91"/>
    <mergeCell ref="N91:R91"/>
    <mergeCell ref="S91:W91"/>
    <mergeCell ref="X91:AB91"/>
    <mergeCell ref="AC91:AG91"/>
    <mergeCell ref="A89:I89"/>
    <mergeCell ref="J89:M89"/>
    <mergeCell ref="N89:R89"/>
    <mergeCell ref="S89:W89"/>
    <mergeCell ref="X89:AB89"/>
    <mergeCell ref="AC89:AG89"/>
    <mergeCell ref="AI85:AK85"/>
    <mergeCell ref="A86:G87"/>
    <mergeCell ref="A88:I88"/>
    <mergeCell ref="J88:M88"/>
    <mergeCell ref="N88:R88"/>
    <mergeCell ref="S88:W88"/>
    <mergeCell ref="X88:AB88"/>
    <mergeCell ref="AC88:AG88"/>
    <mergeCell ref="AH88:AK88"/>
    <mergeCell ref="R85:S85"/>
    <mergeCell ref="T85:V85"/>
    <mergeCell ref="W85:Y85"/>
    <mergeCell ref="Z85:AB85"/>
    <mergeCell ref="AC85:AE85"/>
    <mergeCell ref="AF85:AH85"/>
    <mergeCell ref="AC83:AE83"/>
    <mergeCell ref="AF83:AH83"/>
    <mergeCell ref="AI83:AK83"/>
    <mergeCell ref="A84:C84"/>
    <mergeCell ref="D84:AK84"/>
    <mergeCell ref="AL84:AN84"/>
    <mergeCell ref="A83:I83"/>
    <mergeCell ref="J83:O83"/>
    <mergeCell ref="P83:S83"/>
    <mergeCell ref="T83:V83"/>
    <mergeCell ref="W83:Y83"/>
    <mergeCell ref="Z83:AB83"/>
    <mergeCell ref="AC81:AE81"/>
    <mergeCell ref="AF81:AH81"/>
    <mergeCell ref="AI81:AK81"/>
    <mergeCell ref="A82:C82"/>
    <mergeCell ref="D82:AK82"/>
    <mergeCell ref="AL82:AN82"/>
    <mergeCell ref="A81:I81"/>
    <mergeCell ref="J81:O81"/>
    <mergeCell ref="P81:S81"/>
    <mergeCell ref="T81:V81"/>
    <mergeCell ref="W81:Y81"/>
    <mergeCell ref="Z81:AB81"/>
    <mergeCell ref="AC79:AE79"/>
    <mergeCell ref="AF79:AH79"/>
    <mergeCell ref="AI79:AK79"/>
    <mergeCell ref="A80:C80"/>
    <mergeCell ref="D80:AK80"/>
    <mergeCell ref="AL80:AN80"/>
    <mergeCell ref="A79:I79"/>
    <mergeCell ref="J79:O79"/>
    <mergeCell ref="P79:S79"/>
    <mergeCell ref="T79:V79"/>
    <mergeCell ref="W79:Y79"/>
    <mergeCell ref="Z79:AB79"/>
    <mergeCell ref="AC77:AE77"/>
    <mergeCell ref="AF77:AH77"/>
    <mergeCell ref="AI77:AK77"/>
    <mergeCell ref="A78:C78"/>
    <mergeCell ref="D78:AK78"/>
    <mergeCell ref="AL78:AN78"/>
    <mergeCell ref="AI75:AK75"/>
    <mergeCell ref="A76:C76"/>
    <mergeCell ref="D76:AK76"/>
    <mergeCell ref="AL76:AN76"/>
    <mergeCell ref="A77:I77"/>
    <mergeCell ref="J77:O77"/>
    <mergeCell ref="P77:S77"/>
    <mergeCell ref="T77:V77"/>
    <mergeCell ref="W77:Y77"/>
    <mergeCell ref="Z77:AB77"/>
    <mergeCell ref="AF74:AH74"/>
    <mergeCell ref="AI74:AK74"/>
    <mergeCell ref="A75:I75"/>
    <mergeCell ref="J75:O75"/>
    <mergeCell ref="P75:S75"/>
    <mergeCell ref="T75:V75"/>
    <mergeCell ref="W75:Y75"/>
    <mergeCell ref="Z75:AB75"/>
    <mergeCell ref="AC75:AE75"/>
    <mergeCell ref="AF75:AH75"/>
    <mergeCell ref="A72:G73"/>
    <mergeCell ref="T73:AE73"/>
    <mergeCell ref="A74:I74"/>
    <mergeCell ref="J74:O74"/>
    <mergeCell ref="P74:S74"/>
    <mergeCell ref="T74:V74"/>
    <mergeCell ref="W74:Y74"/>
    <mergeCell ref="Z74:AB74"/>
    <mergeCell ref="AC74:AE74"/>
    <mergeCell ref="A70:C70"/>
    <mergeCell ref="D70:AK70"/>
    <mergeCell ref="AL70:AN70"/>
    <mergeCell ref="AF71:AG71"/>
    <mergeCell ref="AH71:AI71"/>
    <mergeCell ref="AJ71:AK71"/>
    <mergeCell ref="X69:Y69"/>
    <mergeCell ref="Z69:AA69"/>
    <mergeCell ref="AB69:AE69"/>
    <mergeCell ref="AF69:AG69"/>
    <mergeCell ref="AH69:AI69"/>
    <mergeCell ref="AJ69:AK69"/>
    <mergeCell ref="AH67:AI67"/>
    <mergeCell ref="AJ67:AK67"/>
    <mergeCell ref="A68:C68"/>
    <mergeCell ref="D68:AK68"/>
    <mergeCell ref="AL68:AN68"/>
    <mergeCell ref="A69:I69"/>
    <mergeCell ref="J69:O69"/>
    <mergeCell ref="P69:S69"/>
    <mergeCell ref="T69:U69"/>
    <mergeCell ref="V69:W69"/>
    <mergeCell ref="AL66:AN66"/>
    <mergeCell ref="A67:I67"/>
    <mergeCell ref="J67:O67"/>
    <mergeCell ref="P67:S67"/>
    <mergeCell ref="T67:U67"/>
    <mergeCell ref="V67:W67"/>
    <mergeCell ref="X67:Y67"/>
    <mergeCell ref="Z67:AA67"/>
    <mergeCell ref="AB67:AE67"/>
    <mergeCell ref="AF67:AG67"/>
    <mergeCell ref="Z65:AA65"/>
    <mergeCell ref="AB65:AE65"/>
    <mergeCell ref="AF65:AG65"/>
    <mergeCell ref="AH65:AI65"/>
    <mergeCell ref="AJ65:AK65"/>
    <mergeCell ref="A66:C66"/>
    <mergeCell ref="D66:AK66"/>
    <mergeCell ref="A65:I65"/>
    <mergeCell ref="J65:O65"/>
    <mergeCell ref="P65:S65"/>
    <mergeCell ref="T65:U65"/>
    <mergeCell ref="V65:W65"/>
    <mergeCell ref="X65:Y65"/>
    <mergeCell ref="X64:Y64"/>
    <mergeCell ref="Z64:AA64"/>
    <mergeCell ref="AB64:AE64"/>
    <mergeCell ref="AF64:AG64"/>
    <mergeCell ref="AH64:AI64"/>
    <mergeCell ref="AJ64:AK64"/>
    <mergeCell ref="A60:C60"/>
    <mergeCell ref="D60:AK60"/>
    <mergeCell ref="AF61:AI61"/>
    <mergeCell ref="AJ61:AK61"/>
    <mergeCell ref="A62:G63"/>
    <mergeCell ref="A64:I64"/>
    <mergeCell ref="J64:O64"/>
    <mergeCell ref="P64:S64"/>
    <mergeCell ref="T64:U64"/>
    <mergeCell ref="V64:W64"/>
    <mergeCell ref="AE58:AF58"/>
    <mergeCell ref="AG58:AH58"/>
    <mergeCell ref="AI58:AK58"/>
    <mergeCell ref="A59:C59"/>
    <mergeCell ref="D59:AK59"/>
    <mergeCell ref="AL59:AN59"/>
    <mergeCell ref="S58:T58"/>
    <mergeCell ref="U58:V58"/>
    <mergeCell ref="W58:X58"/>
    <mergeCell ref="Y58:Z58"/>
    <mergeCell ref="AA58:AB58"/>
    <mergeCell ref="AC58:AD58"/>
    <mergeCell ref="AE57:AF57"/>
    <mergeCell ref="AG57:AH57"/>
    <mergeCell ref="AI57:AK57"/>
    <mergeCell ref="A58:F58"/>
    <mergeCell ref="G58:H58"/>
    <mergeCell ref="I58:J58"/>
    <mergeCell ref="K58:L58"/>
    <mergeCell ref="M58:N58"/>
    <mergeCell ref="O58:P58"/>
    <mergeCell ref="Q58:R58"/>
    <mergeCell ref="S57:T57"/>
    <mergeCell ref="U57:V57"/>
    <mergeCell ref="W57:X57"/>
    <mergeCell ref="Y57:Z57"/>
    <mergeCell ref="AA57:AB57"/>
    <mergeCell ref="AC57:AD57"/>
    <mergeCell ref="AL55:AN55"/>
    <mergeCell ref="A56:C56"/>
    <mergeCell ref="D56:AK56"/>
    <mergeCell ref="A57:F57"/>
    <mergeCell ref="G57:H57"/>
    <mergeCell ref="I57:J57"/>
    <mergeCell ref="K57:L57"/>
    <mergeCell ref="M57:N57"/>
    <mergeCell ref="O57:P57"/>
    <mergeCell ref="Q57:R57"/>
    <mergeCell ref="AA54:AB54"/>
    <mergeCell ref="AC54:AD54"/>
    <mergeCell ref="AE54:AF54"/>
    <mergeCell ref="AG54:AH54"/>
    <mergeCell ref="AI54:AK54"/>
    <mergeCell ref="A55:C55"/>
    <mergeCell ref="D55:AK55"/>
    <mergeCell ref="O54:P54"/>
    <mergeCell ref="Q54:R54"/>
    <mergeCell ref="S54:T54"/>
    <mergeCell ref="U54:V54"/>
    <mergeCell ref="W54:X54"/>
    <mergeCell ref="Y54:Z54"/>
    <mergeCell ref="AA53:AB53"/>
    <mergeCell ref="AC53:AD53"/>
    <mergeCell ref="AE53:AF53"/>
    <mergeCell ref="AG53:AH53"/>
    <mergeCell ref="AI53:AK53"/>
    <mergeCell ref="A54:F54"/>
    <mergeCell ref="G54:H54"/>
    <mergeCell ref="I54:J54"/>
    <mergeCell ref="K54:L54"/>
    <mergeCell ref="M54:N54"/>
    <mergeCell ref="O53:P53"/>
    <mergeCell ref="Q53:R53"/>
    <mergeCell ref="S53:T53"/>
    <mergeCell ref="U53:V53"/>
    <mergeCell ref="W53:X53"/>
    <mergeCell ref="Y53:Z53"/>
    <mergeCell ref="BI52:BJ52"/>
    <mergeCell ref="BK52:BL52"/>
    <mergeCell ref="BM52:BN52"/>
    <mergeCell ref="BO52:BP52"/>
    <mergeCell ref="BQ52:BR52"/>
    <mergeCell ref="A53:F53"/>
    <mergeCell ref="G53:H53"/>
    <mergeCell ref="I53:J53"/>
    <mergeCell ref="K53:L53"/>
    <mergeCell ref="M53:N53"/>
    <mergeCell ref="AW52:AX52"/>
    <mergeCell ref="AY52:AZ52"/>
    <mergeCell ref="BA52:BB52"/>
    <mergeCell ref="BC52:BD52"/>
    <mergeCell ref="BE52:BF52"/>
    <mergeCell ref="BG52:BH52"/>
    <mergeCell ref="K49:AJ49"/>
    <mergeCell ref="K50:AJ50"/>
    <mergeCell ref="A51:G52"/>
    <mergeCell ref="AL51:AM52"/>
    <mergeCell ref="AN51:AP51"/>
    <mergeCell ref="AU51:BD51"/>
    <mergeCell ref="K52:T52"/>
    <mergeCell ref="AN52:AR52"/>
    <mergeCell ref="AS52:AT52"/>
    <mergeCell ref="AU52:AV52"/>
    <mergeCell ref="Y45:AJ45"/>
    <mergeCell ref="A46:D47"/>
    <mergeCell ref="E46:G47"/>
    <mergeCell ref="H46:I46"/>
    <mergeCell ref="H47:I47"/>
    <mergeCell ref="K47:Q48"/>
    <mergeCell ref="A45:D45"/>
    <mergeCell ref="E45:F45"/>
    <mergeCell ref="G45:I45"/>
    <mergeCell ref="K45:M45"/>
    <mergeCell ref="N45:Q45"/>
    <mergeCell ref="R45:X45"/>
    <mergeCell ref="Y43:AJ43"/>
    <mergeCell ref="A44:D44"/>
    <mergeCell ref="E44:F44"/>
    <mergeCell ref="G44:I44"/>
    <mergeCell ref="K44:M44"/>
    <mergeCell ref="N44:Q44"/>
    <mergeCell ref="R44:X44"/>
    <mergeCell ref="Y44:AJ44"/>
    <mergeCell ref="A43:D43"/>
    <mergeCell ref="E43:F43"/>
    <mergeCell ref="G43:I43"/>
    <mergeCell ref="K43:M43"/>
    <mergeCell ref="N43:Q43"/>
    <mergeCell ref="R43:X43"/>
    <mergeCell ref="Y41:AJ41"/>
    <mergeCell ref="A42:D42"/>
    <mergeCell ref="E42:F42"/>
    <mergeCell ref="G42:I42"/>
    <mergeCell ref="K42:M42"/>
    <mergeCell ref="N42:Q42"/>
    <mergeCell ref="R42:X42"/>
    <mergeCell ref="Y42:AJ42"/>
    <mergeCell ref="A41:D41"/>
    <mergeCell ref="E41:F41"/>
    <mergeCell ref="G41:I41"/>
    <mergeCell ref="K41:M41"/>
    <mergeCell ref="N41:Q41"/>
    <mergeCell ref="R41:X41"/>
    <mergeCell ref="Y39:AJ39"/>
    <mergeCell ref="H40:I40"/>
    <mergeCell ref="K40:M40"/>
    <mergeCell ref="N40:Q40"/>
    <mergeCell ref="R40:X40"/>
    <mergeCell ref="Y40:AJ40"/>
    <mergeCell ref="A39:D40"/>
    <mergeCell ref="E39:G40"/>
    <mergeCell ref="H39:I39"/>
    <mergeCell ref="K39:M39"/>
    <mergeCell ref="N39:Q39"/>
    <mergeCell ref="R39:X39"/>
    <mergeCell ref="K37:Q38"/>
    <mergeCell ref="R37:AA37"/>
    <mergeCell ref="AB37:AG37"/>
    <mergeCell ref="AH37:AJ38"/>
    <mergeCell ref="A38:D38"/>
    <mergeCell ref="E38:F38"/>
    <mergeCell ref="G38:I38"/>
    <mergeCell ref="R38:AA38"/>
    <mergeCell ref="AB38:AE38"/>
    <mergeCell ref="AF38:AG38"/>
    <mergeCell ref="A36:D36"/>
    <mergeCell ref="E36:F36"/>
    <mergeCell ref="G36:I36"/>
    <mergeCell ref="A37:D37"/>
    <mergeCell ref="E37:F37"/>
    <mergeCell ref="G37:I37"/>
    <mergeCell ref="G34:I34"/>
    <mergeCell ref="N34:Q35"/>
    <mergeCell ref="R34:AJ34"/>
    <mergeCell ref="A35:D35"/>
    <mergeCell ref="E35:F35"/>
    <mergeCell ref="G35:I35"/>
    <mergeCell ref="R35:AJ35"/>
    <mergeCell ref="A32:D33"/>
    <mergeCell ref="E32:G33"/>
    <mergeCell ref="H32:I32"/>
    <mergeCell ref="K32:L35"/>
    <mergeCell ref="N32:Q33"/>
    <mergeCell ref="R32:AJ32"/>
    <mergeCell ref="H33:I33"/>
    <mergeCell ref="R33:AJ33"/>
    <mergeCell ref="A34:D34"/>
    <mergeCell ref="E34:F34"/>
    <mergeCell ref="A30:D30"/>
    <mergeCell ref="E30:F30"/>
    <mergeCell ref="G30:I30"/>
    <mergeCell ref="N30:Q31"/>
    <mergeCell ref="R30:AJ30"/>
    <mergeCell ref="A31:D31"/>
    <mergeCell ref="E31:F31"/>
    <mergeCell ref="G31:I31"/>
    <mergeCell ref="R31:AJ31"/>
    <mergeCell ref="A28:D28"/>
    <mergeCell ref="E28:F28"/>
    <mergeCell ref="G28:I28"/>
    <mergeCell ref="K28:L31"/>
    <mergeCell ref="N28:Q29"/>
    <mergeCell ref="R28:AJ28"/>
    <mergeCell ref="A29:D29"/>
    <mergeCell ref="E29:F29"/>
    <mergeCell ref="G29:I29"/>
    <mergeCell ref="R29:AJ29"/>
    <mergeCell ref="R25:AJ25"/>
    <mergeCell ref="H26:I26"/>
    <mergeCell ref="N26:Q27"/>
    <mergeCell ref="R26:AJ26"/>
    <mergeCell ref="A27:D27"/>
    <mergeCell ref="E27:F27"/>
    <mergeCell ref="G27:I27"/>
    <mergeCell ref="R27:AJ27"/>
    <mergeCell ref="R23:AJ23"/>
    <mergeCell ref="A24:D24"/>
    <mergeCell ref="E24:F24"/>
    <mergeCell ref="G24:I24"/>
    <mergeCell ref="K24:L27"/>
    <mergeCell ref="N24:Q25"/>
    <mergeCell ref="R24:AJ24"/>
    <mergeCell ref="A25:D26"/>
    <mergeCell ref="E25:G26"/>
    <mergeCell ref="H25:I25"/>
    <mergeCell ref="A22:D22"/>
    <mergeCell ref="E22:F22"/>
    <mergeCell ref="G22:I22"/>
    <mergeCell ref="K22:Q23"/>
    <mergeCell ref="A23:D23"/>
    <mergeCell ref="E23:F23"/>
    <mergeCell ref="G23:I23"/>
    <mergeCell ref="AC20:AF20"/>
    <mergeCell ref="AG20:AJ20"/>
    <mergeCell ref="A21:D21"/>
    <mergeCell ref="E21:F21"/>
    <mergeCell ref="G21:I21"/>
    <mergeCell ref="AC21:AF21"/>
    <mergeCell ref="AG21:AJ21"/>
    <mergeCell ref="H19:I19"/>
    <mergeCell ref="A20:D20"/>
    <mergeCell ref="E20:F20"/>
    <mergeCell ref="G20:I20"/>
    <mergeCell ref="M20:P20"/>
    <mergeCell ref="Q20:T20"/>
    <mergeCell ref="AC17:AJ17"/>
    <mergeCell ref="A18:D19"/>
    <mergeCell ref="E18:G19"/>
    <mergeCell ref="H18:I18"/>
    <mergeCell ref="M18:P19"/>
    <mergeCell ref="Q18:T19"/>
    <mergeCell ref="U18:X19"/>
    <mergeCell ref="Y18:AB19"/>
    <mergeCell ref="AC18:AF19"/>
    <mergeCell ref="AG18:AJ19"/>
    <mergeCell ref="A17:G17"/>
    <mergeCell ref="H17:I17"/>
    <mergeCell ref="K17:L20"/>
    <mergeCell ref="M17:T17"/>
    <mergeCell ref="U17:AB17"/>
    <mergeCell ref="A12:C13"/>
    <mergeCell ref="D12:J13"/>
    <mergeCell ref="K12:Q13"/>
    <mergeCell ref="R12:X13"/>
    <mergeCell ref="Y12:Z12"/>
    <mergeCell ref="Y13:Z13"/>
    <mergeCell ref="A10:C11"/>
    <mergeCell ref="D10:J11"/>
    <mergeCell ref="K10:Q11"/>
    <mergeCell ref="R10:X11"/>
    <mergeCell ref="Y10:Z10"/>
    <mergeCell ref="Y11:Z11"/>
    <mergeCell ref="U20:X20"/>
    <mergeCell ref="Y20:AB20"/>
    <mergeCell ref="Y8:Z8"/>
    <mergeCell ref="A9:C9"/>
    <mergeCell ref="D9:J9"/>
    <mergeCell ref="K9:Q9"/>
    <mergeCell ref="R9:X9"/>
    <mergeCell ref="Y9:Z9"/>
    <mergeCell ref="A4:G6"/>
    <mergeCell ref="H4:X6"/>
    <mergeCell ref="Y4:Z4"/>
    <mergeCell ref="AA4:AK15"/>
    <mergeCell ref="Y5:Z5"/>
    <mergeCell ref="Y6:Z6"/>
    <mergeCell ref="A7:G7"/>
    <mergeCell ref="H7:X7"/>
    <mergeCell ref="Y7:Z7"/>
    <mergeCell ref="A8:G8"/>
    <mergeCell ref="A1:R3"/>
    <mergeCell ref="S1:V1"/>
    <mergeCell ref="W1:X1"/>
    <mergeCell ref="Y1:AK3"/>
    <mergeCell ref="S2:V2"/>
    <mergeCell ref="W2:X2"/>
    <mergeCell ref="S3:V3"/>
    <mergeCell ref="W3:X3"/>
    <mergeCell ref="A14:C15"/>
    <mergeCell ref="D14:Q15"/>
    <mergeCell ref="R14:X15"/>
    <mergeCell ref="Y14:Z14"/>
    <mergeCell ref="Y15:Z15"/>
  </mergeCells>
  <phoneticPr fontId="6"/>
  <pageMargins left="0.25" right="0.25" top="0.75" bottom="0.75" header="0.3" footer="0.3"/>
  <pageSetup paperSize="13" orientation="portrait" r:id="rId1"/>
  <headerFooter>
    <oddFooter>&amp;P ページ</oddFooter>
  </headerFooter>
  <rowBreaks count="1" manualBreakCount="1">
    <brk id="197"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36</xdr:col>
                    <xdr:colOff>161925</xdr:colOff>
                    <xdr:row>63</xdr:row>
                    <xdr:rowOff>142875</xdr:rowOff>
                  </from>
                  <to>
                    <xdr:col>40</xdr:col>
                    <xdr:colOff>95250</xdr:colOff>
                    <xdr:row>65</xdr:row>
                    <xdr:rowOff>38100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36</xdr:col>
                    <xdr:colOff>161925</xdr:colOff>
                    <xdr:row>65</xdr:row>
                    <xdr:rowOff>142875</xdr:rowOff>
                  </from>
                  <to>
                    <xdr:col>40</xdr:col>
                    <xdr:colOff>95250</xdr:colOff>
                    <xdr:row>67</xdr:row>
                    <xdr:rowOff>38100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36</xdr:col>
                    <xdr:colOff>161925</xdr:colOff>
                    <xdr:row>67</xdr:row>
                    <xdr:rowOff>142875</xdr:rowOff>
                  </from>
                  <to>
                    <xdr:col>40</xdr:col>
                    <xdr:colOff>95250</xdr:colOff>
                    <xdr:row>69</xdr:row>
                    <xdr:rowOff>38100</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36</xdr:col>
                    <xdr:colOff>161925</xdr:colOff>
                    <xdr:row>73</xdr:row>
                    <xdr:rowOff>133350</xdr:rowOff>
                  </from>
                  <to>
                    <xdr:col>40</xdr:col>
                    <xdr:colOff>142875</xdr:colOff>
                    <xdr:row>75</xdr:row>
                    <xdr:rowOff>19050</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36</xdr:col>
                    <xdr:colOff>161925</xdr:colOff>
                    <xdr:row>75</xdr:row>
                    <xdr:rowOff>133350</xdr:rowOff>
                  </from>
                  <to>
                    <xdr:col>40</xdr:col>
                    <xdr:colOff>142875</xdr:colOff>
                    <xdr:row>77</xdr:row>
                    <xdr:rowOff>19050</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36</xdr:col>
                    <xdr:colOff>161925</xdr:colOff>
                    <xdr:row>77</xdr:row>
                    <xdr:rowOff>133350</xdr:rowOff>
                  </from>
                  <to>
                    <xdr:col>40</xdr:col>
                    <xdr:colOff>142875</xdr:colOff>
                    <xdr:row>79</xdr:row>
                    <xdr:rowOff>19050</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36</xdr:col>
                    <xdr:colOff>161925</xdr:colOff>
                    <xdr:row>79</xdr:row>
                    <xdr:rowOff>133350</xdr:rowOff>
                  </from>
                  <to>
                    <xdr:col>40</xdr:col>
                    <xdr:colOff>142875</xdr:colOff>
                    <xdr:row>81</xdr:row>
                    <xdr:rowOff>19050</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36</xdr:col>
                    <xdr:colOff>161925</xdr:colOff>
                    <xdr:row>81</xdr:row>
                    <xdr:rowOff>133350</xdr:rowOff>
                  </from>
                  <to>
                    <xdr:col>40</xdr:col>
                    <xdr:colOff>142875</xdr:colOff>
                    <xdr:row>83</xdr:row>
                    <xdr:rowOff>28575</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36</xdr:col>
                    <xdr:colOff>161925</xdr:colOff>
                    <xdr:row>52</xdr:row>
                    <xdr:rowOff>142875</xdr:rowOff>
                  </from>
                  <to>
                    <xdr:col>40</xdr:col>
                    <xdr:colOff>95250</xdr:colOff>
                    <xdr:row>54</xdr:row>
                    <xdr:rowOff>47625</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36</xdr:col>
                    <xdr:colOff>161925</xdr:colOff>
                    <xdr:row>56</xdr:row>
                    <xdr:rowOff>142875</xdr:rowOff>
                  </from>
                  <to>
                    <xdr:col>40</xdr:col>
                    <xdr:colOff>95250</xdr:colOff>
                    <xdr:row>58</xdr:row>
                    <xdr:rowOff>47625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ECFFA-54EE-4E28-A9C9-1447E94FEA37}">
  <sheetPr>
    <tabColor theme="9"/>
  </sheetPr>
  <dimension ref="A1:BR282"/>
  <sheetViews>
    <sheetView view="pageBreakPreview" zoomScaleNormal="100" zoomScaleSheetLayoutView="100" zoomScalePageLayoutView="55" workbookViewId="0">
      <selection sqref="A1:R3"/>
    </sheetView>
  </sheetViews>
  <sheetFormatPr defaultColWidth="2.25" defaultRowHeight="13.5" x14ac:dyDescent="0.15"/>
  <cols>
    <col min="1" max="37" width="2.25" style="219"/>
    <col min="38" max="38" width="2.5" style="218" bestFit="1" customWidth="1"/>
    <col min="39" max="40" width="2.25" style="218"/>
    <col min="41" max="43" width="2.5" style="218" bestFit="1" customWidth="1"/>
    <col min="44" max="44" width="4.75" style="218" customWidth="1"/>
    <col min="45" max="45" width="4.5" style="218" customWidth="1"/>
    <col min="46" max="46" width="4.75" style="218" customWidth="1"/>
    <col min="47" max="48" width="4.625" style="218" customWidth="1"/>
    <col min="49" max="68" width="2.25" style="218"/>
    <col min="69" max="16384" width="2.25" style="219"/>
  </cols>
  <sheetData>
    <row r="1" spans="1:48" ht="13.5" customHeight="1" x14ac:dyDescent="0.15">
      <c r="A1" s="315" t="s">
        <v>585</v>
      </c>
      <c r="B1" s="316"/>
      <c r="C1" s="316"/>
      <c r="D1" s="316"/>
      <c r="E1" s="316"/>
      <c r="F1" s="316"/>
      <c r="G1" s="316"/>
      <c r="H1" s="316"/>
      <c r="I1" s="316"/>
      <c r="J1" s="316"/>
      <c r="K1" s="316"/>
      <c r="L1" s="316"/>
      <c r="M1" s="316"/>
      <c r="N1" s="316"/>
      <c r="O1" s="316"/>
      <c r="P1" s="316"/>
      <c r="Q1" s="316"/>
      <c r="R1" s="316"/>
      <c r="S1" s="278" t="s">
        <v>870</v>
      </c>
      <c r="T1" s="279"/>
      <c r="U1" s="279"/>
      <c r="V1" s="279"/>
      <c r="W1" s="311"/>
      <c r="X1" s="319"/>
      <c r="Y1" s="320"/>
      <c r="Z1" s="321"/>
      <c r="AA1" s="321"/>
      <c r="AB1" s="321"/>
      <c r="AC1" s="321"/>
      <c r="AD1" s="321"/>
      <c r="AE1" s="321"/>
      <c r="AF1" s="321"/>
      <c r="AG1" s="321"/>
      <c r="AH1" s="321"/>
      <c r="AI1" s="321"/>
      <c r="AJ1" s="321"/>
      <c r="AK1" s="322"/>
    </row>
    <row r="2" spans="1:48" ht="14.25" customHeight="1" x14ac:dyDescent="0.15">
      <c r="A2" s="317"/>
      <c r="B2" s="318"/>
      <c r="C2" s="318"/>
      <c r="D2" s="318"/>
      <c r="E2" s="318"/>
      <c r="F2" s="318"/>
      <c r="G2" s="318"/>
      <c r="H2" s="318"/>
      <c r="I2" s="318"/>
      <c r="J2" s="318"/>
      <c r="K2" s="318"/>
      <c r="L2" s="318"/>
      <c r="M2" s="318"/>
      <c r="N2" s="318"/>
      <c r="O2" s="318"/>
      <c r="P2" s="318"/>
      <c r="Q2" s="318"/>
      <c r="R2" s="318"/>
      <c r="S2" s="278" t="s">
        <v>597</v>
      </c>
      <c r="T2" s="279"/>
      <c r="U2" s="279"/>
      <c r="V2" s="279"/>
      <c r="W2" s="311"/>
      <c r="X2" s="319"/>
      <c r="Y2" s="323"/>
      <c r="Z2" s="324"/>
      <c r="AA2" s="324"/>
      <c r="AB2" s="324"/>
      <c r="AC2" s="324"/>
      <c r="AD2" s="324"/>
      <c r="AE2" s="324"/>
      <c r="AF2" s="324"/>
      <c r="AG2" s="324"/>
      <c r="AH2" s="324"/>
      <c r="AI2" s="324"/>
      <c r="AJ2" s="324"/>
      <c r="AK2" s="325"/>
    </row>
    <row r="3" spans="1:48" ht="14.25" customHeight="1" thickBot="1" x14ac:dyDescent="0.2">
      <c r="A3" s="317"/>
      <c r="B3" s="318"/>
      <c r="C3" s="318"/>
      <c r="D3" s="318"/>
      <c r="E3" s="318"/>
      <c r="F3" s="318"/>
      <c r="G3" s="318"/>
      <c r="H3" s="318"/>
      <c r="I3" s="318"/>
      <c r="J3" s="318"/>
      <c r="K3" s="318"/>
      <c r="L3" s="318"/>
      <c r="M3" s="318"/>
      <c r="N3" s="318"/>
      <c r="O3" s="318"/>
      <c r="P3" s="318"/>
      <c r="Q3" s="318"/>
      <c r="R3" s="318"/>
      <c r="S3" s="326" t="s">
        <v>598</v>
      </c>
      <c r="T3" s="327"/>
      <c r="U3" s="327"/>
      <c r="V3" s="327"/>
      <c r="W3" s="328">
        <f>AR24</f>
        <v>1</v>
      </c>
      <c r="X3" s="329"/>
      <c r="Y3" s="323"/>
      <c r="Z3" s="324"/>
      <c r="AA3" s="324"/>
      <c r="AB3" s="324"/>
      <c r="AC3" s="324"/>
      <c r="AD3" s="324"/>
      <c r="AE3" s="324"/>
      <c r="AF3" s="324"/>
      <c r="AG3" s="324"/>
      <c r="AH3" s="324"/>
      <c r="AI3" s="324"/>
      <c r="AJ3" s="324"/>
      <c r="AK3" s="325"/>
    </row>
    <row r="4" spans="1:48" ht="14.25" customHeight="1" x14ac:dyDescent="0.15">
      <c r="A4" s="289" t="s">
        <v>587</v>
      </c>
      <c r="B4" s="290"/>
      <c r="C4" s="290"/>
      <c r="D4" s="290"/>
      <c r="E4" s="290"/>
      <c r="F4" s="290"/>
      <c r="G4" s="290"/>
      <c r="H4" s="293" t="s">
        <v>56</v>
      </c>
      <c r="I4" s="293"/>
      <c r="J4" s="293"/>
      <c r="K4" s="293"/>
      <c r="L4" s="293"/>
      <c r="M4" s="293"/>
      <c r="N4" s="293"/>
      <c r="O4" s="293"/>
      <c r="P4" s="293"/>
      <c r="Q4" s="293"/>
      <c r="R4" s="293"/>
      <c r="S4" s="293"/>
      <c r="T4" s="293"/>
      <c r="U4" s="293"/>
      <c r="V4" s="293"/>
      <c r="W4" s="293"/>
      <c r="X4" s="294"/>
      <c r="Y4" s="297" t="s">
        <v>555</v>
      </c>
      <c r="Z4" s="281"/>
      <c r="AA4" s="298" t="s">
        <v>3688</v>
      </c>
      <c r="AB4" s="298"/>
      <c r="AC4" s="298"/>
      <c r="AD4" s="298"/>
      <c r="AE4" s="298"/>
      <c r="AF4" s="298"/>
      <c r="AG4" s="298"/>
      <c r="AH4" s="298"/>
      <c r="AI4" s="298"/>
      <c r="AJ4" s="298"/>
      <c r="AK4" s="708"/>
    </row>
    <row r="5" spans="1:48" ht="14.25" customHeight="1" x14ac:dyDescent="0.15">
      <c r="A5" s="291"/>
      <c r="B5" s="292"/>
      <c r="C5" s="292"/>
      <c r="D5" s="292"/>
      <c r="E5" s="292"/>
      <c r="F5" s="292"/>
      <c r="G5" s="292"/>
      <c r="H5" s="295"/>
      <c r="I5" s="295"/>
      <c r="J5" s="295"/>
      <c r="K5" s="295"/>
      <c r="L5" s="295"/>
      <c r="M5" s="295"/>
      <c r="N5" s="295"/>
      <c r="O5" s="295"/>
      <c r="P5" s="295"/>
      <c r="Q5" s="295"/>
      <c r="R5" s="295"/>
      <c r="S5" s="295"/>
      <c r="T5" s="295"/>
      <c r="U5" s="295"/>
      <c r="V5" s="295"/>
      <c r="W5" s="295"/>
      <c r="X5" s="296"/>
      <c r="Y5" s="287"/>
      <c r="Z5" s="288"/>
      <c r="AA5" s="709"/>
      <c r="AB5" s="709"/>
      <c r="AC5" s="709"/>
      <c r="AD5" s="709"/>
      <c r="AE5" s="709"/>
      <c r="AF5" s="709"/>
      <c r="AG5" s="709"/>
      <c r="AH5" s="709"/>
      <c r="AI5" s="709"/>
      <c r="AJ5" s="709"/>
      <c r="AK5" s="710"/>
      <c r="AM5" s="218" t="s">
        <v>605</v>
      </c>
    </row>
    <row r="6" spans="1:48" ht="13.5" customHeight="1" x14ac:dyDescent="0.15">
      <c r="A6" s="291"/>
      <c r="B6" s="292"/>
      <c r="C6" s="292"/>
      <c r="D6" s="292"/>
      <c r="E6" s="292"/>
      <c r="F6" s="292"/>
      <c r="G6" s="292"/>
      <c r="H6" s="295"/>
      <c r="I6" s="295"/>
      <c r="J6" s="295"/>
      <c r="K6" s="295"/>
      <c r="L6" s="295"/>
      <c r="M6" s="295"/>
      <c r="N6" s="295"/>
      <c r="O6" s="295"/>
      <c r="P6" s="295"/>
      <c r="Q6" s="295"/>
      <c r="R6" s="295"/>
      <c r="S6" s="295"/>
      <c r="T6" s="295"/>
      <c r="U6" s="295"/>
      <c r="V6" s="295"/>
      <c r="W6" s="295"/>
      <c r="X6" s="296"/>
      <c r="Y6" s="305" t="s">
        <v>601</v>
      </c>
      <c r="Z6" s="279"/>
      <c r="AA6" s="709"/>
      <c r="AB6" s="709"/>
      <c r="AC6" s="709"/>
      <c r="AD6" s="709"/>
      <c r="AE6" s="709"/>
      <c r="AF6" s="709"/>
      <c r="AG6" s="709"/>
      <c r="AH6" s="709"/>
      <c r="AI6" s="709"/>
      <c r="AJ6" s="709"/>
      <c r="AK6" s="710"/>
      <c r="AR6" s="218" t="s">
        <v>608</v>
      </c>
      <c r="AS6" s="218" t="s">
        <v>609</v>
      </c>
      <c r="AT6" s="218" t="s">
        <v>610</v>
      </c>
      <c r="AU6" s="218" t="s">
        <v>611</v>
      </c>
      <c r="AV6" s="218" t="s">
        <v>612</v>
      </c>
    </row>
    <row r="7" spans="1:48" ht="13.5" customHeight="1" thickBot="1" x14ac:dyDescent="0.2">
      <c r="A7" s="306" t="s">
        <v>586</v>
      </c>
      <c r="B7" s="307"/>
      <c r="C7" s="307"/>
      <c r="D7" s="307"/>
      <c r="E7" s="307"/>
      <c r="F7" s="307"/>
      <c r="G7" s="307"/>
      <c r="H7" s="308" t="s">
        <v>3626</v>
      </c>
      <c r="I7" s="308"/>
      <c r="J7" s="308"/>
      <c r="K7" s="308"/>
      <c r="L7" s="308"/>
      <c r="M7" s="308"/>
      <c r="N7" s="308"/>
      <c r="O7" s="308"/>
      <c r="P7" s="308"/>
      <c r="Q7" s="308"/>
      <c r="R7" s="308"/>
      <c r="S7" s="308"/>
      <c r="T7" s="308"/>
      <c r="U7" s="308"/>
      <c r="V7" s="308"/>
      <c r="W7" s="308"/>
      <c r="X7" s="309"/>
      <c r="Y7" s="310"/>
      <c r="Z7" s="311"/>
      <c r="AA7" s="709"/>
      <c r="AB7" s="709"/>
      <c r="AC7" s="709"/>
      <c r="AD7" s="709"/>
      <c r="AE7" s="709"/>
      <c r="AF7" s="709"/>
      <c r="AG7" s="709"/>
      <c r="AH7" s="709"/>
      <c r="AI7" s="709"/>
      <c r="AJ7" s="709"/>
      <c r="AK7" s="710"/>
      <c r="AM7" s="218" t="s">
        <v>590</v>
      </c>
      <c r="AR7" s="218">
        <f>IF($D$10="","",INDEX(クラス!D$4:D$27,MATCH(沈黙の魔術師!$D$10,クラス!$C$4:$C$27,0)))</f>
        <v>5</v>
      </c>
      <c r="AS7" s="218">
        <f>IF($D$10="","",INDEX(クラス!E$4:E$27,MATCH(沈黙の魔術師!$D$10,クラス!$C$4:$C$27,0)))</f>
        <v>15</v>
      </c>
      <c r="AT7" s="218">
        <f>IF($D$10="","",INDEX(クラス!F$4:F$27,MATCH(沈黙の魔術師!$D$10,クラス!$C$4:$C$27,0)))</f>
        <v>25</v>
      </c>
      <c r="AU7" s="218">
        <f>IF($D$10="","",INDEX(クラス!G$4:G$27,MATCH(沈黙の魔術師!$D$10,クラス!$C$4:$C$27,0)))</f>
        <v>20</v>
      </c>
      <c r="AV7" s="218">
        <f>IF($D$10="","",INDEX(クラス!H$4:H$27,MATCH(沈黙の魔術師!$D$10,クラス!$C$4:$C$27,0)))</f>
        <v>15</v>
      </c>
    </row>
    <row r="8" spans="1:48" ht="13.5" customHeight="1" thickBot="1" x14ac:dyDescent="0.2">
      <c r="A8" s="312">
        <f ca="1">NOW()</f>
        <v>44095.763159490743</v>
      </c>
      <c r="B8" s="313"/>
      <c r="C8" s="313"/>
      <c r="D8" s="313"/>
      <c r="E8" s="313"/>
      <c r="F8" s="313"/>
      <c r="G8" s="314"/>
      <c r="Y8" s="278" t="s">
        <v>595</v>
      </c>
      <c r="Z8" s="279"/>
      <c r="AA8" s="709"/>
      <c r="AB8" s="709"/>
      <c r="AC8" s="709"/>
      <c r="AD8" s="709"/>
      <c r="AE8" s="709"/>
      <c r="AF8" s="709"/>
      <c r="AG8" s="709"/>
      <c r="AH8" s="709"/>
      <c r="AI8" s="709"/>
      <c r="AJ8" s="709"/>
      <c r="AK8" s="710"/>
      <c r="AM8" s="218" t="s">
        <v>591</v>
      </c>
      <c r="AR8" s="218">
        <f>IF($K$10="","",INDEX(クラス!D$4:D$27,MATCH(沈黙の魔術師!$K$10,クラス!$C$4:$C$27,0)))</f>
        <v>10</v>
      </c>
      <c r="AS8" s="218">
        <f>IF($K$10="","",INDEX(クラス!E$4:E$27,MATCH(沈黙の魔術師!$K$10,クラス!$C$4:$C$27,0)))</f>
        <v>10</v>
      </c>
      <c r="AT8" s="218">
        <f>IF($K$10="","",INDEX(クラス!F$4:F$27,MATCH(沈黙の魔術師!$K$10,クラス!$C$4:$C$27,0)))</f>
        <v>25</v>
      </c>
      <c r="AU8" s="218">
        <f>IF($K$10="","",INDEX(クラス!G$4:G$27,MATCH(沈黙の魔術師!$K$10,クラス!$C$4:$C$27,0)))</f>
        <v>15</v>
      </c>
      <c r="AV8" s="218">
        <f>IF($K$10="","",INDEX(クラス!H$4:H$27,MATCH(沈黙の魔術師!$K$10,クラス!$C$4:$C$27,0)))</f>
        <v>20</v>
      </c>
    </row>
    <row r="9" spans="1:48" ht="13.5" customHeight="1" x14ac:dyDescent="0.15">
      <c r="A9" s="280"/>
      <c r="B9" s="281"/>
      <c r="C9" s="282"/>
      <c r="D9" s="283" t="s">
        <v>590</v>
      </c>
      <c r="E9" s="284"/>
      <c r="F9" s="284"/>
      <c r="G9" s="284"/>
      <c r="H9" s="284"/>
      <c r="I9" s="284"/>
      <c r="J9" s="285"/>
      <c r="K9" s="286" t="s">
        <v>591</v>
      </c>
      <c r="L9" s="284"/>
      <c r="M9" s="284"/>
      <c r="N9" s="284"/>
      <c r="O9" s="284"/>
      <c r="P9" s="284"/>
      <c r="Q9" s="285"/>
      <c r="R9" s="286" t="s">
        <v>592</v>
      </c>
      <c r="S9" s="284"/>
      <c r="T9" s="284"/>
      <c r="U9" s="284"/>
      <c r="V9" s="284"/>
      <c r="W9" s="284"/>
      <c r="X9" s="285"/>
      <c r="Y9" s="287"/>
      <c r="Z9" s="288"/>
      <c r="AA9" s="709"/>
      <c r="AB9" s="709"/>
      <c r="AC9" s="709"/>
      <c r="AD9" s="709"/>
      <c r="AE9" s="709"/>
      <c r="AF9" s="709"/>
      <c r="AG9" s="709"/>
      <c r="AH9" s="709"/>
      <c r="AI9" s="709"/>
      <c r="AJ9" s="709"/>
      <c r="AK9" s="710"/>
      <c r="AM9" s="218" t="s">
        <v>592</v>
      </c>
      <c r="AR9" s="218">
        <f>IF($R$10="","",INDEX(クラス!D$4:D$27,MATCH(沈黙の魔術師!$R$10,クラス!$C$4:$C$27,0)))</f>
        <v>15</v>
      </c>
      <c r="AS9" s="218">
        <f>IF($R$10="","",INDEX(クラス!E$4:E$27,MATCH(沈黙の魔術師!$R$10,クラス!$C$4:$C$27,0)))</f>
        <v>5</v>
      </c>
      <c r="AT9" s="218">
        <f>IF($R$10="","",INDEX(クラス!F$4:F$27,MATCH(沈黙の魔術師!$R$10,クラス!$C$4:$C$27,0)))</f>
        <v>20</v>
      </c>
      <c r="AU9" s="218">
        <f>IF($R$10="","",INDEX(クラス!G$4:G$27,MATCH(沈黙の魔術師!$R$10,クラス!$C$4:$C$27,0)))</f>
        <v>15</v>
      </c>
      <c r="AV9" s="218">
        <f>IF($R$10="","",INDEX(クラス!H$4:H$27,MATCH(沈黙の魔術師!$R$10,クラス!$C$4:$C$27,0)))</f>
        <v>25</v>
      </c>
    </row>
    <row r="10" spans="1:48" ht="13.5" customHeight="1" x14ac:dyDescent="0.15">
      <c r="A10" s="359" t="s">
        <v>588</v>
      </c>
      <c r="B10" s="360"/>
      <c r="C10" s="361"/>
      <c r="D10" s="287" t="s">
        <v>1272</v>
      </c>
      <c r="E10" s="288"/>
      <c r="F10" s="288"/>
      <c r="G10" s="288"/>
      <c r="H10" s="288"/>
      <c r="I10" s="288"/>
      <c r="J10" s="365"/>
      <c r="K10" s="366" t="s">
        <v>36</v>
      </c>
      <c r="L10" s="288"/>
      <c r="M10" s="288"/>
      <c r="N10" s="288"/>
      <c r="O10" s="288"/>
      <c r="P10" s="288"/>
      <c r="Q10" s="365"/>
      <c r="R10" s="366" t="s">
        <v>43</v>
      </c>
      <c r="S10" s="288"/>
      <c r="T10" s="288"/>
      <c r="U10" s="288"/>
      <c r="V10" s="288"/>
      <c r="W10" s="288"/>
      <c r="X10" s="365"/>
      <c r="Y10" s="305" t="s">
        <v>557</v>
      </c>
      <c r="Z10" s="279"/>
      <c r="AA10" s="709"/>
      <c r="AB10" s="709"/>
      <c r="AC10" s="709"/>
      <c r="AD10" s="709"/>
      <c r="AE10" s="709"/>
      <c r="AF10" s="709"/>
      <c r="AG10" s="709"/>
      <c r="AH10" s="709"/>
      <c r="AI10" s="709"/>
      <c r="AJ10" s="709"/>
      <c r="AK10" s="710"/>
      <c r="AM10" s="218" t="s">
        <v>730</v>
      </c>
      <c r="AR10" s="218">
        <f>SUM(AR7:AR9)</f>
        <v>30</v>
      </c>
      <c r="AS10" s="218">
        <f t="shared" ref="AS10:AV10" si="0">SUM(AS7:AS9)</f>
        <v>30</v>
      </c>
      <c r="AT10" s="218">
        <f t="shared" si="0"/>
        <v>70</v>
      </c>
      <c r="AU10" s="218">
        <f t="shared" si="0"/>
        <v>50</v>
      </c>
      <c r="AV10" s="218">
        <f t="shared" si="0"/>
        <v>60</v>
      </c>
    </row>
    <row r="11" spans="1:48" ht="13.5" customHeight="1" x14ac:dyDescent="0.15">
      <c r="A11" s="359"/>
      <c r="B11" s="360"/>
      <c r="C11" s="361"/>
      <c r="D11" s="287"/>
      <c r="E11" s="288"/>
      <c r="F11" s="288"/>
      <c r="G11" s="288"/>
      <c r="H11" s="288"/>
      <c r="I11" s="288"/>
      <c r="J11" s="365"/>
      <c r="K11" s="366"/>
      <c r="L11" s="288"/>
      <c r="M11" s="288"/>
      <c r="N11" s="288"/>
      <c r="O11" s="288"/>
      <c r="P11" s="288"/>
      <c r="Q11" s="365"/>
      <c r="R11" s="366"/>
      <c r="S11" s="288"/>
      <c r="T11" s="288"/>
      <c r="U11" s="288"/>
      <c r="V11" s="288"/>
      <c r="W11" s="288"/>
      <c r="X11" s="365"/>
      <c r="Y11" s="287"/>
      <c r="Z11" s="288"/>
      <c r="AA11" s="709"/>
      <c r="AB11" s="709"/>
      <c r="AC11" s="709"/>
      <c r="AD11" s="709"/>
      <c r="AE11" s="709"/>
      <c r="AF11" s="709"/>
      <c r="AG11" s="709"/>
      <c r="AH11" s="709"/>
      <c r="AI11" s="709"/>
      <c r="AJ11" s="709"/>
      <c r="AK11" s="710"/>
      <c r="AM11" s="218" t="s">
        <v>596</v>
      </c>
      <c r="AR11" s="218">
        <f>H18</f>
        <v>0</v>
      </c>
      <c r="AS11" s="218">
        <f>H25</f>
        <v>0</v>
      </c>
      <c r="AT11" s="218">
        <f>H32</f>
        <v>0</v>
      </c>
      <c r="AU11" s="218">
        <f>H39</f>
        <v>0</v>
      </c>
      <c r="AV11" s="218">
        <f>H46</f>
        <v>0</v>
      </c>
    </row>
    <row r="12" spans="1:48" ht="13.5" customHeight="1" x14ac:dyDescent="0.15">
      <c r="A12" s="359" t="s">
        <v>589</v>
      </c>
      <c r="B12" s="360"/>
      <c r="C12" s="361"/>
      <c r="D12" s="362" t="str">
        <f>IF($D$10="","",INDEX(クラス!J$4:J$27,MATCH(沈黙の魔術師!$D$10,クラス!$C$4:$C$26,0)))</f>
        <v>∴プロフェニティ∴</v>
      </c>
      <c r="E12" s="363"/>
      <c r="F12" s="363"/>
      <c r="G12" s="363"/>
      <c r="H12" s="363"/>
      <c r="I12" s="363"/>
      <c r="J12" s="364"/>
      <c r="K12" s="362" t="str">
        <f>IF($K$10="","",INDEX(クラス!J$4:J$27,MATCH(沈黙の魔術師!$K$10,クラス!$C$4:$C$26,0)))</f>
        <v>∴アイン・ソフ・アウル∴</v>
      </c>
      <c r="L12" s="363"/>
      <c r="M12" s="363"/>
      <c r="N12" s="363"/>
      <c r="O12" s="363"/>
      <c r="P12" s="363"/>
      <c r="Q12" s="364"/>
      <c r="R12" s="362" t="str">
        <f>IF($R$10="","",INDEX(クラス!J$4:J$27,MATCH(沈黙の魔術師!$R$10,クラス!$C$4:$C$26,0)))</f>
        <v>∴ピュリファイア∴</v>
      </c>
      <c r="S12" s="363"/>
      <c r="T12" s="363"/>
      <c r="U12" s="363"/>
      <c r="V12" s="363"/>
      <c r="W12" s="363"/>
      <c r="X12" s="364"/>
      <c r="Y12" s="305" t="s">
        <v>556</v>
      </c>
      <c r="Z12" s="279"/>
      <c r="AA12" s="709"/>
      <c r="AB12" s="709"/>
      <c r="AC12" s="709"/>
      <c r="AD12" s="709"/>
      <c r="AE12" s="709"/>
      <c r="AF12" s="709"/>
      <c r="AG12" s="709"/>
      <c r="AH12" s="709"/>
      <c r="AI12" s="709"/>
      <c r="AJ12" s="709"/>
      <c r="AK12" s="710"/>
      <c r="AM12" s="218" t="s">
        <v>606</v>
      </c>
      <c r="AR12" s="218">
        <f>H19</f>
        <v>0</v>
      </c>
      <c r="AS12" s="218">
        <f>H26</f>
        <v>0</v>
      </c>
      <c r="AT12" s="218">
        <f>H33</f>
        <v>0</v>
      </c>
      <c r="AU12" s="218">
        <f>H40</f>
        <v>0</v>
      </c>
      <c r="AV12" s="218">
        <f>H47</f>
        <v>0</v>
      </c>
    </row>
    <row r="13" spans="1:48" ht="13.5" customHeight="1" x14ac:dyDescent="0.15">
      <c r="A13" s="359"/>
      <c r="B13" s="360"/>
      <c r="C13" s="361"/>
      <c r="D13" s="362"/>
      <c r="E13" s="363"/>
      <c r="F13" s="363"/>
      <c r="G13" s="363"/>
      <c r="H13" s="363"/>
      <c r="I13" s="363"/>
      <c r="J13" s="364"/>
      <c r="K13" s="362"/>
      <c r="L13" s="363"/>
      <c r="M13" s="363"/>
      <c r="N13" s="363"/>
      <c r="O13" s="363"/>
      <c r="P13" s="363"/>
      <c r="Q13" s="364"/>
      <c r="R13" s="362"/>
      <c r="S13" s="363"/>
      <c r="T13" s="363"/>
      <c r="U13" s="363"/>
      <c r="V13" s="363"/>
      <c r="W13" s="363"/>
      <c r="X13" s="364"/>
      <c r="Y13" s="287"/>
      <c r="Z13" s="288"/>
      <c r="AA13" s="709"/>
      <c r="AB13" s="709"/>
      <c r="AC13" s="709"/>
      <c r="AD13" s="709"/>
      <c r="AE13" s="709"/>
      <c r="AF13" s="709"/>
      <c r="AG13" s="709"/>
      <c r="AH13" s="709"/>
      <c r="AI13" s="709"/>
      <c r="AJ13" s="709"/>
      <c r="AK13" s="710"/>
      <c r="AM13" s="218" t="s">
        <v>604</v>
      </c>
      <c r="AR13" s="218">
        <f>SUM(AR10:AR12)</f>
        <v>30</v>
      </c>
      <c r="AS13" s="218">
        <f t="shared" ref="AS13:AV13" si="1">SUM(AS10:AS12)</f>
        <v>30</v>
      </c>
      <c r="AT13" s="218">
        <f t="shared" si="1"/>
        <v>70</v>
      </c>
      <c r="AU13" s="218">
        <f t="shared" si="1"/>
        <v>50</v>
      </c>
      <c r="AV13" s="218">
        <f t="shared" si="1"/>
        <v>60</v>
      </c>
    </row>
    <row r="14" spans="1:48" ht="13.5" customHeight="1" x14ac:dyDescent="0.15">
      <c r="A14" s="330" t="s">
        <v>593</v>
      </c>
      <c r="B14" s="331"/>
      <c r="C14" s="332"/>
      <c r="D14" s="336"/>
      <c r="E14" s="337"/>
      <c r="F14" s="337"/>
      <c r="G14" s="337"/>
      <c r="H14" s="337"/>
      <c r="I14" s="337"/>
      <c r="J14" s="337"/>
      <c r="K14" s="337"/>
      <c r="L14" s="337"/>
      <c r="M14" s="337"/>
      <c r="N14" s="337"/>
      <c r="O14" s="337"/>
      <c r="P14" s="337"/>
      <c r="Q14" s="338"/>
      <c r="R14" s="342"/>
      <c r="S14" s="343"/>
      <c r="T14" s="343"/>
      <c r="U14" s="343"/>
      <c r="V14" s="343"/>
      <c r="W14" s="343"/>
      <c r="X14" s="344"/>
      <c r="Y14" s="305" t="s">
        <v>594</v>
      </c>
      <c r="Z14" s="279"/>
      <c r="AA14" s="709"/>
      <c r="AB14" s="709"/>
      <c r="AC14" s="709"/>
      <c r="AD14" s="709"/>
      <c r="AE14" s="709"/>
      <c r="AF14" s="709"/>
      <c r="AG14" s="709"/>
      <c r="AH14" s="709"/>
      <c r="AI14" s="709"/>
      <c r="AJ14" s="709"/>
      <c r="AK14" s="710"/>
    </row>
    <row r="15" spans="1:48" ht="13.5" customHeight="1" thickBot="1" x14ac:dyDescent="0.2">
      <c r="A15" s="333"/>
      <c r="B15" s="334"/>
      <c r="C15" s="335"/>
      <c r="D15" s="339"/>
      <c r="E15" s="340"/>
      <c r="F15" s="340"/>
      <c r="G15" s="340"/>
      <c r="H15" s="340"/>
      <c r="I15" s="340"/>
      <c r="J15" s="340"/>
      <c r="K15" s="340"/>
      <c r="L15" s="340"/>
      <c r="M15" s="340"/>
      <c r="N15" s="340"/>
      <c r="O15" s="340"/>
      <c r="P15" s="340"/>
      <c r="Q15" s="341"/>
      <c r="R15" s="345"/>
      <c r="S15" s="346"/>
      <c r="T15" s="346"/>
      <c r="U15" s="346"/>
      <c r="V15" s="346"/>
      <c r="W15" s="346"/>
      <c r="X15" s="347"/>
      <c r="Y15" s="348"/>
      <c r="Z15" s="349"/>
      <c r="AA15" s="711"/>
      <c r="AB15" s="711"/>
      <c r="AC15" s="711"/>
      <c r="AD15" s="711"/>
      <c r="AE15" s="711"/>
      <c r="AF15" s="711"/>
      <c r="AG15" s="711"/>
      <c r="AH15" s="711"/>
      <c r="AI15" s="711"/>
      <c r="AJ15" s="711"/>
      <c r="AK15" s="712"/>
      <c r="AM15" s="218" t="s">
        <v>607</v>
      </c>
      <c r="AR15" s="218">
        <f>IF(AR10&lt;50, IF(AR13&lt;50, AR12*2, (50-AR10)*2+(AR12-(50-AR10))*3), AR12*3)</f>
        <v>0</v>
      </c>
      <c r="AS15" s="218">
        <f t="shared" ref="AS15:AV15" si="2">IF(AS10&lt;50, IF(AS13&lt;50, AS12*2, (50-AS10)*2+(AS12-(50-AS10))*3), AS12*3)</f>
        <v>0</v>
      </c>
      <c r="AT15" s="218">
        <f t="shared" si="2"/>
        <v>0</v>
      </c>
      <c r="AU15" s="218">
        <f t="shared" si="2"/>
        <v>0</v>
      </c>
      <c r="AV15" s="218">
        <f t="shared" si="2"/>
        <v>0</v>
      </c>
    </row>
    <row r="16" spans="1:48" ht="13.5" customHeight="1" thickBot="1" x14ac:dyDescent="0.2"/>
    <row r="17" spans="1:44" ht="13.5" customHeight="1" x14ac:dyDescent="0.15">
      <c r="A17" s="286" t="s">
        <v>558</v>
      </c>
      <c r="B17" s="284"/>
      <c r="C17" s="284"/>
      <c r="D17" s="284"/>
      <c r="E17" s="284"/>
      <c r="F17" s="284"/>
      <c r="G17" s="284"/>
      <c r="H17" s="350" t="s">
        <v>596</v>
      </c>
      <c r="I17" s="351"/>
      <c r="K17" s="352" t="s">
        <v>613</v>
      </c>
      <c r="L17" s="353"/>
      <c r="M17" s="286" t="s">
        <v>559</v>
      </c>
      <c r="N17" s="284"/>
      <c r="O17" s="284"/>
      <c r="P17" s="284"/>
      <c r="Q17" s="284"/>
      <c r="R17" s="284"/>
      <c r="S17" s="284"/>
      <c r="T17" s="358"/>
      <c r="U17" s="286" t="s">
        <v>560</v>
      </c>
      <c r="V17" s="284"/>
      <c r="W17" s="284"/>
      <c r="X17" s="284"/>
      <c r="Y17" s="284"/>
      <c r="Z17" s="284"/>
      <c r="AA17" s="284"/>
      <c r="AB17" s="358"/>
      <c r="AC17" s="286" t="s">
        <v>561</v>
      </c>
      <c r="AD17" s="284"/>
      <c r="AE17" s="284"/>
      <c r="AF17" s="284"/>
      <c r="AG17" s="284"/>
      <c r="AH17" s="284"/>
      <c r="AI17" s="284"/>
      <c r="AJ17" s="285"/>
    </row>
    <row r="18" spans="1:44" ht="13.5" customHeight="1" x14ac:dyDescent="0.15">
      <c r="A18" s="381" t="s">
        <v>562</v>
      </c>
      <c r="B18" s="382"/>
      <c r="C18" s="382"/>
      <c r="D18" s="382"/>
      <c r="E18" s="383">
        <f>AR13</f>
        <v>30</v>
      </c>
      <c r="F18" s="383"/>
      <c r="G18" s="383"/>
      <c r="H18" s="376"/>
      <c r="I18" s="379"/>
      <c r="K18" s="354"/>
      <c r="L18" s="355"/>
      <c r="M18" s="384" t="s">
        <v>563</v>
      </c>
      <c r="N18" s="385"/>
      <c r="O18" s="385"/>
      <c r="P18" s="385"/>
      <c r="Q18" s="386">
        <f>IF(AND(D10="",K10="",R10=""),"",ROUNDUP((E18+E32)/5+15,0)+Q20)</f>
        <v>35</v>
      </c>
      <c r="R18" s="386"/>
      <c r="S18" s="386"/>
      <c r="T18" s="387"/>
      <c r="U18" s="384" t="s">
        <v>614</v>
      </c>
      <c r="V18" s="385"/>
      <c r="W18" s="385"/>
      <c r="X18" s="385"/>
      <c r="Y18" s="388">
        <f>E46/5+Y20</f>
        <v>12</v>
      </c>
      <c r="Z18" s="388"/>
      <c r="AA18" s="388"/>
      <c r="AB18" s="389"/>
      <c r="AC18" s="384" t="s">
        <v>615</v>
      </c>
      <c r="AD18" s="385"/>
      <c r="AE18" s="385"/>
      <c r="AF18" s="385"/>
      <c r="AG18" s="363">
        <f>IF(AND(D10="",K10="",R10=""),"",ROUNDUP((E25+E39)/10+5,0)-AG20+AG21)</f>
        <v>12</v>
      </c>
      <c r="AH18" s="363"/>
      <c r="AI18" s="363"/>
      <c r="AJ18" s="364"/>
      <c r="AM18" s="218" t="s">
        <v>635</v>
      </c>
    </row>
    <row r="19" spans="1:44" ht="13.5" customHeight="1" x14ac:dyDescent="0.15">
      <c r="A19" s="381"/>
      <c r="B19" s="382"/>
      <c r="C19" s="382"/>
      <c r="D19" s="382"/>
      <c r="E19" s="383"/>
      <c r="F19" s="383"/>
      <c r="G19" s="383"/>
      <c r="H19" s="376"/>
      <c r="I19" s="379"/>
      <c r="K19" s="354"/>
      <c r="L19" s="355"/>
      <c r="M19" s="384"/>
      <c r="N19" s="385"/>
      <c r="O19" s="385"/>
      <c r="P19" s="385"/>
      <c r="Q19" s="386"/>
      <c r="R19" s="386"/>
      <c r="S19" s="386"/>
      <c r="T19" s="387"/>
      <c r="U19" s="384"/>
      <c r="V19" s="385"/>
      <c r="W19" s="385"/>
      <c r="X19" s="385"/>
      <c r="Y19" s="388"/>
      <c r="Z19" s="388"/>
      <c r="AA19" s="388"/>
      <c r="AB19" s="389"/>
      <c r="AC19" s="384"/>
      <c r="AD19" s="385"/>
      <c r="AE19" s="385"/>
      <c r="AF19" s="385"/>
      <c r="AG19" s="363"/>
      <c r="AH19" s="363"/>
      <c r="AI19" s="363"/>
      <c r="AJ19" s="364"/>
      <c r="AM19" s="218" t="s">
        <v>636</v>
      </c>
      <c r="AR19" s="218">
        <f>SUM(AR15:AV15)</f>
        <v>0</v>
      </c>
    </row>
    <row r="20" spans="1:44" ht="13.5" customHeight="1" thickBot="1" x14ac:dyDescent="0.2">
      <c r="A20" s="370" t="s">
        <v>602</v>
      </c>
      <c r="B20" s="371"/>
      <c r="C20" s="371"/>
      <c r="D20" s="371"/>
      <c r="E20" s="279" t="s">
        <v>603</v>
      </c>
      <c r="F20" s="279"/>
      <c r="G20" s="279" t="s">
        <v>604</v>
      </c>
      <c r="H20" s="279"/>
      <c r="I20" s="380"/>
      <c r="K20" s="356"/>
      <c r="L20" s="357"/>
      <c r="M20" s="367" t="s">
        <v>564</v>
      </c>
      <c r="N20" s="368"/>
      <c r="O20" s="368"/>
      <c r="P20" s="368"/>
      <c r="Q20" s="308"/>
      <c r="R20" s="308"/>
      <c r="S20" s="308"/>
      <c r="T20" s="369"/>
      <c r="U20" s="367" t="s">
        <v>564</v>
      </c>
      <c r="V20" s="368"/>
      <c r="W20" s="368"/>
      <c r="X20" s="368"/>
      <c r="Y20" s="308"/>
      <c r="Z20" s="308"/>
      <c r="AA20" s="308"/>
      <c r="AB20" s="369"/>
      <c r="AC20" s="370" t="s">
        <v>616</v>
      </c>
      <c r="AD20" s="371"/>
      <c r="AE20" s="371"/>
      <c r="AF20" s="371"/>
      <c r="AG20" s="372">
        <f>AH71+AF85+AJ61</f>
        <v>1</v>
      </c>
      <c r="AH20" s="372"/>
      <c r="AI20" s="372"/>
      <c r="AJ20" s="373"/>
      <c r="AM20" s="218" t="s">
        <v>729</v>
      </c>
      <c r="AR20" s="218">
        <f>(SUM(E21:F24,E28:F31,E35:F38,E42:F45)-6)*10</f>
        <v>0</v>
      </c>
    </row>
    <row r="21" spans="1:44" ht="13.5" customHeight="1" thickBot="1" x14ac:dyDescent="0.2">
      <c r="A21" s="374" t="s">
        <v>565</v>
      </c>
      <c r="B21" s="375"/>
      <c r="C21" s="375"/>
      <c r="D21" s="375"/>
      <c r="E21" s="376">
        <v>0</v>
      </c>
      <c r="F21" s="376"/>
      <c r="G21" s="377">
        <f>$E$18+E21*20</f>
        <v>30</v>
      </c>
      <c r="H21" s="377"/>
      <c r="I21" s="378"/>
      <c r="AC21" s="367" t="s">
        <v>564</v>
      </c>
      <c r="AD21" s="368"/>
      <c r="AE21" s="368"/>
      <c r="AF21" s="368"/>
      <c r="AG21" s="308"/>
      <c r="AH21" s="308"/>
      <c r="AI21" s="308"/>
      <c r="AJ21" s="309"/>
      <c r="AM21" s="218" t="s">
        <v>637</v>
      </c>
      <c r="AR21" s="220">
        <f>AJ148*5-25</f>
        <v>0</v>
      </c>
    </row>
    <row r="22" spans="1:44" ht="13.5" customHeight="1" thickBot="1" x14ac:dyDescent="0.2">
      <c r="A22" s="374" t="s">
        <v>599</v>
      </c>
      <c r="B22" s="375"/>
      <c r="C22" s="375"/>
      <c r="D22" s="375"/>
      <c r="E22" s="376">
        <v>0</v>
      </c>
      <c r="F22" s="376"/>
      <c r="G22" s="377">
        <f t="shared" ref="G22:G24" si="3">$E$18+E22*20</f>
        <v>30</v>
      </c>
      <c r="H22" s="377"/>
      <c r="I22" s="378"/>
      <c r="K22" s="410" t="s">
        <v>617</v>
      </c>
      <c r="L22" s="411"/>
      <c r="M22" s="411"/>
      <c r="N22" s="411"/>
      <c r="O22" s="411"/>
      <c r="P22" s="411"/>
      <c r="Q22" s="412"/>
      <c r="AM22" s="218" t="s">
        <v>731</v>
      </c>
      <c r="AR22" s="218">
        <f>AI54+AI58</f>
        <v>0</v>
      </c>
    </row>
    <row r="23" spans="1:44" ht="13.5" customHeight="1" thickBot="1" x14ac:dyDescent="0.2">
      <c r="A23" s="374" t="s">
        <v>569</v>
      </c>
      <c r="B23" s="375"/>
      <c r="C23" s="375"/>
      <c r="D23" s="375"/>
      <c r="E23" s="376">
        <v>0</v>
      </c>
      <c r="F23" s="376"/>
      <c r="G23" s="377">
        <f t="shared" si="3"/>
        <v>30</v>
      </c>
      <c r="H23" s="377"/>
      <c r="I23" s="378"/>
      <c r="K23" s="413"/>
      <c r="L23" s="414"/>
      <c r="M23" s="414"/>
      <c r="N23" s="414"/>
      <c r="O23" s="414"/>
      <c r="P23" s="414"/>
      <c r="Q23" s="415"/>
      <c r="R23" s="390" t="s">
        <v>568</v>
      </c>
      <c r="S23" s="391"/>
      <c r="T23" s="391"/>
      <c r="U23" s="391"/>
      <c r="V23" s="391"/>
      <c r="W23" s="391"/>
      <c r="X23" s="391"/>
      <c r="Y23" s="391"/>
      <c r="Z23" s="391"/>
      <c r="AA23" s="391"/>
      <c r="AB23" s="391"/>
      <c r="AC23" s="391"/>
      <c r="AD23" s="391"/>
      <c r="AE23" s="391"/>
      <c r="AF23" s="391"/>
      <c r="AG23" s="391"/>
      <c r="AH23" s="391"/>
      <c r="AI23" s="391"/>
      <c r="AJ23" s="392"/>
      <c r="AM23" s="218" t="s">
        <v>732</v>
      </c>
      <c r="AR23" s="218">
        <f>ROUNDUP(SUM(AJ71,AI85,AH99)/100,0)-15</f>
        <v>1</v>
      </c>
    </row>
    <row r="24" spans="1:44" ht="14.25" customHeight="1" thickBot="1" x14ac:dyDescent="0.2">
      <c r="A24" s="393" t="s">
        <v>567</v>
      </c>
      <c r="B24" s="394"/>
      <c r="C24" s="394"/>
      <c r="D24" s="394"/>
      <c r="E24" s="395">
        <v>0</v>
      </c>
      <c r="F24" s="395"/>
      <c r="G24" s="377">
        <f t="shared" si="3"/>
        <v>30</v>
      </c>
      <c r="H24" s="377"/>
      <c r="I24" s="378"/>
      <c r="K24" s="396" t="s">
        <v>620</v>
      </c>
      <c r="L24" s="397"/>
      <c r="M24" s="221" t="s">
        <v>621</v>
      </c>
      <c r="N24" s="402"/>
      <c r="O24" s="402"/>
      <c r="P24" s="402"/>
      <c r="Q24" s="402"/>
      <c r="R24" s="403"/>
      <c r="S24" s="403"/>
      <c r="T24" s="403"/>
      <c r="U24" s="403"/>
      <c r="V24" s="403"/>
      <c r="W24" s="403"/>
      <c r="X24" s="403"/>
      <c r="Y24" s="403"/>
      <c r="Z24" s="403"/>
      <c r="AA24" s="403"/>
      <c r="AB24" s="403"/>
      <c r="AC24" s="403"/>
      <c r="AD24" s="403"/>
      <c r="AE24" s="403"/>
      <c r="AF24" s="403"/>
      <c r="AG24" s="403"/>
      <c r="AH24" s="403"/>
      <c r="AI24" s="403"/>
      <c r="AJ24" s="404"/>
      <c r="AM24" s="218" t="s">
        <v>604</v>
      </c>
      <c r="AR24" s="218">
        <f>SUM(AR19:AR23)</f>
        <v>1</v>
      </c>
    </row>
    <row r="25" spans="1:44" ht="14.25" customHeight="1" x14ac:dyDescent="0.15">
      <c r="A25" s="405" t="s">
        <v>600</v>
      </c>
      <c r="B25" s="406"/>
      <c r="C25" s="406"/>
      <c r="D25" s="406"/>
      <c r="E25" s="407">
        <f>AS13</f>
        <v>30</v>
      </c>
      <c r="F25" s="407"/>
      <c r="G25" s="407"/>
      <c r="H25" s="408"/>
      <c r="I25" s="409"/>
      <c r="J25" s="222"/>
      <c r="K25" s="398"/>
      <c r="L25" s="399"/>
      <c r="M25" s="223" t="s">
        <v>622</v>
      </c>
      <c r="N25" s="343"/>
      <c r="O25" s="343"/>
      <c r="P25" s="343"/>
      <c r="Q25" s="343"/>
      <c r="R25" s="426"/>
      <c r="S25" s="426"/>
      <c r="T25" s="426"/>
      <c r="U25" s="426"/>
      <c r="V25" s="426"/>
      <c r="W25" s="426"/>
      <c r="X25" s="426"/>
      <c r="Y25" s="426"/>
      <c r="Z25" s="426"/>
      <c r="AA25" s="426"/>
      <c r="AB25" s="426"/>
      <c r="AC25" s="426"/>
      <c r="AD25" s="426"/>
      <c r="AE25" s="426"/>
      <c r="AF25" s="426"/>
      <c r="AG25" s="426"/>
      <c r="AH25" s="426"/>
      <c r="AI25" s="426"/>
      <c r="AJ25" s="427"/>
    </row>
    <row r="26" spans="1:44" ht="14.25" customHeight="1" x14ac:dyDescent="0.15">
      <c r="A26" s="381"/>
      <c r="B26" s="382"/>
      <c r="C26" s="382"/>
      <c r="D26" s="382"/>
      <c r="E26" s="383"/>
      <c r="F26" s="383"/>
      <c r="G26" s="383"/>
      <c r="H26" s="376"/>
      <c r="I26" s="379"/>
      <c r="J26" s="222"/>
      <c r="K26" s="398"/>
      <c r="L26" s="399"/>
      <c r="M26" s="224" t="s">
        <v>623</v>
      </c>
      <c r="N26" s="343"/>
      <c r="O26" s="343"/>
      <c r="P26" s="343"/>
      <c r="Q26" s="343"/>
      <c r="R26" s="429"/>
      <c r="S26" s="429"/>
      <c r="T26" s="429"/>
      <c r="U26" s="429"/>
      <c r="V26" s="429"/>
      <c r="W26" s="429"/>
      <c r="X26" s="429"/>
      <c r="Y26" s="429"/>
      <c r="Z26" s="429"/>
      <c r="AA26" s="429"/>
      <c r="AB26" s="429"/>
      <c r="AC26" s="429"/>
      <c r="AD26" s="429"/>
      <c r="AE26" s="429"/>
      <c r="AF26" s="429"/>
      <c r="AG26" s="429"/>
      <c r="AH26" s="429"/>
      <c r="AI26" s="429"/>
      <c r="AJ26" s="430"/>
    </row>
    <row r="27" spans="1:44" ht="13.5" customHeight="1" thickBot="1" x14ac:dyDescent="0.2">
      <c r="A27" s="370" t="s">
        <v>602</v>
      </c>
      <c r="B27" s="371"/>
      <c r="C27" s="371"/>
      <c r="D27" s="371"/>
      <c r="E27" s="279" t="s">
        <v>603</v>
      </c>
      <c r="F27" s="279"/>
      <c r="G27" s="279" t="s">
        <v>604</v>
      </c>
      <c r="H27" s="279"/>
      <c r="I27" s="380"/>
      <c r="K27" s="400"/>
      <c r="L27" s="401"/>
      <c r="M27" s="225" t="s">
        <v>622</v>
      </c>
      <c r="N27" s="428"/>
      <c r="O27" s="428"/>
      <c r="P27" s="428"/>
      <c r="Q27" s="428"/>
      <c r="R27" s="431" t="s">
        <v>839</v>
      </c>
      <c r="S27" s="431"/>
      <c r="T27" s="431"/>
      <c r="U27" s="431"/>
      <c r="V27" s="431"/>
      <c r="W27" s="431"/>
      <c r="X27" s="431"/>
      <c r="Y27" s="431"/>
      <c r="Z27" s="431"/>
      <c r="AA27" s="431"/>
      <c r="AB27" s="431"/>
      <c r="AC27" s="431"/>
      <c r="AD27" s="431"/>
      <c r="AE27" s="431"/>
      <c r="AF27" s="431"/>
      <c r="AG27" s="431"/>
      <c r="AH27" s="431"/>
      <c r="AI27" s="431"/>
      <c r="AJ27" s="432"/>
    </row>
    <row r="28" spans="1:44" ht="14.25" customHeight="1" x14ac:dyDescent="0.15">
      <c r="A28" s="374" t="s">
        <v>570</v>
      </c>
      <c r="B28" s="375"/>
      <c r="C28" s="375"/>
      <c r="D28" s="375"/>
      <c r="E28" s="376">
        <v>0</v>
      </c>
      <c r="F28" s="376"/>
      <c r="G28" s="377">
        <f>$E$25+E28*20</f>
        <v>30</v>
      </c>
      <c r="H28" s="377"/>
      <c r="I28" s="378"/>
      <c r="K28" s="396" t="s">
        <v>619</v>
      </c>
      <c r="L28" s="416"/>
      <c r="M28" s="221" t="s">
        <v>621</v>
      </c>
      <c r="N28" s="420"/>
      <c r="O28" s="402"/>
      <c r="P28" s="402"/>
      <c r="Q28" s="402"/>
      <c r="R28" s="422"/>
      <c r="S28" s="422"/>
      <c r="T28" s="422"/>
      <c r="U28" s="422"/>
      <c r="V28" s="422"/>
      <c r="W28" s="422"/>
      <c r="X28" s="422"/>
      <c r="Y28" s="422"/>
      <c r="Z28" s="422"/>
      <c r="AA28" s="422"/>
      <c r="AB28" s="422"/>
      <c r="AC28" s="422"/>
      <c r="AD28" s="422"/>
      <c r="AE28" s="422"/>
      <c r="AF28" s="422"/>
      <c r="AG28" s="422"/>
      <c r="AH28" s="422"/>
      <c r="AI28" s="422"/>
      <c r="AJ28" s="423"/>
    </row>
    <row r="29" spans="1:44" ht="13.5" customHeight="1" x14ac:dyDescent="0.15">
      <c r="A29" s="374" t="s">
        <v>571</v>
      </c>
      <c r="B29" s="375"/>
      <c r="C29" s="375"/>
      <c r="D29" s="375"/>
      <c r="E29" s="376">
        <v>0</v>
      </c>
      <c r="F29" s="376"/>
      <c r="G29" s="377">
        <f t="shared" ref="G29:G31" si="4">$E$25+E29*20</f>
        <v>30</v>
      </c>
      <c r="H29" s="377"/>
      <c r="I29" s="378"/>
      <c r="K29" s="398"/>
      <c r="L29" s="417"/>
      <c r="M29" s="223" t="s">
        <v>622</v>
      </c>
      <c r="N29" s="421"/>
      <c r="O29" s="343"/>
      <c r="P29" s="343"/>
      <c r="Q29" s="343"/>
      <c r="R29" s="424"/>
      <c r="S29" s="424"/>
      <c r="T29" s="424"/>
      <c r="U29" s="424"/>
      <c r="V29" s="424"/>
      <c r="W29" s="424"/>
      <c r="X29" s="424"/>
      <c r="Y29" s="424"/>
      <c r="Z29" s="424"/>
      <c r="AA29" s="424"/>
      <c r="AB29" s="424"/>
      <c r="AC29" s="424"/>
      <c r="AD29" s="424"/>
      <c r="AE29" s="424"/>
      <c r="AF29" s="424"/>
      <c r="AG29" s="424"/>
      <c r="AH29" s="424"/>
      <c r="AI29" s="424"/>
      <c r="AJ29" s="425"/>
    </row>
    <row r="30" spans="1:44" ht="13.5" customHeight="1" x14ac:dyDescent="0.15">
      <c r="A30" s="374" t="s">
        <v>566</v>
      </c>
      <c r="B30" s="375"/>
      <c r="C30" s="375"/>
      <c r="D30" s="375"/>
      <c r="E30" s="376">
        <v>3</v>
      </c>
      <c r="F30" s="376"/>
      <c r="G30" s="377">
        <f t="shared" si="4"/>
        <v>90</v>
      </c>
      <c r="H30" s="377"/>
      <c r="I30" s="378"/>
      <c r="K30" s="398"/>
      <c r="L30" s="417"/>
      <c r="M30" s="224" t="s">
        <v>623</v>
      </c>
      <c r="N30" s="343"/>
      <c r="O30" s="343"/>
      <c r="P30" s="343"/>
      <c r="Q30" s="343"/>
      <c r="R30" s="429"/>
      <c r="S30" s="429"/>
      <c r="T30" s="429"/>
      <c r="U30" s="429"/>
      <c r="V30" s="429"/>
      <c r="W30" s="429"/>
      <c r="X30" s="429"/>
      <c r="Y30" s="429"/>
      <c r="Z30" s="429"/>
      <c r="AA30" s="429"/>
      <c r="AB30" s="429"/>
      <c r="AC30" s="429"/>
      <c r="AD30" s="429"/>
      <c r="AE30" s="429"/>
      <c r="AF30" s="429"/>
      <c r="AG30" s="429"/>
      <c r="AH30" s="429"/>
      <c r="AI30" s="429"/>
      <c r="AJ30" s="430"/>
    </row>
    <row r="31" spans="1:44" ht="13.5" customHeight="1" thickBot="1" x14ac:dyDescent="0.2">
      <c r="A31" s="393" t="s">
        <v>572</v>
      </c>
      <c r="B31" s="394"/>
      <c r="C31" s="394"/>
      <c r="D31" s="394"/>
      <c r="E31" s="395">
        <v>0</v>
      </c>
      <c r="F31" s="395"/>
      <c r="G31" s="377">
        <f t="shared" si="4"/>
        <v>30</v>
      </c>
      <c r="H31" s="377"/>
      <c r="I31" s="378"/>
      <c r="J31" s="226"/>
      <c r="K31" s="418"/>
      <c r="L31" s="419"/>
      <c r="M31" s="227" t="s">
        <v>622</v>
      </c>
      <c r="N31" s="346"/>
      <c r="O31" s="346"/>
      <c r="P31" s="346"/>
      <c r="Q31" s="346"/>
      <c r="R31" s="431" t="s">
        <v>839</v>
      </c>
      <c r="S31" s="431"/>
      <c r="T31" s="431"/>
      <c r="U31" s="431"/>
      <c r="V31" s="431"/>
      <c r="W31" s="431"/>
      <c r="X31" s="431"/>
      <c r="Y31" s="431"/>
      <c r="Z31" s="431"/>
      <c r="AA31" s="431"/>
      <c r="AB31" s="431"/>
      <c r="AC31" s="431"/>
      <c r="AD31" s="431"/>
      <c r="AE31" s="431"/>
      <c r="AF31" s="431"/>
      <c r="AG31" s="431"/>
      <c r="AH31" s="431"/>
      <c r="AI31" s="431"/>
      <c r="AJ31" s="432"/>
      <c r="AM31" s="228"/>
    </row>
    <row r="32" spans="1:44" ht="13.5" customHeight="1" x14ac:dyDescent="0.15">
      <c r="A32" s="405" t="s">
        <v>574</v>
      </c>
      <c r="B32" s="406"/>
      <c r="C32" s="406"/>
      <c r="D32" s="406"/>
      <c r="E32" s="407">
        <f>AT13</f>
        <v>70</v>
      </c>
      <c r="F32" s="407"/>
      <c r="G32" s="407"/>
      <c r="H32" s="408"/>
      <c r="I32" s="409"/>
      <c r="J32" s="222"/>
      <c r="K32" s="433" t="s">
        <v>618</v>
      </c>
      <c r="L32" s="434"/>
      <c r="M32" s="225" t="s">
        <v>621</v>
      </c>
      <c r="N32" s="435"/>
      <c r="O32" s="436"/>
      <c r="P32" s="436"/>
      <c r="Q32" s="436"/>
      <c r="R32" s="437"/>
      <c r="S32" s="437"/>
      <c r="T32" s="437"/>
      <c r="U32" s="437"/>
      <c r="V32" s="437"/>
      <c r="W32" s="437"/>
      <c r="X32" s="437"/>
      <c r="Y32" s="437"/>
      <c r="Z32" s="437"/>
      <c r="AA32" s="437"/>
      <c r="AB32" s="437"/>
      <c r="AC32" s="437"/>
      <c r="AD32" s="437"/>
      <c r="AE32" s="437"/>
      <c r="AF32" s="437"/>
      <c r="AG32" s="437"/>
      <c r="AH32" s="437"/>
      <c r="AI32" s="437"/>
      <c r="AJ32" s="438"/>
      <c r="AM32" s="228"/>
    </row>
    <row r="33" spans="1:36" ht="13.5" customHeight="1" x14ac:dyDescent="0.15">
      <c r="A33" s="381"/>
      <c r="B33" s="382"/>
      <c r="C33" s="382"/>
      <c r="D33" s="382"/>
      <c r="E33" s="383"/>
      <c r="F33" s="383"/>
      <c r="G33" s="383"/>
      <c r="H33" s="376"/>
      <c r="I33" s="379"/>
      <c r="J33" s="222"/>
      <c r="K33" s="398"/>
      <c r="L33" s="417"/>
      <c r="M33" s="223" t="s">
        <v>622</v>
      </c>
      <c r="N33" s="421"/>
      <c r="O33" s="343"/>
      <c r="P33" s="343"/>
      <c r="Q33" s="343"/>
      <c r="R33" s="426"/>
      <c r="S33" s="426"/>
      <c r="T33" s="426"/>
      <c r="U33" s="426"/>
      <c r="V33" s="426"/>
      <c r="W33" s="426"/>
      <c r="X33" s="426"/>
      <c r="Y33" s="426"/>
      <c r="Z33" s="426"/>
      <c r="AA33" s="426"/>
      <c r="AB33" s="426"/>
      <c r="AC33" s="426"/>
      <c r="AD33" s="426"/>
      <c r="AE33" s="426"/>
      <c r="AF33" s="426"/>
      <c r="AG33" s="426"/>
      <c r="AH33" s="426"/>
      <c r="AI33" s="426"/>
      <c r="AJ33" s="427"/>
    </row>
    <row r="34" spans="1:36" ht="13.5" customHeight="1" x14ac:dyDescent="0.15">
      <c r="A34" s="370" t="s">
        <v>602</v>
      </c>
      <c r="B34" s="371"/>
      <c r="C34" s="371"/>
      <c r="D34" s="371"/>
      <c r="E34" s="279" t="s">
        <v>603</v>
      </c>
      <c r="F34" s="279"/>
      <c r="G34" s="279" t="s">
        <v>604</v>
      </c>
      <c r="H34" s="279"/>
      <c r="I34" s="380"/>
      <c r="K34" s="398"/>
      <c r="L34" s="417"/>
      <c r="M34" s="224" t="s">
        <v>623</v>
      </c>
      <c r="N34" s="343"/>
      <c r="O34" s="343"/>
      <c r="P34" s="343"/>
      <c r="Q34" s="343"/>
      <c r="R34" s="460"/>
      <c r="S34" s="460"/>
      <c r="T34" s="460"/>
      <c r="U34" s="460"/>
      <c r="V34" s="460"/>
      <c r="W34" s="460"/>
      <c r="X34" s="460"/>
      <c r="Y34" s="460"/>
      <c r="Z34" s="460"/>
      <c r="AA34" s="460"/>
      <c r="AB34" s="460"/>
      <c r="AC34" s="460"/>
      <c r="AD34" s="460"/>
      <c r="AE34" s="460"/>
      <c r="AF34" s="460"/>
      <c r="AG34" s="460"/>
      <c r="AH34" s="460"/>
      <c r="AI34" s="460"/>
      <c r="AJ34" s="461"/>
    </row>
    <row r="35" spans="1:36" ht="13.5" customHeight="1" thickBot="1" x14ac:dyDescent="0.2">
      <c r="A35" s="374" t="s">
        <v>575</v>
      </c>
      <c r="B35" s="375"/>
      <c r="C35" s="375"/>
      <c r="D35" s="375"/>
      <c r="E35" s="376">
        <v>3</v>
      </c>
      <c r="F35" s="376"/>
      <c r="G35" s="377">
        <f>$E$32+E35*20</f>
        <v>130</v>
      </c>
      <c r="H35" s="377"/>
      <c r="I35" s="378"/>
      <c r="J35" s="226"/>
      <c r="K35" s="418"/>
      <c r="L35" s="419"/>
      <c r="M35" s="227" t="s">
        <v>622</v>
      </c>
      <c r="N35" s="346"/>
      <c r="O35" s="346"/>
      <c r="P35" s="346"/>
      <c r="Q35" s="346"/>
      <c r="R35" s="431" t="s">
        <v>839</v>
      </c>
      <c r="S35" s="431"/>
      <c r="T35" s="431"/>
      <c r="U35" s="431"/>
      <c r="V35" s="431"/>
      <c r="W35" s="431"/>
      <c r="X35" s="431"/>
      <c r="Y35" s="431"/>
      <c r="Z35" s="431"/>
      <c r="AA35" s="431"/>
      <c r="AB35" s="431"/>
      <c r="AC35" s="431"/>
      <c r="AD35" s="431"/>
      <c r="AE35" s="431"/>
      <c r="AF35" s="431"/>
      <c r="AG35" s="431"/>
      <c r="AH35" s="431"/>
      <c r="AI35" s="431"/>
      <c r="AJ35" s="432"/>
    </row>
    <row r="36" spans="1:36" ht="13.5" customHeight="1" thickBot="1" x14ac:dyDescent="0.2">
      <c r="A36" s="374" t="s">
        <v>577</v>
      </c>
      <c r="B36" s="375"/>
      <c r="C36" s="375"/>
      <c r="D36" s="375"/>
      <c r="E36" s="376">
        <v>0</v>
      </c>
      <c r="F36" s="376"/>
      <c r="G36" s="377">
        <f t="shared" ref="G36:G38" si="5">$E$32+E36*20</f>
        <v>70</v>
      </c>
      <c r="H36" s="377"/>
      <c r="I36" s="378"/>
      <c r="J36" s="226"/>
      <c r="K36" s="229"/>
      <c r="N36" s="230"/>
      <c r="Q36" s="231"/>
      <c r="R36" s="231"/>
      <c r="U36" s="231"/>
      <c r="V36" s="231"/>
      <c r="Y36" s="231"/>
      <c r="Z36" s="231"/>
      <c r="AC36" s="231"/>
      <c r="AD36" s="231"/>
      <c r="AG36" s="231"/>
      <c r="AH36" s="231"/>
      <c r="AJ36" s="230"/>
    </row>
    <row r="37" spans="1:36" ht="13.5" customHeight="1" x14ac:dyDescent="0.15">
      <c r="A37" s="374" t="s">
        <v>576</v>
      </c>
      <c r="B37" s="375"/>
      <c r="C37" s="375"/>
      <c r="D37" s="375"/>
      <c r="E37" s="376">
        <v>0</v>
      </c>
      <c r="F37" s="376"/>
      <c r="G37" s="377">
        <f t="shared" si="5"/>
        <v>70</v>
      </c>
      <c r="H37" s="377"/>
      <c r="I37" s="378"/>
      <c r="J37" s="226"/>
      <c r="K37" s="439" t="s">
        <v>624</v>
      </c>
      <c r="L37" s="440"/>
      <c r="M37" s="440"/>
      <c r="N37" s="440"/>
      <c r="O37" s="440"/>
      <c r="P37" s="440"/>
      <c r="Q37" s="441"/>
      <c r="R37" s="445" t="s">
        <v>630</v>
      </c>
      <c r="S37" s="446"/>
      <c r="T37" s="446"/>
      <c r="U37" s="446"/>
      <c r="V37" s="446"/>
      <c r="W37" s="446"/>
      <c r="X37" s="446"/>
      <c r="Y37" s="446"/>
      <c r="Z37" s="446"/>
      <c r="AA37" s="447"/>
      <c r="AB37" s="448" t="s">
        <v>632</v>
      </c>
      <c r="AC37" s="449"/>
      <c r="AD37" s="449"/>
      <c r="AE37" s="449"/>
      <c r="AF37" s="449"/>
      <c r="AG37" s="449"/>
      <c r="AH37" s="450">
        <f>ROUNDUP((E32+E39)/20,0)+AF38</f>
        <v>6</v>
      </c>
      <c r="AI37" s="450"/>
      <c r="AJ37" s="451"/>
    </row>
    <row r="38" spans="1:36" ht="13.5" customHeight="1" thickBot="1" x14ac:dyDescent="0.2">
      <c r="A38" s="393" t="s">
        <v>578</v>
      </c>
      <c r="B38" s="394"/>
      <c r="C38" s="394"/>
      <c r="D38" s="394"/>
      <c r="E38" s="395">
        <v>0</v>
      </c>
      <c r="F38" s="395"/>
      <c r="G38" s="377">
        <f t="shared" si="5"/>
        <v>70</v>
      </c>
      <c r="H38" s="377"/>
      <c r="I38" s="378"/>
      <c r="J38" s="226"/>
      <c r="K38" s="442"/>
      <c r="L38" s="443"/>
      <c r="M38" s="443"/>
      <c r="N38" s="443"/>
      <c r="O38" s="443"/>
      <c r="P38" s="443"/>
      <c r="Q38" s="444"/>
      <c r="R38" s="454" t="s">
        <v>629</v>
      </c>
      <c r="S38" s="455"/>
      <c r="T38" s="455"/>
      <c r="U38" s="455"/>
      <c r="V38" s="455"/>
      <c r="W38" s="455"/>
      <c r="X38" s="455"/>
      <c r="Y38" s="455"/>
      <c r="Z38" s="455"/>
      <c r="AA38" s="456"/>
      <c r="AB38" s="457" t="s">
        <v>631</v>
      </c>
      <c r="AC38" s="458"/>
      <c r="AD38" s="458"/>
      <c r="AE38" s="458"/>
      <c r="AF38" s="459"/>
      <c r="AG38" s="459"/>
      <c r="AH38" s="452"/>
      <c r="AI38" s="452"/>
      <c r="AJ38" s="453"/>
    </row>
    <row r="39" spans="1:36" ht="13.5" customHeight="1" x14ac:dyDescent="0.15">
      <c r="A39" s="405" t="s">
        <v>579</v>
      </c>
      <c r="B39" s="406"/>
      <c r="C39" s="406"/>
      <c r="D39" s="406"/>
      <c r="E39" s="407">
        <f>AU13</f>
        <v>50</v>
      </c>
      <c r="F39" s="407"/>
      <c r="G39" s="407"/>
      <c r="H39" s="408"/>
      <c r="I39" s="409"/>
      <c r="J39" s="222"/>
      <c r="K39" s="286" t="s">
        <v>625</v>
      </c>
      <c r="L39" s="284"/>
      <c r="M39" s="284"/>
      <c r="N39" s="284" t="s">
        <v>626</v>
      </c>
      <c r="O39" s="284"/>
      <c r="P39" s="284"/>
      <c r="Q39" s="284"/>
      <c r="R39" s="284" t="s">
        <v>627</v>
      </c>
      <c r="S39" s="284"/>
      <c r="T39" s="284"/>
      <c r="U39" s="284"/>
      <c r="V39" s="284"/>
      <c r="W39" s="284"/>
      <c r="X39" s="284"/>
      <c r="Y39" s="284" t="s">
        <v>628</v>
      </c>
      <c r="Z39" s="284"/>
      <c r="AA39" s="284"/>
      <c r="AB39" s="284"/>
      <c r="AC39" s="284"/>
      <c r="AD39" s="284"/>
      <c r="AE39" s="284"/>
      <c r="AF39" s="284"/>
      <c r="AG39" s="284"/>
      <c r="AH39" s="284"/>
      <c r="AI39" s="284"/>
      <c r="AJ39" s="285"/>
    </row>
    <row r="40" spans="1:36" ht="13.5" customHeight="1" x14ac:dyDescent="0.15">
      <c r="A40" s="381"/>
      <c r="B40" s="382"/>
      <c r="C40" s="382"/>
      <c r="D40" s="382"/>
      <c r="E40" s="383"/>
      <c r="F40" s="383"/>
      <c r="G40" s="383"/>
      <c r="H40" s="376"/>
      <c r="I40" s="379"/>
      <c r="J40" s="222"/>
      <c r="K40" s="464" t="s">
        <v>689</v>
      </c>
      <c r="L40" s="465"/>
      <c r="M40" s="465"/>
      <c r="N40" s="465"/>
      <c r="O40" s="465"/>
      <c r="P40" s="465"/>
      <c r="Q40" s="465"/>
      <c r="R40" s="465"/>
      <c r="S40" s="465"/>
      <c r="T40" s="465"/>
      <c r="U40" s="465"/>
      <c r="V40" s="465"/>
      <c r="W40" s="465"/>
      <c r="X40" s="465"/>
      <c r="Y40" s="462"/>
      <c r="Z40" s="462"/>
      <c r="AA40" s="462"/>
      <c r="AB40" s="462"/>
      <c r="AC40" s="462"/>
      <c r="AD40" s="462"/>
      <c r="AE40" s="462"/>
      <c r="AF40" s="462"/>
      <c r="AG40" s="462"/>
      <c r="AH40" s="462"/>
      <c r="AI40" s="462"/>
      <c r="AJ40" s="463"/>
    </row>
    <row r="41" spans="1:36" ht="13.5" customHeight="1" x14ac:dyDescent="0.15">
      <c r="A41" s="370" t="s">
        <v>602</v>
      </c>
      <c r="B41" s="371"/>
      <c r="C41" s="371"/>
      <c r="D41" s="371"/>
      <c r="E41" s="279" t="s">
        <v>603</v>
      </c>
      <c r="F41" s="279"/>
      <c r="G41" s="279" t="s">
        <v>604</v>
      </c>
      <c r="H41" s="279"/>
      <c r="I41" s="380"/>
      <c r="K41" s="464" t="s">
        <v>733</v>
      </c>
      <c r="L41" s="465"/>
      <c r="M41" s="465"/>
      <c r="N41" s="465"/>
      <c r="O41" s="465"/>
      <c r="P41" s="465"/>
      <c r="Q41" s="465"/>
      <c r="R41" s="465"/>
      <c r="S41" s="465"/>
      <c r="T41" s="465"/>
      <c r="U41" s="465"/>
      <c r="V41" s="465"/>
      <c r="W41" s="465"/>
      <c r="X41" s="465"/>
      <c r="Y41" s="462"/>
      <c r="Z41" s="462"/>
      <c r="AA41" s="462"/>
      <c r="AB41" s="462"/>
      <c r="AC41" s="462"/>
      <c r="AD41" s="462"/>
      <c r="AE41" s="462"/>
      <c r="AF41" s="462"/>
      <c r="AG41" s="462"/>
      <c r="AH41" s="462"/>
      <c r="AI41" s="462"/>
      <c r="AJ41" s="463"/>
    </row>
    <row r="42" spans="1:36" ht="13.5" customHeight="1" x14ac:dyDescent="0.15">
      <c r="A42" s="374" t="s">
        <v>580</v>
      </c>
      <c r="B42" s="375"/>
      <c r="C42" s="375"/>
      <c r="D42" s="375"/>
      <c r="E42" s="376">
        <v>0</v>
      </c>
      <c r="F42" s="376"/>
      <c r="G42" s="377">
        <f>$E$39+E42*20</f>
        <v>50</v>
      </c>
      <c r="H42" s="377"/>
      <c r="I42" s="378"/>
      <c r="J42" s="226"/>
      <c r="K42" s="464"/>
      <c r="L42" s="465"/>
      <c r="M42" s="465"/>
      <c r="N42" s="465"/>
      <c r="O42" s="465"/>
      <c r="P42" s="465"/>
      <c r="Q42" s="465"/>
      <c r="R42" s="465"/>
      <c r="S42" s="465"/>
      <c r="T42" s="465"/>
      <c r="U42" s="465"/>
      <c r="V42" s="465"/>
      <c r="W42" s="465"/>
      <c r="X42" s="465"/>
      <c r="Y42" s="462"/>
      <c r="Z42" s="462"/>
      <c r="AA42" s="462"/>
      <c r="AB42" s="462"/>
      <c r="AC42" s="462"/>
      <c r="AD42" s="462"/>
      <c r="AE42" s="462"/>
      <c r="AF42" s="462"/>
      <c r="AG42" s="462"/>
      <c r="AH42" s="462"/>
      <c r="AI42" s="462"/>
      <c r="AJ42" s="463"/>
    </row>
    <row r="43" spans="1:36" ht="13.5" customHeight="1" x14ac:dyDescent="0.15">
      <c r="A43" s="374" t="s">
        <v>581</v>
      </c>
      <c r="B43" s="375"/>
      <c r="C43" s="375"/>
      <c r="D43" s="375"/>
      <c r="E43" s="376">
        <v>0</v>
      </c>
      <c r="F43" s="376"/>
      <c r="G43" s="377">
        <f t="shared" ref="G43:G45" si="6">$E$39+E43*20</f>
        <v>50</v>
      </c>
      <c r="H43" s="377"/>
      <c r="I43" s="378"/>
      <c r="J43" s="226"/>
      <c r="K43" s="464"/>
      <c r="L43" s="465"/>
      <c r="M43" s="465"/>
      <c r="N43" s="465"/>
      <c r="O43" s="465"/>
      <c r="P43" s="465"/>
      <c r="Q43" s="465"/>
      <c r="R43" s="465"/>
      <c r="S43" s="465"/>
      <c r="T43" s="465"/>
      <c r="U43" s="465"/>
      <c r="V43" s="465"/>
      <c r="W43" s="465"/>
      <c r="X43" s="465"/>
      <c r="Y43" s="462"/>
      <c r="Z43" s="462"/>
      <c r="AA43" s="462"/>
      <c r="AB43" s="462"/>
      <c r="AC43" s="462"/>
      <c r="AD43" s="462"/>
      <c r="AE43" s="462"/>
      <c r="AF43" s="462"/>
      <c r="AG43" s="462"/>
      <c r="AH43" s="462"/>
      <c r="AI43" s="462"/>
      <c r="AJ43" s="463"/>
    </row>
    <row r="44" spans="1:36" ht="13.5" customHeight="1" x14ac:dyDescent="0.15">
      <c r="A44" s="374" t="s">
        <v>573</v>
      </c>
      <c r="B44" s="375"/>
      <c r="C44" s="375"/>
      <c r="D44" s="375"/>
      <c r="E44" s="376">
        <v>0</v>
      </c>
      <c r="F44" s="376"/>
      <c r="G44" s="377">
        <f t="shared" si="6"/>
        <v>50</v>
      </c>
      <c r="H44" s="377"/>
      <c r="I44" s="378"/>
      <c r="J44" s="226"/>
      <c r="K44" s="464"/>
      <c r="L44" s="465"/>
      <c r="M44" s="465"/>
      <c r="N44" s="465"/>
      <c r="O44" s="465"/>
      <c r="P44" s="465"/>
      <c r="Q44" s="465"/>
      <c r="R44" s="465"/>
      <c r="S44" s="465"/>
      <c r="T44" s="465"/>
      <c r="U44" s="465"/>
      <c r="V44" s="465"/>
      <c r="W44" s="465"/>
      <c r="X44" s="465"/>
      <c r="Y44" s="462"/>
      <c r="Z44" s="462"/>
      <c r="AA44" s="462"/>
      <c r="AB44" s="462"/>
      <c r="AC44" s="462"/>
      <c r="AD44" s="462"/>
      <c r="AE44" s="462"/>
      <c r="AF44" s="462"/>
      <c r="AG44" s="462"/>
      <c r="AH44" s="462"/>
      <c r="AI44" s="462"/>
      <c r="AJ44" s="463"/>
    </row>
    <row r="45" spans="1:36" ht="13.5" customHeight="1" thickBot="1" x14ac:dyDescent="0.2">
      <c r="A45" s="393" t="s">
        <v>582</v>
      </c>
      <c r="B45" s="394"/>
      <c r="C45" s="394"/>
      <c r="D45" s="394"/>
      <c r="E45" s="395">
        <v>0</v>
      </c>
      <c r="F45" s="395"/>
      <c r="G45" s="377">
        <f t="shared" si="6"/>
        <v>50</v>
      </c>
      <c r="H45" s="377"/>
      <c r="I45" s="378"/>
      <c r="J45" s="226"/>
      <c r="K45" s="479"/>
      <c r="L45" s="480"/>
      <c r="M45" s="480"/>
      <c r="N45" s="480"/>
      <c r="O45" s="480"/>
      <c r="P45" s="480"/>
      <c r="Q45" s="480"/>
      <c r="R45" s="480"/>
      <c r="S45" s="480"/>
      <c r="T45" s="480"/>
      <c r="U45" s="480"/>
      <c r="V45" s="480"/>
      <c r="W45" s="480"/>
      <c r="X45" s="480"/>
      <c r="Y45" s="466"/>
      <c r="Z45" s="466"/>
      <c r="AA45" s="466"/>
      <c r="AB45" s="466"/>
      <c r="AC45" s="466"/>
      <c r="AD45" s="466"/>
      <c r="AE45" s="466"/>
      <c r="AF45" s="466"/>
      <c r="AG45" s="466"/>
      <c r="AH45" s="466"/>
      <c r="AI45" s="466"/>
      <c r="AJ45" s="467"/>
    </row>
    <row r="46" spans="1:36" ht="14.25" customHeight="1" thickBot="1" x14ac:dyDescent="0.2">
      <c r="A46" s="405" t="s">
        <v>583</v>
      </c>
      <c r="B46" s="406"/>
      <c r="C46" s="406"/>
      <c r="D46" s="406"/>
      <c r="E46" s="407">
        <f>AV13</f>
        <v>60</v>
      </c>
      <c r="F46" s="407"/>
      <c r="G46" s="407"/>
      <c r="H46" s="408"/>
      <c r="I46" s="409"/>
      <c r="J46" s="222"/>
    </row>
    <row r="47" spans="1:36" ht="14.25" customHeight="1" thickBot="1" x14ac:dyDescent="0.2">
      <c r="A47" s="468"/>
      <c r="B47" s="469"/>
      <c r="C47" s="469"/>
      <c r="D47" s="469"/>
      <c r="E47" s="470"/>
      <c r="F47" s="470"/>
      <c r="G47" s="470"/>
      <c r="H47" s="471"/>
      <c r="I47" s="472"/>
      <c r="J47" s="222"/>
      <c r="K47" s="473" t="s">
        <v>584</v>
      </c>
      <c r="L47" s="474"/>
      <c r="M47" s="474"/>
      <c r="N47" s="474"/>
      <c r="O47" s="474"/>
      <c r="P47" s="474"/>
      <c r="Q47" s="475"/>
    </row>
    <row r="48" spans="1:36" ht="14.25" customHeight="1" thickBot="1" x14ac:dyDescent="0.2">
      <c r="A48" s="232"/>
      <c r="B48" s="232"/>
      <c r="C48" s="232"/>
      <c r="D48" s="232"/>
      <c r="E48" s="233"/>
      <c r="F48" s="233"/>
      <c r="G48" s="234"/>
      <c r="H48" s="234"/>
      <c r="I48" s="234"/>
      <c r="J48" s="226"/>
      <c r="K48" s="476"/>
      <c r="L48" s="477"/>
      <c r="M48" s="477"/>
      <c r="N48" s="477"/>
      <c r="O48" s="477"/>
      <c r="P48" s="477"/>
      <c r="Q48" s="478"/>
    </row>
    <row r="49" spans="1:70" x14ac:dyDescent="0.15">
      <c r="J49" s="226"/>
      <c r="K49" s="484"/>
      <c r="L49" s="485"/>
      <c r="M49" s="485"/>
      <c r="N49" s="485"/>
      <c r="O49" s="485"/>
      <c r="P49" s="485"/>
      <c r="Q49" s="485"/>
      <c r="R49" s="485"/>
      <c r="S49" s="485"/>
      <c r="T49" s="485"/>
      <c r="U49" s="485"/>
      <c r="V49" s="485"/>
      <c r="W49" s="485"/>
      <c r="X49" s="485"/>
      <c r="Y49" s="485"/>
      <c r="Z49" s="485"/>
      <c r="AA49" s="485"/>
      <c r="AB49" s="485"/>
      <c r="AC49" s="485"/>
      <c r="AD49" s="485"/>
      <c r="AE49" s="485"/>
      <c r="AF49" s="485"/>
      <c r="AG49" s="485"/>
      <c r="AH49" s="485"/>
      <c r="AI49" s="485"/>
      <c r="AJ49" s="486"/>
    </row>
    <row r="50" spans="1:70" ht="14.25" thickBot="1" x14ac:dyDescent="0.2">
      <c r="K50" s="487"/>
      <c r="L50" s="488"/>
      <c r="M50" s="488"/>
      <c r="N50" s="488"/>
      <c r="O50" s="488"/>
      <c r="P50" s="488"/>
      <c r="Q50" s="488"/>
      <c r="R50" s="488"/>
      <c r="S50" s="488"/>
      <c r="T50" s="488"/>
      <c r="U50" s="488"/>
      <c r="V50" s="488"/>
      <c r="W50" s="488"/>
      <c r="X50" s="488"/>
      <c r="Y50" s="488"/>
      <c r="Z50" s="488"/>
      <c r="AA50" s="488"/>
      <c r="AB50" s="488"/>
      <c r="AC50" s="488"/>
      <c r="AD50" s="488"/>
      <c r="AE50" s="488"/>
      <c r="AF50" s="488"/>
      <c r="AG50" s="488"/>
      <c r="AH50" s="488"/>
      <c r="AI50" s="488"/>
      <c r="AJ50" s="489"/>
    </row>
    <row r="51" spans="1:70" ht="13.5" customHeight="1" thickBot="1" x14ac:dyDescent="0.2">
      <c r="A51" s="490" t="s">
        <v>731</v>
      </c>
      <c r="B51" s="491"/>
      <c r="C51" s="491"/>
      <c r="D51" s="491"/>
      <c r="E51" s="491"/>
      <c r="F51" s="491"/>
      <c r="G51" s="492"/>
      <c r="J51" s="233"/>
      <c r="K51" s="233"/>
      <c r="L51" s="233"/>
      <c r="M51" s="233"/>
      <c r="N51" s="233"/>
      <c r="O51" s="233"/>
      <c r="P51" s="233"/>
      <c r="Q51" s="233"/>
      <c r="R51" s="233"/>
      <c r="S51" s="233"/>
      <c r="AL51" s="496"/>
      <c r="AM51" s="496"/>
      <c r="AN51" s="324"/>
      <c r="AO51" s="324"/>
      <c r="AP51" s="324"/>
      <c r="AQ51" s="219"/>
      <c r="AR51" s="219"/>
      <c r="AS51" s="219"/>
      <c r="AT51" s="219"/>
      <c r="AU51" s="497"/>
      <c r="AV51" s="497"/>
      <c r="AW51" s="497"/>
      <c r="AX51" s="497"/>
      <c r="AY51" s="497"/>
      <c r="AZ51" s="497"/>
      <c r="BA51" s="497"/>
      <c r="BB51" s="497"/>
      <c r="BC51" s="497"/>
      <c r="BD51" s="497"/>
      <c r="BE51" s="219"/>
      <c r="BF51" s="219"/>
      <c r="BG51" s="219"/>
      <c r="BH51" s="219"/>
      <c r="BI51" s="219"/>
      <c r="BJ51" s="219"/>
      <c r="BK51" s="219"/>
      <c r="BL51" s="219"/>
      <c r="BM51" s="219"/>
      <c r="BN51" s="219"/>
      <c r="BO51" s="219"/>
      <c r="BP51" s="219"/>
    </row>
    <row r="52" spans="1:70" ht="13.5" customHeight="1" thickBot="1" x14ac:dyDescent="0.2">
      <c r="A52" s="493"/>
      <c r="B52" s="494"/>
      <c r="C52" s="494"/>
      <c r="D52" s="494"/>
      <c r="E52" s="494"/>
      <c r="F52" s="494"/>
      <c r="G52" s="495"/>
      <c r="K52" s="286" t="s">
        <v>704</v>
      </c>
      <c r="L52" s="284"/>
      <c r="M52" s="284"/>
      <c r="N52" s="284"/>
      <c r="O52" s="284"/>
      <c r="P52" s="284"/>
      <c r="Q52" s="284"/>
      <c r="R52" s="284"/>
      <c r="S52" s="284"/>
      <c r="T52" s="285"/>
      <c r="AL52" s="496"/>
      <c r="AM52" s="496"/>
      <c r="AN52" s="497"/>
      <c r="AO52" s="497"/>
      <c r="AP52" s="497"/>
      <c r="AQ52" s="497"/>
      <c r="AR52" s="497"/>
      <c r="AS52" s="324"/>
      <c r="AT52" s="324"/>
      <c r="AU52" s="324"/>
      <c r="AV52" s="324"/>
      <c r="AW52" s="324"/>
      <c r="AX52" s="324"/>
      <c r="AY52" s="324"/>
      <c r="AZ52" s="324"/>
      <c r="BA52" s="324"/>
      <c r="BB52" s="324"/>
      <c r="BC52" s="324"/>
      <c r="BD52" s="324"/>
      <c r="BE52" s="324"/>
      <c r="BF52" s="324"/>
      <c r="BG52" s="324"/>
      <c r="BH52" s="324"/>
      <c r="BI52" s="324"/>
      <c r="BJ52" s="324"/>
      <c r="BK52" s="324"/>
      <c r="BL52" s="324"/>
      <c r="BM52" s="324"/>
      <c r="BN52" s="324"/>
      <c r="BO52" s="324"/>
      <c r="BP52" s="324"/>
      <c r="BQ52" s="324"/>
      <c r="BR52" s="324"/>
    </row>
    <row r="53" spans="1:70" ht="13.5" customHeight="1" x14ac:dyDescent="0.15">
      <c r="A53" s="481" t="s">
        <v>748</v>
      </c>
      <c r="B53" s="482"/>
      <c r="C53" s="482"/>
      <c r="D53" s="482"/>
      <c r="E53" s="482"/>
      <c r="F53" s="482"/>
      <c r="G53" s="482" t="s">
        <v>752</v>
      </c>
      <c r="H53" s="482"/>
      <c r="I53" s="482" t="s">
        <v>703</v>
      </c>
      <c r="J53" s="482"/>
      <c r="K53" s="483" t="s">
        <v>705</v>
      </c>
      <c r="L53" s="483"/>
      <c r="M53" s="483" t="s">
        <v>706</v>
      </c>
      <c r="N53" s="483"/>
      <c r="O53" s="483" t="s">
        <v>707</v>
      </c>
      <c r="P53" s="483"/>
      <c r="Q53" s="483" t="s">
        <v>745</v>
      </c>
      <c r="R53" s="483"/>
      <c r="S53" s="506" t="s">
        <v>708</v>
      </c>
      <c r="T53" s="506"/>
      <c r="U53" s="482" t="s">
        <v>709</v>
      </c>
      <c r="V53" s="482"/>
      <c r="W53" s="482" t="s">
        <v>746</v>
      </c>
      <c r="X53" s="482"/>
      <c r="Y53" s="482" t="s">
        <v>747</v>
      </c>
      <c r="Z53" s="482"/>
      <c r="AA53" s="482" t="s">
        <v>740</v>
      </c>
      <c r="AB53" s="482"/>
      <c r="AC53" s="482" t="s">
        <v>742</v>
      </c>
      <c r="AD53" s="482"/>
      <c r="AE53" s="482" t="s">
        <v>743</v>
      </c>
      <c r="AF53" s="482"/>
      <c r="AG53" s="482" t="s">
        <v>744</v>
      </c>
      <c r="AH53" s="482"/>
      <c r="AI53" s="482" t="s">
        <v>751</v>
      </c>
      <c r="AJ53" s="482"/>
      <c r="AK53" s="504"/>
      <c r="AO53" s="218" t="s">
        <v>744</v>
      </c>
      <c r="AP53" s="235"/>
      <c r="AQ53" s="235"/>
      <c r="AR53" s="235"/>
      <c r="AS53" s="235"/>
      <c r="AT53" s="235"/>
      <c r="AU53" s="235"/>
      <c r="AV53" s="235"/>
      <c r="AW53" s="235"/>
      <c r="AX53" s="235"/>
      <c r="AY53" s="235"/>
      <c r="AZ53" s="235"/>
      <c r="BA53" s="235"/>
      <c r="BB53" s="235"/>
      <c r="BC53" s="235"/>
      <c r="BD53" s="235"/>
      <c r="BE53" s="235"/>
      <c r="BF53" s="235"/>
      <c r="BG53" s="235"/>
      <c r="BH53" s="235"/>
      <c r="BI53" s="235"/>
      <c r="BJ53" s="235"/>
      <c r="BK53" s="235"/>
      <c r="BL53" s="235"/>
      <c r="BM53" s="235"/>
      <c r="BN53" s="235"/>
      <c r="BO53" s="235"/>
      <c r="BP53" s="235"/>
      <c r="BQ53" s="235"/>
      <c r="BR53" s="235"/>
    </row>
    <row r="54" spans="1:70" x14ac:dyDescent="0.15">
      <c r="A54" s="505" t="s">
        <v>3645</v>
      </c>
      <c r="B54" s="311"/>
      <c r="C54" s="311"/>
      <c r="D54" s="311"/>
      <c r="E54" s="311"/>
      <c r="F54" s="311"/>
      <c r="G54" s="311" t="s">
        <v>701</v>
      </c>
      <c r="H54" s="311"/>
      <c r="I54" s="311" t="s">
        <v>1181</v>
      </c>
      <c r="J54" s="311"/>
      <c r="K54" s="311" t="s">
        <v>652</v>
      </c>
      <c r="L54" s="311"/>
      <c r="M54" s="311" t="s">
        <v>652</v>
      </c>
      <c r="N54" s="311"/>
      <c r="O54" s="311" t="s">
        <v>652</v>
      </c>
      <c r="P54" s="311"/>
      <c r="Q54" s="311">
        <v>0</v>
      </c>
      <c r="R54" s="503"/>
      <c r="S54" s="311" t="s">
        <v>652</v>
      </c>
      <c r="T54" s="311"/>
      <c r="U54" s="310">
        <v>3</v>
      </c>
      <c r="V54" s="311"/>
      <c r="W54" s="311" t="s">
        <v>652</v>
      </c>
      <c r="X54" s="311"/>
      <c r="Y54" s="311">
        <v>3</v>
      </c>
      <c r="Z54" s="311"/>
      <c r="AA54" s="311" t="s">
        <v>755</v>
      </c>
      <c r="AB54" s="311"/>
      <c r="AC54" s="311" t="s">
        <v>519</v>
      </c>
      <c r="AD54" s="311"/>
      <c r="AE54" s="311" t="s">
        <v>1070</v>
      </c>
      <c r="AF54" s="311"/>
      <c r="AG54" s="311">
        <v>0</v>
      </c>
      <c r="AH54" s="311"/>
      <c r="AI54" s="311">
        <v>0</v>
      </c>
      <c r="AJ54" s="311"/>
      <c r="AK54" s="319"/>
      <c r="AL54" s="236"/>
      <c r="AM54" s="236"/>
      <c r="AN54" s="236"/>
      <c r="AO54" s="236"/>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233"/>
      <c r="BQ54" s="233"/>
      <c r="BR54" s="233"/>
    </row>
    <row r="55" spans="1:70" ht="13.5" customHeight="1" x14ac:dyDescent="0.15">
      <c r="A55" s="498" t="s">
        <v>749</v>
      </c>
      <c r="B55" s="499"/>
      <c r="C55" s="499"/>
      <c r="D55" s="500"/>
      <c r="E55" s="500"/>
      <c r="F55" s="500"/>
      <c r="G55" s="500"/>
      <c r="H55" s="500"/>
      <c r="I55" s="500"/>
      <c r="J55" s="500"/>
      <c r="K55" s="500"/>
      <c r="L55" s="500"/>
      <c r="M55" s="500"/>
      <c r="N55" s="500"/>
      <c r="O55" s="500"/>
      <c r="P55" s="500"/>
      <c r="Q55" s="500"/>
      <c r="R55" s="500"/>
      <c r="S55" s="501"/>
      <c r="T55" s="501"/>
      <c r="U55" s="500"/>
      <c r="V55" s="500"/>
      <c r="W55" s="500"/>
      <c r="X55" s="500"/>
      <c r="Y55" s="500"/>
      <c r="Z55" s="500"/>
      <c r="AA55" s="500"/>
      <c r="AB55" s="500"/>
      <c r="AC55" s="500"/>
      <c r="AD55" s="500"/>
      <c r="AE55" s="500"/>
      <c r="AF55" s="500"/>
      <c r="AG55" s="500"/>
      <c r="AH55" s="500"/>
      <c r="AI55" s="500"/>
      <c r="AJ55" s="500"/>
      <c r="AK55" s="502"/>
      <c r="AL55" s="507" t="b">
        <v>0</v>
      </c>
      <c r="AM55" s="508"/>
      <c r="AN55" s="508"/>
      <c r="AO55" s="236">
        <f>IF(AL55=TRUE,AG54,0)</f>
        <v>0</v>
      </c>
      <c r="AP55" s="235"/>
      <c r="AQ55" s="235"/>
      <c r="AR55" s="235"/>
      <c r="AS55" s="235"/>
      <c r="AT55" s="235"/>
      <c r="AU55" s="235"/>
      <c r="AV55" s="235"/>
      <c r="AW55" s="235"/>
      <c r="AX55" s="235"/>
      <c r="AY55" s="235"/>
      <c r="AZ55" s="235"/>
      <c r="BA55" s="235"/>
      <c r="BB55" s="235"/>
      <c r="BC55" s="235"/>
      <c r="BD55" s="235"/>
      <c r="BE55" s="235"/>
      <c r="BF55" s="235"/>
      <c r="BG55" s="235"/>
      <c r="BH55" s="235"/>
      <c r="BI55" s="235"/>
      <c r="BJ55" s="235"/>
      <c r="BK55" s="235"/>
      <c r="BL55" s="235"/>
      <c r="BM55" s="235"/>
      <c r="BN55" s="235"/>
      <c r="BO55" s="235"/>
      <c r="BP55" s="235"/>
      <c r="BQ55" s="235"/>
      <c r="BR55" s="235"/>
    </row>
    <row r="56" spans="1:70" ht="14.25" thickBot="1" x14ac:dyDescent="0.2">
      <c r="A56" s="509" t="s">
        <v>750</v>
      </c>
      <c r="B56" s="510"/>
      <c r="C56" s="510"/>
      <c r="D56" s="511"/>
      <c r="E56" s="511"/>
      <c r="F56" s="511"/>
      <c r="G56" s="511"/>
      <c r="H56" s="511"/>
      <c r="I56" s="511"/>
      <c r="J56" s="511"/>
      <c r="K56" s="511"/>
      <c r="L56" s="511"/>
      <c r="M56" s="511"/>
      <c r="N56" s="511"/>
      <c r="O56" s="511"/>
      <c r="P56" s="511"/>
      <c r="Q56" s="511"/>
      <c r="R56" s="511"/>
      <c r="S56" s="511"/>
      <c r="T56" s="511"/>
      <c r="U56" s="511"/>
      <c r="V56" s="511"/>
      <c r="W56" s="511"/>
      <c r="X56" s="511"/>
      <c r="Y56" s="511"/>
      <c r="Z56" s="511"/>
      <c r="AA56" s="511"/>
      <c r="AB56" s="511"/>
      <c r="AC56" s="511"/>
      <c r="AD56" s="511"/>
      <c r="AE56" s="511"/>
      <c r="AF56" s="511"/>
      <c r="AG56" s="511"/>
      <c r="AH56" s="511"/>
      <c r="AI56" s="511"/>
      <c r="AJ56" s="511"/>
      <c r="AK56" s="512"/>
      <c r="AL56" s="230"/>
      <c r="AM56" s="233"/>
      <c r="AN56" s="233"/>
      <c r="AO56" s="233"/>
      <c r="AP56" s="233"/>
      <c r="AQ56" s="233"/>
      <c r="AR56" s="233"/>
      <c r="AS56" s="233"/>
      <c r="AT56" s="233"/>
      <c r="AU56" s="233"/>
      <c r="AV56" s="233"/>
      <c r="AW56" s="233"/>
      <c r="AX56" s="233"/>
      <c r="AY56" s="233"/>
      <c r="AZ56" s="233"/>
      <c r="BA56" s="233"/>
      <c r="BB56" s="233"/>
      <c r="BC56" s="233"/>
      <c r="BD56" s="233"/>
      <c r="BE56" s="233"/>
      <c r="BF56" s="233"/>
      <c r="BG56" s="233"/>
      <c r="BH56" s="233"/>
      <c r="BI56" s="233"/>
      <c r="BJ56" s="233"/>
      <c r="BK56" s="233"/>
      <c r="BL56" s="233"/>
      <c r="BM56" s="233"/>
      <c r="BN56" s="233"/>
      <c r="BO56" s="233"/>
      <c r="BP56" s="233"/>
      <c r="BQ56" s="233"/>
      <c r="BR56" s="233"/>
    </row>
    <row r="57" spans="1:70" x14ac:dyDescent="0.15">
      <c r="A57" s="481" t="s">
        <v>748</v>
      </c>
      <c r="B57" s="482"/>
      <c r="C57" s="482"/>
      <c r="D57" s="482"/>
      <c r="E57" s="482"/>
      <c r="F57" s="482"/>
      <c r="G57" s="482" t="s">
        <v>752</v>
      </c>
      <c r="H57" s="482"/>
      <c r="I57" s="482" t="s">
        <v>703</v>
      </c>
      <c r="J57" s="482"/>
      <c r="K57" s="482" t="s">
        <v>705</v>
      </c>
      <c r="L57" s="482"/>
      <c r="M57" s="482" t="s">
        <v>706</v>
      </c>
      <c r="N57" s="482"/>
      <c r="O57" s="482" t="s">
        <v>707</v>
      </c>
      <c r="P57" s="482"/>
      <c r="Q57" s="482" t="s">
        <v>745</v>
      </c>
      <c r="R57" s="482"/>
      <c r="S57" s="482" t="s">
        <v>708</v>
      </c>
      <c r="T57" s="482"/>
      <c r="U57" s="482" t="s">
        <v>709</v>
      </c>
      <c r="V57" s="482"/>
      <c r="W57" s="482" t="s">
        <v>746</v>
      </c>
      <c r="X57" s="482"/>
      <c r="Y57" s="482" t="s">
        <v>747</v>
      </c>
      <c r="Z57" s="482"/>
      <c r="AA57" s="482" t="s">
        <v>740</v>
      </c>
      <c r="AB57" s="482"/>
      <c r="AC57" s="482" t="s">
        <v>742</v>
      </c>
      <c r="AD57" s="482"/>
      <c r="AE57" s="482" t="s">
        <v>743</v>
      </c>
      <c r="AF57" s="482"/>
      <c r="AG57" s="482" t="s">
        <v>744</v>
      </c>
      <c r="AH57" s="482"/>
      <c r="AI57" s="482" t="s">
        <v>751</v>
      </c>
      <c r="AJ57" s="482"/>
      <c r="AK57" s="504"/>
    </row>
    <row r="58" spans="1:70" ht="13.5" customHeight="1" x14ac:dyDescent="0.15">
      <c r="A58" s="505"/>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311"/>
      <c r="AE58" s="311"/>
      <c r="AF58" s="311"/>
      <c r="AG58" s="311"/>
      <c r="AH58" s="311"/>
      <c r="AI58" s="311"/>
      <c r="AJ58" s="311"/>
      <c r="AK58" s="319"/>
      <c r="AL58" s="236"/>
      <c r="AM58" s="236"/>
      <c r="AN58" s="236"/>
      <c r="AO58" s="236"/>
    </row>
    <row r="59" spans="1:70" ht="13.5" customHeight="1" x14ac:dyDescent="0.15">
      <c r="A59" s="498" t="s">
        <v>749</v>
      </c>
      <c r="B59" s="499"/>
      <c r="C59" s="499"/>
      <c r="D59" s="500"/>
      <c r="E59" s="500"/>
      <c r="F59" s="500"/>
      <c r="G59" s="500"/>
      <c r="H59" s="500"/>
      <c r="I59" s="500"/>
      <c r="J59" s="500"/>
      <c r="K59" s="500"/>
      <c r="L59" s="500"/>
      <c r="M59" s="500"/>
      <c r="N59" s="500"/>
      <c r="O59" s="500"/>
      <c r="P59" s="500"/>
      <c r="Q59" s="500"/>
      <c r="R59" s="500"/>
      <c r="S59" s="500"/>
      <c r="T59" s="500"/>
      <c r="U59" s="500"/>
      <c r="V59" s="500"/>
      <c r="W59" s="500"/>
      <c r="X59" s="500"/>
      <c r="Y59" s="500"/>
      <c r="Z59" s="500"/>
      <c r="AA59" s="500"/>
      <c r="AB59" s="500"/>
      <c r="AC59" s="500"/>
      <c r="AD59" s="500"/>
      <c r="AE59" s="500"/>
      <c r="AF59" s="500"/>
      <c r="AG59" s="500"/>
      <c r="AH59" s="500"/>
      <c r="AI59" s="500"/>
      <c r="AJ59" s="500"/>
      <c r="AK59" s="502"/>
      <c r="AL59" s="507" t="b">
        <v>0</v>
      </c>
      <c r="AM59" s="508"/>
      <c r="AN59" s="508"/>
      <c r="AO59" s="236">
        <f>IF(AL59=TRUE,AG58,0)</f>
        <v>0</v>
      </c>
    </row>
    <row r="60" spans="1:70" ht="14.25" thickBot="1" x14ac:dyDescent="0.2">
      <c r="A60" s="509" t="s">
        <v>750</v>
      </c>
      <c r="B60" s="510"/>
      <c r="C60" s="510"/>
      <c r="D60" s="511"/>
      <c r="E60" s="511"/>
      <c r="F60" s="511"/>
      <c r="G60" s="511"/>
      <c r="H60" s="511"/>
      <c r="I60" s="511"/>
      <c r="J60" s="511"/>
      <c r="K60" s="511"/>
      <c r="L60" s="511"/>
      <c r="M60" s="511"/>
      <c r="N60" s="511"/>
      <c r="O60" s="511"/>
      <c r="P60" s="511"/>
      <c r="Q60" s="511"/>
      <c r="R60" s="511"/>
      <c r="S60" s="511"/>
      <c r="T60" s="511"/>
      <c r="U60" s="511"/>
      <c r="V60" s="511"/>
      <c r="W60" s="511"/>
      <c r="X60" s="511"/>
      <c r="Y60" s="511"/>
      <c r="Z60" s="511"/>
      <c r="AA60" s="511"/>
      <c r="AB60" s="511"/>
      <c r="AC60" s="511"/>
      <c r="AD60" s="511"/>
      <c r="AE60" s="511"/>
      <c r="AF60" s="511"/>
      <c r="AG60" s="511"/>
      <c r="AH60" s="511"/>
      <c r="AI60" s="511"/>
      <c r="AJ60" s="511"/>
      <c r="AK60" s="512"/>
    </row>
    <row r="61" spans="1:70" ht="14.25" thickBot="1" x14ac:dyDescent="0.2">
      <c r="N61" s="237"/>
      <c r="O61" s="237"/>
      <c r="AF61" s="513" t="s">
        <v>1741</v>
      </c>
      <c r="AG61" s="514"/>
      <c r="AH61" s="514"/>
      <c r="AI61" s="515"/>
      <c r="AJ61" s="516">
        <f>SUM(AO55,AO59)</f>
        <v>0</v>
      </c>
      <c r="AK61" s="517"/>
    </row>
    <row r="62" spans="1:70" x14ac:dyDescent="0.15">
      <c r="A62" s="439" t="s">
        <v>754</v>
      </c>
      <c r="B62" s="440"/>
      <c r="C62" s="440"/>
      <c r="D62" s="440"/>
      <c r="E62" s="440"/>
      <c r="F62" s="440"/>
      <c r="G62" s="518"/>
      <c r="N62" s="237"/>
      <c r="O62" s="237"/>
    </row>
    <row r="63" spans="1:70" ht="14.25" thickBot="1" x14ac:dyDescent="0.2">
      <c r="A63" s="442"/>
      <c r="B63" s="443"/>
      <c r="C63" s="443"/>
      <c r="D63" s="443"/>
      <c r="E63" s="443"/>
      <c r="F63" s="443"/>
      <c r="G63" s="519"/>
    </row>
    <row r="64" spans="1:70" ht="14.25" thickBot="1" x14ac:dyDescent="0.2">
      <c r="A64" s="520" t="s">
        <v>764</v>
      </c>
      <c r="B64" s="521"/>
      <c r="C64" s="521"/>
      <c r="D64" s="521"/>
      <c r="E64" s="521"/>
      <c r="F64" s="521"/>
      <c r="G64" s="521"/>
      <c r="H64" s="521"/>
      <c r="I64" s="521"/>
      <c r="J64" s="522" t="s">
        <v>752</v>
      </c>
      <c r="K64" s="522"/>
      <c r="L64" s="522"/>
      <c r="M64" s="522"/>
      <c r="N64" s="522"/>
      <c r="O64" s="522"/>
      <c r="P64" s="522" t="s">
        <v>703</v>
      </c>
      <c r="Q64" s="522"/>
      <c r="R64" s="522"/>
      <c r="S64" s="522"/>
      <c r="T64" s="521" t="s">
        <v>704</v>
      </c>
      <c r="U64" s="521"/>
      <c r="V64" s="522" t="s">
        <v>709</v>
      </c>
      <c r="W64" s="522"/>
      <c r="X64" s="522" t="s">
        <v>746</v>
      </c>
      <c r="Y64" s="522"/>
      <c r="Z64" s="522" t="s">
        <v>747</v>
      </c>
      <c r="AA64" s="522"/>
      <c r="AB64" s="522" t="s">
        <v>742</v>
      </c>
      <c r="AC64" s="522"/>
      <c r="AD64" s="522"/>
      <c r="AE64" s="522"/>
      <c r="AF64" s="522" t="s">
        <v>743</v>
      </c>
      <c r="AG64" s="522"/>
      <c r="AH64" s="522" t="s">
        <v>744</v>
      </c>
      <c r="AI64" s="522"/>
      <c r="AJ64" s="534" t="s">
        <v>911</v>
      </c>
      <c r="AK64" s="535"/>
      <c r="AO64" s="218" t="s">
        <v>744</v>
      </c>
    </row>
    <row r="65" spans="1:69" x14ac:dyDescent="0.15">
      <c r="A65" s="531" t="s">
        <v>1183</v>
      </c>
      <c r="B65" s="532"/>
      <c r="C65" s="532"/>
      <c r="D65" s="532"/>
      <c r="E65" s="532"/>
      <c r="F65" s="532"/>
      <c r="G65" s="532"/>
      <c r="H65" s="532"/>
      <c r="I65" s="532"/>
      <c r="J65" s="523" t="str">
        <f>IF(A65="","",INDEX(通常武器!$C:$C,MATCH(沈黙の魔術師!A65,通常武器!$B:$B,0)))</f>
        <v>杖</v>
      </c>
      <c r="K65" s="523"/>
      <c r="L65" s="523"/>
      <c r="M65" s="523"/>
      <c r="N65" s="523"/>
      <c r="O65" s="523"/>
      <c r="P65" s="523" t="str">
        <f>IF(A65="","",INDEX(通常武器!$D:$D,MATCH(沈黙の魔術師!A65,通常武器!$B:$B,0)))</f>
        <v>〔白〕</v>
      </c>
      <c r="Q65" s="523"/>
      <c r="R65" s="523"/>
      <c r="S65" s="523"/>
      <c r="T65" s="533" t="str">
        <f>IF(A65="","",INDEX(通常武器!$E:$E,MATCH(沈黙の魔術師!A65,通常武器!$B:$B,0)))</f>
        <v>殴+0</v>
      </c>
      <c r="U65" s="533"/>
      <c r="V65" s="523">
        <f>IF(A65="","",INDEX(通常武器!$F:$F,MATCH(沈黙の魔術師!A65,通常武器!$B:$B,0)))</f>
        <v>5</v>
      </c>
      <c r="W65" s="523"/>
      <c r="X65" s="523" t="str">
        <f>IF(A65="","",INDEX(通常武器!$G:$G,MATCH(沈黙の魔術師!A65,通常武器!$B:$B,0)))</f>
        <v>-</v>
      </c>
      <c r="Y65" s="523"/>
      <c r="Z65" s="523" t="str">
        <f>IF(A65="","",INDEX(通常武器!$H:$H,MATCH(沈黙の魔術師!A65,通常武器!$B:$B,0)))</f>
        <v>-</v>
      </c>
      <c r="AA65" s="523"/>
      <c r="AB65" s="523" t="str">
        <f>IF(A65="","",INDEX(通常武器!$I:$I,MATCH(沈黙の魔術師!A65,通常武器!$B:$B,0)))</f>
        <v>至近</v>
      </c>
      <c r="AC65" s="523"/>
      <c r="AD65" s="523"/>
      <c r="AE65" s="523"/>
      <c r="AF65" s="523" t="str">
        <f>IF(A65="","",INDEX(通常武器!$J:$J,MATCH(沈黙の魔術師!A65,通常武器!$B:$B,0)))</f>
        <v>片手</v>
      </c>
      <c r="AG65" s="523"/>
      <c r="AH65" s="523">
        <f>IF(A65="","",INDEX(通常武器!$K:$K,MATCH(沈黙の魔術師!A65,通常武器!$B:$B,0)))</f>
        <v>1</v>
      </c>
      <c r="AI65" s="523"/>
      <c r="AJ65" s="524">
        <f>IF(A65="","",INDEX(通常武器!$L:$L,MATCH(沈黙の魔術師!A65,通常武器!$B:$B,0)))</f>
        <v>500</v>
      </c>
      <c r="AK65" s="525"/>
      <c r="AL65" s="236"/>
      <c r="AM65" s="236"/>
      <c r="AN65" s="236"/>
      <c r="AO65" s="236"/>
      <c r="AP65" s="236"/>
      <c r="AQ65" s="236"/>
    </row>
    <row r="66" spans="1:69" ht="14.25" thickBot="1" x14ac:dyDescent="0.2">
      <c r="A66" s="526" t="s">
        <v>717</v>
      </c>
      <c r="B66" s="527"/>
      <c r="C66" s="527"/>
      <c r="D66" s="528">
        <f>IF(A65="","",INDEX(通常武器!$M:$M,MATCH(沈黙の魔術師!A65,通常武器!$B:$B,0)))</f>
        <v>0</v>
      </c>
      <c r="E66" s="529"/>
      <c r="F66" s="529"/>
      <c r="G66" s="529"/>
      <c r="H66" s="529"/>
      <c r="I66" s="529"/>
      <c r="J66" s="529"/>
      <c r="K66" s="529"/>
      <c r="L66" s="529"/>
      <c r="M66" s="529"/>
      <c r="N66" s="529"/>
      <c r="O66" s="529"/>
      <c r="P66" s="529"/>
      <c r="Q66" s="529"/>
      <c r="R66" s="529"/>
      <c r="S66" s="529"/>
      <c r="T66" s="529"/>
      <c r="U66" s="529"/>
      <c r="V66" s="529"/>
      <c r="W66" s="529"/>
      <c r="X66" s="529"/>
      <c r="Y66" s="529"/>
      <c r="Z66" s="529"/>
      <c r="AA66" s="529"/>
      <c r="AB66" s="529"/>
      <c r="AC66" s="529"/>
      <c r="AD66" s="529"/>
      <c r="AE66" s="529"/>
      <c r="AF66" s="529"/>
      <c r="AG66" s="529"/>
      <c r="AH66" s="529"/>
      <c r="AI66" s="529"/>
      <c r="AJ66" s="529"/>
      <c r="AK66" s="530"/>
      <c r="AL66" s="507" t="b">
        <v>1</v>
      </c>
      <c r="AM66" s="508"/>
      <c r="AN66" s="508"/>
      <c r="AO66" s="236">
        <f>IF(AL66=TRUE,AH65,0)</f>
        <v>1</v>
      </c>
      <c r="AP66" s="236"/>
      <c r="AQ66" s="236"/>
    </row>
    <row r="67" spans="1:69" x14ac:dyDescent="0.15">
      <c r="A67" s="531"/>
      <c r="B67" s="532"/>
      <c r="C67" s="532"/>
      <c r="D67" s="532"/>
      <c r="E67" s="532"/>
      <c r="F67" s="532"/>
      <c r="G67" s="532"/>
      <c r="H67" s="532"/>
      <c r="I67" s="532"/>
      <c r="J67" s="523" t="str">
        <f>IF(A67="","",INDEX(通常武器!$C:$C,MATCH(沈黙の魔術師!A67,通常武器!$B:$B,0)))</f>
        <v/>
      </c>
      <c r="K67" s="523"/>
      <c r="L67" s="523"/>
      <c r="M67" s="523"/>
      <c r="N67" s="523"/>
      <c r="O67" s="523"/>
      <c r="P67" s="523" t="str">
        <f>IF(A67="","",INDEX(通常武器!$D:$D,MATCH(沈黙の魔術師!A67,通常武器!$B:$B,0)))</f>
        <v/>
      </c>
      <c r="Q67" s="523"/>
      <c r="R67" s="523"/>
      <c r="S67" s="523"/>
      <c r="T67" s="533" t="str">
        <f>IF(A67="","",INDEX(通常武器!$E:$E,MATCH(沈黙の魔術師!A67,通常武器!$B:$B,0)))</f>
        <v/>
      </c>
      <c r="U67" s="533"/>
      <c r="V67" s="523" t="str">
        <f>IF(A67="","",INDEX(通常武器!$F:$F,MATCH(沈黙の魔術師!A67,通常武器!$B:$B,0)))</f>
        <v/>
      </c>
      <c r="W67" s="523"/>
      <c r="X67" s="523" t="str">
        <f>IF(A67="","",INDEX(通常武器!$G:$G,MATCH(沈黙の魔術師!A67,通常武器!$B:$B,0)))</f>
        <v/>
      </c>
      <c r="Y67" s="523"/>
      <c r="Z67" s="523" t="str">
        <f>IF(A67="","",INDEX(通常武器!$H:$H,MATCH(沈黙の魔術師!A67,通常武器!$B:$B,0)))</f>
        <v/>
      </c>
      <c r="AA67" s="523"/>
      <c r="AB67" s="523" t="str">
        <f>IF(A67="","",INDEX(通常武器!$I:$I,MATCH(沈黙の魔術師!A67,通常武器!$B:$B,0)))</f>
        <v/>
      </c>
      <c r="AC67" s="523"/>
      <c r="AD67" s="523"/>
      <c r="AE67" s="523"/>
      <c r="AF67" s="523" t="str">
        <f>IF(A67="","",INDEX(通常武器!$J:$J,MATCH(沈黙の魔術師!A67,通常武器!$B:$B,0)))</f>
        <v/>
      </c>
      <c r="AG67" s="523"/>
      <c r="AH67" s="523" t="str">
        <f>IF(A67="","",INDEX(通常武器!$K:$K,MATCH(沈黙の魔術師!A67,通常武器!$B:$B,0)))</f>
        <v/>
      </c>
      <c r="AI67" s="523"/>
      <c r="AJ67" s="524" t="str">
        <f>IF(A67="","",INDEX(通常武器!$L:$L,MATCH(沈黙の魔術師!A67,通常武器!$B:$B,0)))</f>
        <v/>
      </c>
      <c r="AK67" s="525"/>
      <c r="AL67" s="236"/>
      <c r="AM67" s="236"/>
      <c r="AN67" s="236"/>
      <c r="AO67" s="236"/>
      <c r="AP67" s="236"/>
      <c r="AQ67" s="236"/>
    </row>
    <row r="68" spans="1:69" ht="14.25" customHeight="1" thickBot="1" x14ac:dyDescent="0.2">
      <c r="A68" s="526" t="s">
        <v>717</v>
      </c>
      <c r="B68" s="527"/>
      <c r="C68" s="527"/>
      <c r="D68" s="528" t="str">
        <f>IF(A67="","",INDEX(通常武器!$M:$M,MATCH(沈黙の魔術師!A67,通常武器!$B:$B,0)))</f>
        <v/>
      </c>
      <c r="E68" s="529"/>
      <c r="F68" s="529"/>
      <c r="G68" s="529"/>
      <c r="H68" s="529"/>
      <c r="I68" s="529"/>
      <c r="J68" s="529"/>
      <c r="K68" s="529"/>
      <c r="L68" s="529"/>
      <c r="M68" s="529"/>
      <c r="N68" s="529"/>
      <c r="O68" s="529"/>
      <c r="P68" s="529"/>
      <c r="Q68" s="529"/>
      <c r="R68" s="529"/>
      <c r="S68" s="529"/>
      <c r="T68" s="529"/>
      <c r="U68" s="529"/>
      <c r="V68" s="529"/>
      <c r="W68" s="529"/>
      <c r="X68" s="529"/>
      <c r="Y68" s="529"/>
      <c r="Z68" s="529"/>
      <c r="AA68" s="529"/>
      <c r="AB68" s="529"/>
      <c r="AC68" s="529"/>
      <c r="AD68" s="529"/>
      <c r="AE68" s="529"/>
      <c r="AF68" s="529"/>
      <c r="AG68" s="529"/>
      <c r="AH68" s="529"/>
      <c r="AI68" s="529"/>
      <c r="AJ68" s="529"/>
      <c r="AK68" s="530"/>
      <c r="AL68" s="507" t="b">
        <v>0</v>
      </c>
      <c r="AM68" s="508"/>
      <c r="AN68" s="508"/>
      <c r="AO68" s="236">
        <f>IF(AL68=TRUE,AH67,0)</f>
        <v>0</v>
      </c>
      <c r="AP68" s="236"/>
      <c r="AQ68" s="236"/>
    </row>
    <row r="69" spans="1:69" x14ac:dyDescent="0.15">
      <c r="A69" s="531"/>
      <c r="B69" s="532"/>
      <c r="C69" s="532"/>
      <c r="D69" s="532"/>
      <c r="E69" s="532"/>
      <c r="F69" s="532"/>
      <c r="G69" s="532"/>
      <c r="H69" s="532"/>
      <c r="I69" s="532"/>
      <c r="J69" s="523" t="str">
        <f>IF(A69="","",INDEX(通常武器!$C:$C,MATCH(沈黙の魔術師!A69,通常武器!$B:$B,0)))</f>
        <v/>
      </c>
      <c r="K69" s="523"/>
      <c r="L69" s="523"/>
      <c r="M69" s="523"/>
      <c r="N69" s="523"/>
      <c r="O69" s="523"/>
      <c r="P69" s="523" t="str">
        <f>IF(A69="","",INDEX(通常武器!$D:$D,MATCH(沈黙の魔術師!A69,通常武器!$B:$B,0)))</f>
        <v/>
      </c>
      <c r="Q69" s="523"/>
      <c r="R69" s="523"/>
      <c r="S69" s="523"/>
      <c r="T69" s="533" t="str">
        <f>IF(A69="","",INDEX(通常武器!$E:$E,MATCH(沈黙の魔術師!A69,通常武器!$B:$B,0)))</f>
        <v/>
      </c>
      <c r="U69" s="533"/>
      <c r="V69" s="523" t="str">
        <f>IF(A69="","",INDEX(通常武器!$F:$F,MATCH(沈黙の魔術師!A69,通常武器!$B:$B,0)))</f>
        <v/>
      </c>
      <c r="W69" s="523"/>
      <c r="X69" s="523" t="str">
        <f>IF(A69="","",INDEX(通常武器!$G:$G,MATCH(沈黙の魔術師!A69,通常武器!$B:$B,0)))</f>
        <v/>
      </c>
      <c r="Y69" s="523"/>
      <c r="Z69" s="523" t="str">
        <f>IF(A69="","",INDEX(通常武器!$H:$H,MATCH(沈黙の魔術師!A69,通常武器!$B:$B,0)))</f>
        <v/>
      </c>
      <c r="AA69" s="523"/>
      <c r="AB69" s="523" t="str">
        <f>IF(A69="","",INDEX(通常武器!$I:$I,MATCH(沈黙の魔術師!A69,通常武器!$B:$B,0)))</f>
        <v/>
      </c>
      <c r="AC69" s="523"/>
      <c r="AD69" s="523"/>
      <c r="AE69" s="523"/>
      <c r="AF69" s="523" t="str">
        <f>IF(A69="","",INDEX(通常武器!$J:$J,MATCH(沈黙の魔術師!A69,通常武器!$B:$B,0)))</f>
        <v/>
      </c>
      <c r="AG69" s="523"/>
      <c r="AH69" s="523" t="str">
        <f>IF(A69="","",INDEX(通常武器!$K:$K,MATCH(沈黙の魔術師!A69,通常武器!$B:$B,0)))</f>
        <v/>
      </c>
      <c r="AI69" s="523"/>
      <c r="AJ69" s="524" t="str">
        <f>IF(A69="","",INDEX(通常武器!$L:$L,MATCH(沈黙の魔術師!A69,通常武器!$B:$B,0)))</f>
        <v/>
      </c>
      <c r="AK69" s="525"/>
      <c r="AL69" s="236"/>
      <c r="AM69" s="236"/>
      <c r="AN69" s="236"/>
      <c r="AO69" s="236"/>
      <c r="AP69" s="236"/>
      <c r="AQ69" s="236"/>
    </row>
    <row r="70" spans="1:69" ht="14.25" customHeight="1" thickBot="1" x14ac:dyDescent="0.2">
      <c r="A70" s="526" t="s">
        <v>717</v>
      </c>
      <c r="B70" s="527"/>
      <c r="C70" s="527"/>
      <c r="D70" s="528" t="str">
        <f>IF(A69="","",INDEX(通常武器!$M:$M,MATCH(沈黙の魔術師!A69,通常武器!$B:$B,0)))</f>
        <v/>
      </c>
      <c r="E70" s="529"/>
      <c r="F70" s="529"/>
      <c r="G70" s="529"/>
      <c r="H70" s="529"/>
      <c r="I70" s="529"/>
      <c r="J70" s="529"/>
      <c r="K70" s="529"/>
      <c r="L70" s="529"/>
      <c r="M70" s="529"/>
      <c r="N70" s="529"/>
      <c r="O70" s="529"/>
      <c r="P70" s="529"/>
      <c r="Q70" s="529"/>
      <c r="R70" s="529"/>
      <c r="S70" s="529"/>
      <c r="T70" s="529"/>
      <c r="U70" s="529"/>
      <c r="V70" s="529"/>
      <c r="W70" s="529"/>
      <c r="X70" s="529"/>
      <c r="Y70" s="529"/>
      <c r="Z70" s="529"/>
      <c r="AA70" s="529"/>
      <c r="AB70" s="529"/>
      <c r="AC70" s="529"/>
      <c r="AD70" s="529"/>
      <c r="AE70" s="529"/>
      <c r="AF70" s="529"/>
      <c r="AG70" s="529"/>
      <c r="AH70" s="529"/>
      <c r="AI70" s="529"/>
      <c r="AJ70" s="529"/>
      <c r="AK70" s="530"/>
      <c r="AL70" s="507" t="b">
        <v>0</v>
      </c>
      <c r="AM70" s="508"/>
      <c r="AN70" s="508"/>
      <c r="AO70" s="236">
        <f>IF(AL70=TRUE,AH69,0)</f>
        <v>0</v>
      </c>
      <c r="AP70" s="236"/>
      <c r="AQ70" s="236"/>
    </row>
    <row r="71" spans="1:69" ht="14.25" thickBot="1" x14ac:dyDescent="0.2">
      <c r="A71" s="238"/>
      <c r="B71" s="238"/>
      <c r="C71" s="238"/>
      <c r="D71" s="238"/>
      <c r="E71" s="238"/>
      <c r="F71" s="238"/>
      <c r="G71" s="238"/>
      <c r="H71" s="238"/>
      <c r="I71" s="238"/>
      <c r="T71" s="238"/>
      <c r="U71" s="238"/>
      <c r="AF71" s="513" t="s">
        <v>604</v>
      </c>
      <c r="AG71" s="515"/>
      <c r="AH71" s="548">
        <f>SUM(AO66,AO68,AO70)</f>
        <v>1</v>
      </c>
      <c r="AI71" s="549"/>
      <c r="AJ71" s="550">
        <f>IF(A65="","",SUM(AJ65,AJ67,AJ69))</f>
        <v>500</v>
      </c>
      <c r="AK71" s="551"/>
      <c r="AL71" s="236"/>
      <c r="AM71" s="236"/>
      <c r="AN71" s="236"/>
      <c r="AO71" s="236"/>
      <c r="AP71" s="236"/>
      <c r="AQ71" s="236"/>
    </row>
    <row r="72" spans="1:69" ht="14.25" thickBot="1" x14ac:dyDescent="0.2">
      <c r="A72" s="473" t="s">
        <v>1635</v>
      </c>
      <c r="B72" s="474"/>
      <c r="C72" s="474"/>
      <c r="D72" s="474"/>
      <c r="E72" s="474"/>
      <c r="F72" s="474"/>
      <c r="G72" s="475"/>
      <c r="H72" s="218"/>
      <c r="I72" s="218"/>
      <c r="J72" s="218"/>
      <c r="K72" s="218"/>
      <c r="L72" s="218"/>
      <c r="M72" s="218"/>
      <c r="N72" s="239"/>
      <c r="O72" s="239"/>
      <c r="P72" s="240"/>
      <c r="Q72" s="240"/>
      <c r="R72" s="240"/>
      <c r="S72" s="240"/>
      <c r="T72" s="240"/>
      <c r="U72" s="240"/>
      <c r="V72" s="240"/>
      <c r="W72" s="240"/>
      <c r="AB72" s="240"/>
      <c r="AC72" s="240"/>
      <c r="AD72" s="240"/>
      <c r="AE72" s="240"/>
      <c r="AH72" s="240"/>
      <c r="AI72" s="240"/>
      <c r="AJ72" s="240"/>
      <c r="AK72" s="240"/>
      <c r="AO72" s="236"/>
      <c r="AP72" s="236"/>
      <c r="AQ72" s="236"/>
    </row>
    <row r="73" spans="1:69" ht="14.25" thickBot="1" x14ac:dyDescent="0.2">
      <c r="A73" s="536"/>
      <c r="B73" s="537"/>
      <c r="C73" s="537"/>
      <c r="D73" s="537"/>
      <c r="E73" s="537"/>
      <c r="F73" s="537"/>
      <c r="G73" s="538"/>
      <c r="T73" s="539" t="s">
        <v>1636</v>
      </c>
      <c r="U73" s="540"/>
      <c r="V73" s="540"/>
      <c r="W73" s="540"/>
      <c r="X73" s="540"/>
      <c r="Y73" s="540"/>
      <c r="Z73" s="540"/>
      <c r="AA73" s="540"/>
      <c r="AB73" s="540"/>
      <c r="AC73" s="540"/>
      <c r="AD73" s="540"/>
      <c r="AE73" s="541"/>
      <c r="AJ73" s="241"/>
      <c r="AK73" s="241"/>
      <c r="AL73" s="236"/>
      <c r="AM73" s="236"/>
      <c r="AN73" s="236"/>
      <c r="AO73" s="236"/>
      <c r="AP73" s="236"/>
      <c r="AQ73" s="236"/>
    </row>
    <row r="74" spans="1:69" ht="14.25" thickBot="1" x14ac:dyDescent="0.2">
      <c r="A74" s="542" t="s">
        <v>327</v>
      </c>
      <c r="B74" s="543"/>
      <c r="C74" s="543"/>
      <c r="D74" s="543"/>
      <c r="E74" s="543"/>
      <c r="F74" s="543"/>
      <c r="G74" s="543"/>
      <c r="H74" s="543"/>
      <c r="I74" s="543"/>
      <c r="J74" s="543" t="s">
        <v>328</v>
      </c>
      <c r="K74" s="543"/>
      <c r="L74" s="543"/>
      <c r="M74" s="543"/>
      <c r="N74" s="543"/>
      <c r="O74" s="543"/>
      <c r="P74" s="544" t="s">
        <v>743</v>
      </c>
      <c r="Q74" s="544"/>
      <c r="R74" s="544"/>
      <c r="S74" s="545"/>
      <c r="T74" s="546" t="s">
        <v>705</v>
      </c>
      <c r="U74" s="546"/>
      <c r="V74" s="546"/>
      <c r="W74" s="546" t="s">
        <v>706</v>
      </c>
      <c r="X74" s="546"/>
      <c r="Y74" s="546"/>
      <c r="Z74" s="546" t="s">
        <v>707</v>
      </c>
      <c r="AA74" s="546"/>
      <c r="AB74" s="546"/>
      <c r="AC74" s="546" t="s">
        <v>708</v>
      </c>
      <c r="AD74" s="546"/>
      <c r="AE74" s="547"/>
      <c r="AF74" s="544" t="s">
        <v>744</v>
      </c>
      <c r="AG74" s="544"/>
      <c r="AH74" s="544"/>
      <c r="AI74" s="562" t="s">
        <v>911</v>
      </c>
      <c r="AJ74" s="562"/>
      <c r="AK74" s="563"/>
      <c r="AO74" s="236" t="s">
        <v>1636</v>
      </c>
      <c r="AP74" s="236"/>
      <c r="AQ74" s="236"/>
      <c r="AS74" s="218" t="s">
        <v>744</v>
      </c>
    </row>
    <row r="75" spans="1:69" x14ac:dyDescent="0.15">
      <c r="A75" s="558" t="s">
        <v>3444</v>
      </c>
      <c r="B75" s="559"/>
      <c r="C75" s="559"/>
      <c r="D75" s="559"/>
      <c r="E75" s="559"/>
      <c r="F75" s="559"/>
      <c r="G75" s="559"/>
      <c r="H75" s="559"/>
      <c r="I75" s="559"/>
      <c r="J75" s="560" t="str">
        <f>IF(A75="","",INDEX(防具!$C:$C,MATCH(沈黙の魔術師!A75,防具!$B:$B,0)))</f>
        <v>革</v>
      </c>
      <c r="K75" s="560"/>
      <c r="L75" s="560"/>
      <c r="M75" s="560"/>
      <c r="N75" s="560"/>
      <c r="O75" s="560"/>
      <c r="P75" s="561" t="str">
        <f>IF(A75="","",INDEX(防具!$D:$D,MATCH(沈黙の魔術師!A75,防具!$B:$B,0)))</f>
        <v>頭</v>
      </c>
      <c r="Q75" s="561"/>
      <c r="R75" s="561"/>
      <c r="S75" s="561"/>
      <c r="T75" s="561">
        <f>IF(A75="","",INDEX(防具!$E:$E,MATCH(沈黙の魔術師!A75,防具!$B:$B,0)))</f>
        <v>1</v>
      </c>
      <c r="U75" s="561"/>
      <c r="V75" s="561"/>
      <c r="W75" s="561">
        <f>IF(A75="","",INDEX(防具!$F:$F,MATCH(沈黙の魔術師!A75,防具!$B:$B,0)))</f>
        <v>1</v>
      </c>
      <c r="X75" s="561"/>
      <c r="Y75" s="561"/>
      <c r="Z75" s="561">
        <f>IF(A75="","",INDEX(防具!$G:$G,MATCH(沈黙の魔術師!A75,防具!$B:$B,0)))</f>
        <v>0</v>
      </c>
      <c r="AA75" s="561"/>
      <c r="AB75" s="561"/>
      <c r="AC75" s="561">
        <f>IF(A75="","",INDEX(防具!$H:$H,MATCH(沈黙の魔術師!A75,防具!$B:$B,0)))</f>
        <v>-1</v>
      </c>
      <c r="AD75" s="561"/>
      <c r="AE75" s="561"/>
      <c r="AF75" s="561">
        <f>IF(A75="","",INDEX(防具!$I:$I,MATCH(沈黙の魔術師!A75,防具!$B:$B,0)))</f>
        <v>0</v>
      </c>
      <c r="AG75" s="561"/>
      <c r="AH75" s="561"/>
      <c r="AI75" s="552">
        <f>IF(A75="","",INDEX(防具!$J:$J,MATCH(沈黙の魔術師!A75,防具!$B:$B,0)))</f>
        <v>100</v>
      </c>
      <c r="AJ75" s="552"/>
      <c r="AK75" s="553"/>
      <c r="AO75" s="219" t="s">
        <v>705</v>
      </c>
      <c r="AP75" s="219" t="s">
        <v>706</v>
      </c>
      <c r="AQ75" s="219" t="s">
        <v>707</v>
      </c>
      <c r="AR75" s="219" t="s">
        <v>1638</v>
      </c>
      <c r="AS75" s="219"/>
    </row>
    <row r="76" spans="1:69" ht="14.25" thickBot="1" x14ac:dyDescent="0.2">
      <c r="A76" s="554" t="s">
        <v>717</v>
      </c>
      <c r="B76" s="555"/>
      <c r="C76" s="555"/>
      <c r="D76" s="556">
        <f>IF(A75="","",INDEX(防具!$K:$K,MATCH(沈黙の魔術師!A75,防具!$B:$B,0)))</f>
        <v>0</v>
      </c>
      <c r="E76" s="556"/>
      <c r="F76" s="556"/>
      <c r="G76" s="556"/>
      <c r="H76" s="556"/>
      <c r="I76" s="556"/>
      <c r="J76" s="556"/>
      <c r="K76" s="556"/>
      <c r="L76" s="556"/>
      <c r="M76" s="556"/>
      <c r="N76" s="556"/>
      <c r="O76" s="556"/>
      <c r="P76" s="556"/>
      <c r="Q76" s="556"/>
      <c r="R76" s="556"/>
      <c r="S76" s="556"/>
      <c r="T76" s="556"/>
      <c r="U76" s="556"/>
      <c r="V76" s="556"/>
      <c r="W76" s="556"/>
      <c r="X76" s="556"/>
      <c r="Y76" s="556"/>
      <c r="Z76" s="556"/>
      <c r="AA76" s="556"/>
      <c r="AB76" s="556"/>
      <c r="AC76" s="556"/>
      <c r="AD76" s="556"/>
      <c r="AE76" s="556"/>
      <c r="AF76" s="556"/>
      <c r="AG76" s="556"/>
      <c r="AH76" s="556"/>
      <c r="AI76" s="556"/>
      <c r="AJ76" s="556"/>
      <c r="AK76" s="557"/>
      <c r="AL76" s="508" t="b">
        <v>1</v>
      </c>
      <c r="AM76" s="508"/>
      <c r="AN76" s="508"/>
      <c r="AO76" s="219">
        <f>IF(AL76=TRUE,T75,0)</f>
        <v>1</v>
      </c>
      <c r="AP76" s="219">
        <f>IF(AL76=TRUE,W75,0)</f>
        <v>1</v>
      </c>
      <c r="AQ76" s="219">
        <f>IF(AL76=TRUE,Z75,0)</f>
        <v>0</v>
      </c>
      <c r="AR76" s="242">
        <f>IF(AL76=TRUE,AC75,0)</f>
        <v>-1</v>
      </c>
      <c r="AS76" s="219">
        <f>IF(AL76=TRUE,AF75,0)</f>
        <v>0</v>
      </c>
    </row>
    <row r="77" spans="1:69" x14ac:dyDescent="0.15">
      <c r="A77" s="558" t="s">
        <v>3689</v>
      </c>
      <c r="B77" s="559"/>
      <c r="C77" s="559"/>
      <c r="D77" s="559"/>
      <c r="E77" s="559"/>
      <c r="F77" s="559"/>
      <c r="G77" s="559"/>
      <c r="H77" s="559"/>
      <c r="I77" s="559"/>
      <c r="J77" s="560" t="str">
        <f>IF(A77="","",INDEX(防具!$C:$C,MATCH(沈黙の魔術師!A77,防具!$B:$B,0)))</f>
        <v>布</v>
      </c>
      <c r="K77" s="560"/>
      <c r="L77" s="560"/>
      <c r="M77" s="560"/>
      <c r="N77" s="560"/>
      <c r="O77" s="560"/>
      <c r="P77" s="561" t="str">
        <f>IF(A77="","",INDEX(防具!$D:$D,MATCH(沈黙の魔術師!A77,防具!$B:$B,0)))</f>
        <v>胴</v>
      </c>
      <c r="Q77" s="561"/>
      <c r="R77" s="561"/>
      <c r="S77" s="561"/>
      <c r="T77" s="561">
        <f>IF(A77="","",INDEX(防具!$E:$E,MATCH(沈黙の魔術師!A77,防具!$B:$B,0)))</f>
        <v>1</v>
      </c>
      <c r="U77" s="561"/>
      <c r="V77" s="561"/>
      <c r="W77" s="561">
        <f>IF(A77="","",INDEX(防具!$F:$F,MATCH(沈黙の魔術師!A77,防具!$B:$B,0)))</f>
        <v>0</v>
      </c>
      <c r="X77" s="561"/>
      <c r="Y77" s="561"/>
      <c r="Z77" s="561">
        <f>IF(A77="","",INDEX(防具!$G:$G,MATCH(沈黙の魔術師!A77,防具!$B:$B,0)))</f>
        <v>1</v>
      </c>
      <c r="AA77" s="561"/>
      <c r="AB77" s="561"/>
      <c r="AC77" s="561">
        <f>IF(A77="","",INDEX(防具!$H:$H,MATCH(沈黙の魔術師!A77,防具!$B:$B,0)))</f>
        <v>-2</v>
      </c>
      <c r="AD77" s="561"/>
      <c r="AE77" s="561"/>
      <c r="AF77" s="561">
        <f>IF(A77="","",INDEX(防具!$I:$I,MATCH(沈黙の魔術師!A77,防具!$B:$B,0)))</f>
        <v>0</v>
      </c>
      <c r="AG77" s="561"/>
      <c r="AH77" s="561"/>
      <c r="AI77" s="552">
        <f>IF(A77="","",INDEX(防具!$J:$J,MATCH(沈黙の魔術師!A77,防具!$B:$B,0)))</f>
        <v>50</v>
      </c>
      <c r="AJ77" s="552"/>
      <c r="AK77" s="553"/>
      <c r="AO77" s="219" t="s">
        <v>705</v>
      </c>
      <c r="AP77" s="219" t="s">
        <v>706</v>
      </c>
      <c r="AQ77" s="219" t="s">
        <v>707</v>
      </c>
      <c r="AR77" s="219" t="s">
        <v>1638</v>
      </c>
      <c r="AS77" s="219"/>
    </row>
    <row r="78" spans="1:69" ht="13.5" customHeight="1" thickBot="1" x14ac:dyDescent="0.2">
      <c r="A78" s="526" t="s">
        <v>717</v>
      </c>
      <c r="B78" s="527"/>
      <c r="C78" s="527"/>
      <c r="D78" s="564">
        <f>IF(A77="","",INDEX(防具!$K:$K,MATCH(沈黙の魔術師!A77,防具!$B:$B,0)))</f>
        <v>0</v>
      </c>
      <c r="E78" s="564"/>
      <c r="F78" s="564"/>
      <c r="G78" s="564"/>
      <c r="H78" s="564"/>
      <c r="I78" s="564"/>
      <c r="J78" s="564"/>
      <c r="K78" s="564"/>
      <c r="L78" s="564"/>
      <c r="M78" s="564"/>
      <c r="N78" s="564"/>
      <c r="O78" s="564"/>
      <c r="P78" s="564"/>
      <c r="Q78" s="564"/>
      <c r="R78" s="564"/>
      <c r="S78" s="564"/>
      <c r="T78" s="564"/>
      <c r="U78" s="564"/>
      <c r="V78" s="564"/>
      <c r="W78" s="564"/>
      <c r="X78" s="564"/>
      <c r="Y78" s="564"/>
      <c r="Z78" s="564"/>
      <c r="AA78" s="564"/>
      <c r="AB78" s="564"/>
      <c r="AC78" s="564"/>
      <c r="AD78" s="564"/>
      <c r="AE78" s="564"/>
      <c r="AF78" s="564"/>
      <c r="AG78" s="564"/>
      <c r="AH78" s="564"/>
      <c r="AI78" s="564"/>
      <c r="AJ78" s="564"/>
      <c r="AK78" s="565"/>
      <c r="AL78" s="508" t="b">
        <v>1</v>
      </c>
      <c r="AM78" s="508"/>
      <c r="AN78" s="508"/>
      <c r="AO78" s="219">
        <f>IF(AL78=TRUE,T77,0)</f>
        <v>1</v>
      </c>
      <c r="AP78" s="219">
        <f>IF(AL78=TRUE,W77,0)</f>
        <v>0</v>
      </c>
      <c r="AQ78" s="219">
        <f>IF(AL78=TRUE,Z77,0)</f>
        <v>1</v>
      </c>
      <c r="AR78" s="242">
        <f>IF(AL78=TRUE,AC77,0)</f>
        <v>-2</v>
      </c>
      <c r="AS78" s="219">
        <f>IF(AL78=TRUE,AF77,0)</f>
        <v>0</v>
      </c>
    </row>
    <row r="79" spans="1:69" ht="14.25" customHeight="1" x14ac:dyDescent="0.15">
      <c r="A79" s="531" t="s">
        <v>3690</v>
      </c>
      <c r="B79" s="532"/>
      <c r="C79" s="532"/>
      <c r="D79" s="532"/>
      <c r="E79" s="532"/>
      <c r="F79" s="532"/>
      <c r="G79" s="532"/>
      <c r="H79" s="532"/>
      <c r="I79" s="532"/>
      <c r="J79" s="533" t="str">
        <f>IF(A79="","",INDEX(防具!$C:$C,MATCH(沈黙の魔術師!A79,防具!$B:$B,0)))</f>
        <v>布</v>
      </c>
      <c r="K79" s="533"/>
      <c r="L79" s="533"/>
      <c r="M79" s="533"/>
      <c r="N79" s="533"/>
      <c r="O79" s="533"/>
      <c r="P79" s="523" t="str">
        <f>IF(A79="","",INDEX(防具!$D:$D,MATCH(沈黙の魔術師!A79,防具!$B:$B,0)))</f>
        <v>籠手</v>
      </c>
      <c r="Q79" s="523"/>
      <c r="R79" s="523"/>
      <c r="S79" s="523"/>
      <c r="T79" s="523">
        <f>IF(A79="","",INDEX(防具!$E:$E,MATCH(沈黙の魔術師!A79,防具!$B:$B,0)))</f>
        <v>1</v>
      </c>
      <c r="U79" s="523"/>
      <c r="V79" s="523"/>
      <c r="W79" s="523">
        <f>IF(A79="","",INDEX(防具!$F:$F,MATCH(沈黙の魔術師!A79,防具!$B:$B,0)))</f>
        <v>0</v>
      </c>
      <c r="X79" s="523"/>
      <c r="Y79" s="523"/>
      <c r="Z79" s="523">
        <f>IF(A79="","",INDEX(防具!$G:$G,MATCH(沈黙の魔術師!A79,防具!$B:$B,0)))</f>
        <v>0</v>
      </c>
      <c r="AA79" s="523"/>
      <c r="AB79" s="523"/>
      <c r="AC79" s="523">
        <f>IF(A79="","",INDEX(防具!$H:$H,MATCH(沈黙の魔術師!A79,防具!$B:$B,0)))</f>
        <v>0</v>
      </c>
      <c r="AD79" s="523"/>
      <c r="AE79" s="523"/>
      <c r="AF79" s="523">
        <f>IF(A79="","",INDEX(防具!$I:$I,MATCH(沈黙の魔術師!A79,防具!$B:$B,0)))</f>
        <v>0</v>
      </c>
      <c r="AG79" s="523"/>
      <c r="AH79" s="523"/>
      <c r="AI79" s="524">
        <f>IF(A79="","",INDEX(防具!$J:$J,MATCH(沈黙の魔術師!A79,防具!$B:$B,0)))</f>
        <v>10</v>
      </c>
      <c r="AJ79" s="524"/>
      <c r="AK79" s="525"/>
      <c r="AO79" s="219" t="s">
        <v>705</v>
      </c>
      <c r="AP79" s="219" t="s">
        <v>706</v>
      </c>
      <c r="AQ79" s="219" t="s">
        <v>707</v>
      </c>
      <c r="AR79" s="219" t="s">
        <v>1638</v>
      </c>
      <c r="AS79" s="219"/>
    </row>
    <row r="80" spans="1:69" ht="14.25" customHeight="1" thickBot="1" x14ac:dyDescent="0.2">
      <c r="A80" s="554" t="s">
        <v>717</v>
      </c>
      <c r="B80" s="555"/>
      <c r="C80" s="555"/>
      <c r="D80" s="556">
        <f>IF(A79="","",INDEX(防具!$K:$K,MATCH(沈黙の魔術師!A79,防具!$B:$B,0)))</f>
        <v>0</v>
      </c>
      <c r="E80" s="556"/>
      <c r="F80" s="556"/>
      <c r="G80" s="556"/>
      <c r="H80" s="556"/>
      <c r="I80" s="556"/>
      <c r="J80" s="556"/>
      <c r="K80" s="556"/>
      <c r="L80" s="556"/>
      <c r="M80" s="556"/>
      <c r="N80" s="556"/>
      <c r="O80" s="556"/>
      <c r="P80" s="556"/>
      <c r="Q80" s="556"/>
      <c r="R80" s="556"/>
      <c r="S80" s="556"/>
      <c r="T80" s="556"/>
      <c r="U80" s="556"/>
      <c r="V80" s="556"/>
      <c r="W80" s="556"/>
      <c r="X80" s="556"/>
      <c r="Y80" s="556"/>
      <c r="Z80" s="556"/>
      <c r="AA80" s="556"/>
      <c r="AB80" s="556"/>
      <c r="AC80" s="556"/>
      <c r="AD80" s="556"/>
      <c r="AE80" s="556"/>
      <c r="AF80" s="556"/>
      <c r="AG80" s="556"/>
      <c r="AH80" s="556"/>
      <c r="AI80" s="556"/>
      <c r="AJ80" s="556"/>
      <c r="AK80" s="557"/>
      <c r="AL80" s="508" t="b">
        <v>1</v>
      </c>
      <c r="AM80" s="508"/>
      <c r="AN80" s="508"/>
      <c r="AO80" s="219">
        <f>IF(AL80=TRUE,T79,0)</f>
        <v>1</v>
      </c>
      <c r="AP80" s="219">
        <f>IF(AL80=TRUE,W79,0)</f>
        <v>0</v>
      </c>
      <c r="AQ80" s="219">
        <f>IF(AL80=TRUE,Z79,0)</f>
        <v>0</v>
      </c>
      <c r="AR80" s="242">
        <f>IF(AL80=TRUE,AC79,0)</f>
        <v>0</v>
      </c>
      <c r="AS80" s="219">
        <f>IF(AL80=TRUE,AF79,0)</f>
        <v>0</v>
      </c>
      <c r="BQ80" s="233"/>
    </row>
    <row r="81" spans="1:45" x14ac:dyDescent="0.15">
      <c r="A81" s="558" t="s">
        <v>3648</v>
      </c>
      <c r="B81" s="559"/>
      <c r="C81" s="559"/>
      <c r="D81" s="559"/>
      <c r="E81" s="559"/>
      <c r="F81" s="559"/>
      <c r="G81" s="559"/>
      <c r="H81" s="559"/>
      <c r="I81" s="559"/>
      <c r="J81" s="560" t="str">
        <f>IF(A81="","",INDEX(防具!$C:$C,MATCH(沈黙の魔術師!A81,防具!$B:$B,0)))</f>
        <v>革</v>
      </c>
      <c r="K81" s="560"/>
      <c r="L81" s="560"/>
      <c r="M81" s="560"/>
      <c r="N81" s="560"/>
      <c r="O81" s="560"/>
      <c r="P81" s="561" t="str">
        <f>IF(A81="","",INDEX(防具!$D:$D,MATCH(沈黙の魔術師!A81,防具!$B:$B,0)))</f>
        <v>靴</v>
      </c>
      <c r="Q81" s="561"/>
      <c r="R81" s="561"/>
      <c r="S81" s="561"/>
      <c r="T81" s="561">
        <f>IF(A81="","",INDEX(防具!$E:$E,MATCH(沈黙の魔術師!A81,防具!$B:$B,0)))</f>
        <v>1</v>
      </c>
      <c r="U81" s="561"/>
      <c r="V81" s="561"/>
      <c r="W81" s="561">
        <f>IF(A81="","",INDEX(防具!$F:$F,MATCH(沈黙の魔術師!A81,防具!$B:$B,0)))</f>
        <v>1</v>
      </c>
      <c r="X81" s="561"/>
      <c r="Y81" s="561"/>
      <c r="Z81" s="561">
        <f>IF(A81="","",INDEX(防具!$G:$G,MATCH(沈黙の魔術師!A81,防具!$B:$B,0)))</f>
        <v>0</v>
      </c>
      <c r="AA81" s="561"/>
      <c r="AB81" s="561"/>
      <c r="AC81" s="561">
        <f>IF(A81="","",INDEX(防具!$H:$H,MATCH(沈黙の魔術師!A81,防具!$B:$B,0)))</f>
        <v>0</v>
      </c>
      <c r="AD81" s="561"/>
      <c r="AE81" s="561"/>
      <c r="AF81" s="561">
        <f>IF(A81="","",INDEX(防具!$I:$I,MATCH(沈黙の魔術師!A81,防具!$B:$B,0)))</f>
        <v>0</v>
      </c>
      <c r="AG81" s="561"/>
      <c r="AH81" s="561"/>
      <c r="AI81" s="552">
        <f>IF(A81="","",INDEX(防具!$J:$J,MATCH(沈黙の魔術師!A81,防具!$B:$B,0)))</f>
        <v>20</v>
      </c>
      <c r="AJ81" s="552"/>
      <c r="AK81" s="553"/>
      <c r="AO81" s="219" t="s">
        <v>705</v>
      </c>
      <c r="AP81" s="219" t="s">
        <v>706</v>
      </c>
      <c r="AQ81" s="219" t="s">
        <v>707</v>
      </c>
      <c r="AR81" s="219" t="s">
        <v>1638</v>
      </c>
      <c r="AS81" s="219"/>
    </row>
    <row r="82" spans="1:45" ht="13.5" customHeight="1" thickBot="1" x14ac:dyDescent="0.2">
      <c r="A82" s="526" t="s">
        <v>717</v>
      </c>
      <c r="B82" s="527"/>
      <c r="C82" s="527"/>
      <c r="D82" s="564">
        <f>IF(A81="","",INDEX(防具!$K:$K,MATCH(沈黙の魔術師!A81,防具!$B:$B,0)))</f>
        <v>0</v>
      </c>
      <c r="E82" s="564"/>
      <c r="F82" s="564"/>
      <c r="G82" s="564"/>
      <c r="H82" s="564"/>
      <c r="I82" s="564"/>
      <c r="J82" s="564"/>
      <c r="K82" s="564"/>
      <c r="L82" s="564"/>
      <c r="M82" s="564"/>
      <c r="N82" s="564"/>
      <c r="O82" s="564"/>
      <c r="P82" s="564"/>
      <c r="Q82" s="564"/>
      <c r="R82" s="564"/>
      <c r="S82" s="564"/>
      <c r="T82" s="564"/>
      <c r="U82" s="564"/>
      <c r="V82" s="564"/>
      <c r="W82" s="564"/>
      <c r="X82" s="564"/>
      <c r="Y82" s="564"/>
      <c r="Z82" s="564"/>
      <c r="AA82" s="564"/>
      <c r="AB82" s="564"/>
      <c r="AC82" s="564"/>
      <c r="AD82" s="564"/>
      <c r="AE82" s="564"/>
      <c r="AF82" s="564"/>
      <c r="AG82" s="564"/>
      <c r="AH82" s="564"/>
      <c r="AI82" s="564"/>
      <c r="AJ82" s="564"/>
      <c r="AK82" s="565"/>
      <c r="AL82" s="508" t="b">
        <v>1</v>
      </c>
      <c r="AM82" s="508"/>
      <c r="AN82" s="508"/>
      <c r="AO82" s="219">
        <f>IF(AL82=TRUE,T81,0)</f>
        <v>1</v>
      </c>
      <c r="AP82" s="219">
        <f>IF(AL82=TRUE,W81,0)</f>
        <v>1</v>
      </c>
      <c r="AQ82" s="219">
        <f>IF(AL82=TRUE,Z81,0)</f>
        <v>0</v>
      </c>
      <c r="AR82" s="242">
        <f>IF(AL82=TRUE,AC81,0)</f>
        <v>0</v>
      </c>
      <c r="AS82" s="219">
        <f>IF(AL82=TRUE,AF81,0)</f>
        <v>0</v>
      </c>
    </row>
    <row r="83" spans="1:45" x14ac:dyDescent="0.15">
      <c r="A83" s="531"/>
      <c r="B83" s="532"/>
      <c r="C83" s="532"/>
      <c r="D83" s="532"/>
      <c r="E83" s="532"/>
      <c r="F83" s="532"/>
      <c r="G83" s="532"/>
      <c r="H83" s="532"/>
      <c r="I83" s="532"/>
      <c r="J83" s="533" t="str">
        <f>IF(A83="","",INDEX(防具!$C:$C,MATCH(沈黙の魔術師!A83,防具!$B:$B,0)))</f>
        <v/>
      </c>
      <c r="K83" s="533"/>
      <c r="L83" s="533"/>
      <c r="M83" s="533"/>
      <c r="N83" s="533"/>
      <c r="O83" s="533"/>
      <c r="P83" s="523" t="str">
        <f>IF(A83="","",INDEX(防具!$D:$D,MATCH(沈黙の魔術師!A83,防具!$B:$B,0)))</f>
        <v/>
      </c>
      <c r="Q83" s="523"/>
      <c r="R83" s="523"/>
      <c r="S83" s="523"/>
      <c r="T83" s="523" t="str">
        <f>IF(A83="","",INDEX(防具!$E:$E,MATCH(沈黙の魔術師!A83,防具!$B:$B,0)))</f>
        <v/>
      </c>
      <c r="U83" s="523"/>
      <c r="V83" s="523"/>
      <c r="W83" s="523" t="str">
        <f>IF(A83="","",INDEX(防具!$F:$F,MATCH(沈黙の魔術師!A83,防具!$B:$B,0)))</f>
        <v/>
      </c>
      <c r="X83" s="523"/>
      <c r="Y83" s="523"/>
      <c r="Z83" s="523" t="str">
        <f>IF(A83="","",INDEX(防具!$G:$G,MATCH(沈黙の魔術師!A83,防具!$B:$B,0)))</f>
        <v/>
      </c>
      <c r="AA83" s="523"/>
      <c r="AB83" s="523"/>
      <c r="AC83" s="523" t="str">
        <f>IF(A83="","",INDEX(防具!$H:$H,MATCH(沈黙の魔術師!A83,防具!$B:$B,0)))</f>
        <v/>
      </c>
      <c r="AD83" s="523"/>
      <c r="AE83" s="523"/>
      <c r="AF83" s="523" t="str">
        <f>IF(A83="","",INDEX(防具!$I:$I,MATCH(沈黙の魔術師!A83,防具!$B:$B,0)))</f>
        <v/>
      </c>
      <c r="AG83" s="523"/>
      <c r="AH83" s="523"/>
      <c r="AI83" s="524" t="str">
        <f>IF(A83="","",INDEX(防具!$J:$J,MATCH(沈黙の魔術師!A83,防具!$B:$B,0)))</f>
        <v/>
      </c>
      <c r="AJ83" s="524"/>
      <c r="AK83" s="525"/>
      <c r="AO83" s="219" t="s">
        <v>705</v>
      </c>
      <c r="AP83" s="219" t="s">
        <v>706</v>
      </c>
      <c r="AQ83" s="219" t="s">
        <v>707</v>
      </c>
      <c r="AR83" s="219" t="s">
        <v>1638</v>
      </c>
      <c r="AS83" s="219"/>
    </row>
    <row r="84" spans="1:45" ht="14.25" customHeight="1" thickBot="1" x14ac:dyDescent="0.2">
      <c r="A84" s="526" t="s">
        <v>717</v>
      </c>
      <c r="B84" s="527"/>
      <c r="C84" s="527"/>
      <c r="D84" s="564" t="str">
        <f>IF(A83="","",INDEX(防具!$K:$K,MATCH(沈黙の魔術師!A83,防具!$B:$B,0)))</f>
        <v/>
      </c>
      <c r="E84" s="564"/>
      <c r="F84" s="564"/>
      <c r="G84" s="564"/>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4"/>
      <c r="AJ84" s="564"/>
      <c r="AK84" s="565"/>
      <c r="AL84" s="508" t="b">
        <v>1</v>
      </c>
      <c r="AM84" s="508"/>
      <c r="AN84" s="508"/>
      <c r="AO84" s="219" t="str">
        <f>IF(AL84=TRUE,T83,0)</f>
        <v/>
      </c>
      <c r="AP84" s="219" t="str">
        <f>IF(AL84=TRUE,W83,0)</f>
        <v/>
      </c>
      <c r="AQ84" s="219" t="str">
        <f>IF(AL84=TRUE,Z83,0)</f>
        <v/>
      </c>
      <c r="AR84" s="242" t="str">
        <f>IF(AL84=TRUE,AC83,0)</f>
        <v/>
      </c>
      <c r="AS84" s="219" t="str">
        <f>IF(AL84=TRUE,AF83,0)</f>
        <v/>
      </c>
    </row>
    <row r="85" spans="1:45" ht="14.25" thickBot="1" x14ac:dyDescent="0.2">
      <c r="R85" s="577" t="s">
        <v>604</v>
      </c>
      <c r="S85" s="578"/>
      <c r="T85" s="579">
        <f>SUM(AO76,AO78,AO80,AO82,AO84)</f>
        <v>4</v>
      </c>
      <c r="U85" s="579"/>
      <c r="V85" s="579"/>
      <c r="W85" s="579">
        <f>SUM(AP76,AP78,AP80,AP82,AP84)</f>
        <v>2</v>
      </c>
      <c r="X85" s="579"/>
      <c r="Y85" s="579"/>
      <c r="Z85" s="579">
        <f>SUM(AQ76,AQ78,AQ80,AQ82,AQ84)</f>
        <v>1</v>
      </c>
      <c r="AA85" s="579"/>
      <c r="AB85" s="579"/>
      <c r="AC85" s="579">
        <f>SUM(AR76,AR78,AR80,AR82,AR84)</f>
        <v>-3</v>
      </c>
      <c r="AD85" s="579"/>
      <c r="AE85" s="579"/>
      <c r="AF85" s="579">
        <f>SUM(AS76,AS78,AS80,AS82,AS84)</f>
        <v>0</v>
      </c>
      <c r="AG85" s="579"/>
      <c r="AH85" s="579"/>
      <c r="AI85" s="566">
        <f>IF(A75="","",SUM(AI75,AI77,AI79,AI81,AI83))</f>
        <v>180</v>
      </c>
      <c r="AJ85" s="567"/>
      <c r="AK85" s="568"/>
      <c r="AO85" s="219"/>
      <c r="AP85" s="219"/>
      <c r="AQ85" s="219"/>
      <c r="AR85" s="219"/>
      <c r="AS85" s="219"/>
    </row>
    <row r="86" spans="1:45" x14ac:dyDescent="0.15">
      <c r="A86" s="490" t="s">
        <v>1637</v>
      </c>
      <c r="B86" s="491"/>
      <c r="C86" s="491"/>
      <c r="D86" s="491"/>
      <c r="E86" s="491"/>
      <c r="F86" s="491"/>
      <c r="G86" s="492"/>
      <c r="K86" s="226"/>
      <c r="L86" s="226"/>
      <c r="M86" s="226"/>
      <c r="N86" s="226"/>
      <c r="O86" s="226"/>
      <c r="P86" s="226"/>
      <c r="Q86" s="226"/>
      <c r="R86" s="226"/>
      <c r="S86" s="226"/>
      <c r="T86" s="226"/>
      <c r="U86" s="226"/>
      <c r="V86" s="226"/>
      <c r="AF86" s="243"/>
      <c r="AG86" s="243"/>
    </row>
    <row r="87" spans="1:45" ht="14.25" thickBot="1" x14ac:dyDescent="0.2">
      <c r="A87" s="493"/>
      <c r="B87" s="494"/>
      <c r="C87" s="494"/>
      <c r="D87" s="494"/>
      <c r="E87" s="494"/>
      <c r="F87" s="494"/>
      <c r="G87" s="495"/>
    </row>
    <row r="88" spans="1:45" ht="13.5" customHeight="1" thickBot="1" x14ac:dyDescent="0.2">
      <c r="A88" s="569" t="s">
        <v>327</v>
      </c>
      <c r="B88" s="570"/>
      <c r="C88" s="570"/>
      <c r="D88" s="570"/>
      <c r="E88" s="570"/>
      <c r="F88" s="570"/>
      <c r="G88" s="570"/>
      <c r="H88" s="570"/>
      <c r="I88" s="570"/>
      <c r="J88" s="571" t="s">
        <v>1639</v>
      </c>
      <c r="K88" s="571"/>
      <c r="L88" s="571"/>
      <c r="M88" s="571"/>
      <c r="N88" s="570" t="s">
        <v>752</v>
      </c>
      <c r="O88" s="570"/>
      <c r="P88" s="570"/>
      <c r="Q88" s="570"/>
      <c r="R88" s="570"/>
      <c r="S88" s="570" t="s">
        <v>136</v>
      </c>
      <c r="T88" s="570"/>
      <c r="U88" s="570"/>
      <c r="V88" s="570"/>
      <c r="W88" s="570"/>
      <c r="X88" s="570" t="s">
        <v>112</v>
      </c>
      <c r="Y88" s="570"/>
      <c r="Z88" s="570"/>
      <c r="AA88" s="570"/>
      <c r="AB88" s="570"/>
      <c r="AC88" s="572" t="s">
        <v>111</v>
      </c>
      <c r="AD88" s="573"/>
      <c r="AE88" s="573"/>
      <c r="AF88" s="573"/>
      <c r="AG88" s="574"/>
      <c r="AH88" s="575" t="s">
        <v>330</v>
      </c>
      <c r="AI88" s="575"/>
      <c r="AJ88" s="575"/>
      <c r="AK88" s="576"/>
      <c r="AL88" s="218" t="s">
        <v>911</v>
      </c>
    </row>
    <row r="89" spans="1:45" ht="13.5" customHeight="1" x14ac:dyDescent="0.15">
      <c r="A89" s="586" t="s">
        <v>3691</v>
      </c>
      <c r="B89" s="587"/>
      <c r="C89" s="587"/>
      <c r="D89" s="587"/>
      <c r="E89" s="587"/>
      <c r="F89" s="587"/>
      <c r="G89" s="587"/>
      <c r="H89" s="587"/>
      <c r="I89" s="587"/>
      <c r="J89" s="588">
        <v>2</v>
      </c>
      <c r="K89" s="588"/>
      <c r="L89" s="588"/>
      <c r="M89" s="588"/>
      <c r="N89" s="589" t="str">
        <f>IF(A89="","",INDEX(道具!$C:$C,MATCH(沈黙の魔術師!A89,道具!$B:$B,0)))</f>
        <v>-</v>
      </c>
      <c r="O89" s="589"/>
      <c r="P89" s="589"/>
      <c r="Q89" s="589"/>
      <c r="R89" s="589"/>
      <c r="S89" s="589" t="str">
        <f>IF(A89="","",INDEX(道具!$D:$D,MATCH(沈黙の魔術師!A89,道具!$B:$B,0)))</f>
        <v>プレダメージ</v>
      </c>
      <c r="T89" s="589"/>
      <c r="U89" s="589"/>
      <c r="V89" s="589"/>
      <c r="W89" s="589"/>
      <c r="X89" s="589" t="str">
        <f>IF(A89="","",INDEX(道具!$E:$E,MATCH(沈黙の魔術師!A89,道具!$B:$B,0)))</f>
        <v>自身</v>
      </c>
      <c r="Y89" s="589"/>
      <c r="Z89" s="589"/>
      <c r="AA89" s="589"/>
      <c r="AB89" s="589"/>
      <c r="AC89" s="589" t="str">
        <f>IF(A89="","",INDEX(道具!$F:$F,MATCH(沈黙の魔術師!A89,道具!$B:$B,0)))</f>
        <v>-</v>
      </c>
      <c r="AD89" s="589"/>
      <c r="AE89" s="589"/>
      <c r="AF89" s="589"/>
      <c r="AG89" s="589"/>
      <c r="AH89" s="580">
        <f>IF(A89="","",INDEX(道具!$G:$G,MATCH(沈黙の魔術師!A89,道具!$B:$B,0)))</f>
        <v>200</v>
      </c>
      <c r="AI89" s="580"/>
      <c r="AJ89" s="580"/>
      <c r="AK89" s="581"/>
      <c r="AL89" s="508">
        <f>IF(A89="","0",IF(AH89="不可",0,AH89*J89))</f>
        <v>400</v>
      </c>
      <c r="AM89" s="508"/>
      <c r="AN89" s="508"/>
    </row>
    <row r="90" spans="1:45" ht="14.25" thickBot="1" x14ac:dyDescent="0.2">
      <c r="A90" s="554" t="s">
        <v>717</v>
      </c>
      <c r="B90" s="555"/>
      <c r="C90" s="555"/>
      <c r="D90" s="556" t="str">
        <f>IF(A89="","",INDEX(道具!$H:$H,MATCH(沈黙の魔術師!A89,道具!$B:$B,0)))</f>
        <v>受けるダメージを1D10点軽減する。このアイテムは「タイミング：プレダメージ」のダメージを軽減するアーツと特別に同時に使用できる。その場合、そのアーツで軽減するダメージに+1Ｄ10点する。</v>
      </c>
      <c r="E90" s="556"/>
      <c r="F90" s="556"/>
      <c r="G90" s="556"/>
      <c r="H90" s="556"/>
      <c r="I90" s="556"/>
      <c r="J90" s="556"/>
      <c r="K90" s="556"/>
      <c r="L90" s="556"/>
      <c r="M90" s="556"/>
      <c r="N90" s="556"/>
      <c r="O90" s="556"/>
      <c r="P90" s="556"/>
      <c r="Q90" s="556"/>
      <c r="R90" s="556"/>
      <c r="S90" s="556"/>
      <c r="T90" s="556"/>
      <c r="U90" s="556"/>
      <c r="V90" s="556"/>
      <c r="W90" s="556"/>
      <c r="X90" s="556"/>
      <c r="Y90" s="556"/>
      <c r="Z90" s="556"/>
      <c r="AA90" s="556"/>
      <c r="AB90" s="556"/>
      <c r="AC90" s="556"/>
      <c r="AD90" s="556"/>
      <c r="AE90" s="556"/>
      <c r="AF90" s="556"/>
      <c r="AG90" s="556"/>
      <c r="AH90" s="556"/>
      <c r="AI90" s="556"/>
      <c r="AJ90" s="556"/>
      <c r="AK90" s="557"/>
    </row>
    <row r="91" spans="1:45" x14ac:dyDescent="0.15">
      <c r="A91" s="586" t="s">
        <v>3674</v>
      </c>
      <c r="B91" s="587"/>
      <c r="C91" s="587"/>
      <c r="D91" s="587"/>
      <c r="E91" s="587"/>
      <c r="F91" s="587"/>
      <c r="G91" s="587"/>
      <c r="H91" s="587"/>
      <c r="I91" s="587"/>
      <c r="J91" s="588">
        <v>4</v>
      </c>
      <c r="K91" s="588"/>
      <c r="L91" s="588"/>
      <c r="M91" s="588"/>
      <c r="N91" s="589" t="str">
        <f>IF(A91="","",INDEX(道具!$C:$C,MATCH(沈黙の魔術師!A91,道具!$B:$B,0)))</f>
        <v>-</v>
      </c>
      <c r="O91" s="589"/>
      <c r="P91" s="589"/>
      <c r="Q91" s="589"/>
      <c r="R91" s="589"/>
      <c r="S91" s="589" t="str">
        <f>IF(A91="","",INDEX(道具!$D:$D,MATCH(沈黙の魔術師!A91,道具!$B:$B,0)))</f>
        <v>ムーブかマイナー</v>
      </c>
      <c r="T91" s="589"/>
      <c r="U91" s="589"/>
      <c r="V91" s="589"/>
      <c r="W91" s="589"/>
      <c r="X91" s="589" t="str">
        <f>IF(A91="","",INDEX(道具!$E:$E,MATCH(沈黙の魔術師!A91,道具!$B:$B,0)))</f>
        <v>自身</v>
      </c>
      <c r="Y91" s="589"/>
      <c r="Z91" s="589"/>
      <c r="AA91" s="589"/>
      <c r="AB91" s="589"/>
      <c r="AC91" s="589" t="str">
        <f>IF(A91="","",INDEX(道具!$F:$F,MATCH(沈黙の魔術師!A91,道具!$B:$B,0)))</f>
        <v>-</v>
      </c>
      <c r="AD91" s="589"/>
      <c r="AE91" s="589"/>
      <c r="AF91" s="589"/>
      <c r="AG91" s="589"/>
      <c r="AH91" s="580">
        <f>IF(A91="","",INDEX(道具!$G:$G,MATCH(沈黙の魔術師!A91,道具!$B:$B,0)))</f>
        <v>100</v>
      </c>
      <c r="AI91" s="580"/>
      <c r="AJ91" s="580"/>
      <c r="AK91" s="581"/>
      <c r="AL91" s="508">
        <f>IF(A91="","0",IF(AH91="不可",0,AH91*J91))</f>
        <v>400</v>
      </c>
      <c r="AM91" s="508"/>
      <c r="AN91" s="508"/>
    </row>
    <row r="92" spans="1:45" ht="14.25" customHeight="1" thickBot="1" x14ac:dyDescent="0.2">
      <c r="A92" s="526" t="s">
        <v>717</v>
      </c>
      <c r="B92" s="527"/>
      <c r="C92" s="527"/>
      <c r="D92" s="564" t="str">
        <f>IF(A91="","",INDEX(道具!$H:$H,MATCH(沈黙の魔術師!A91,道具!$B:$B,0)))</f>
        <v>次のメジャーアクションでのSPの代償を-2点する（最低0）。</v>
      </c>
      <c r="E92" s="564"/>
      <c r="F92" s="564"/>
      <c r="G92" s="564"/>
      <c r="H92" s="564"/>
      <c r="I92" s="564"/>
      <c r="J92" s="564"/>
      <c r="K92" s="564"/>
      <c r="L92" s="564"/>
      <c r="M92" s="564"/>
      <c r="N92" s="564"/>
      <c r="O92" s="564"/>
      <c r="P92" s="564"/>
      <c r="Q92" s="564"/>
      <c r="R92" s="564"/>
      <c r="S92" s="564"/>
      <c r="T92" s="564"/>
      <c r="U92" s="564"/>
      <c r="V92" s="564"/>
      <c r="W92" s="564"/>
      <c r="X92" s="564"/>
      <c r="Y92" s="564"/>
      <c r="Z92" s="564"/>
      <c r="AA92" s="564"/>
      <c r="AB92" s="564"/>
      <c r="AC92" s="564"/>
      <c r="AD92" s="564"/>
      <c r="AE92" s="564"/>
      <c r="AF92" s="564"/>
      <c r="AG92" s="564"/>
      <c r="AH92" s="564"/>
      <c r="AI92" s="564"/>
      <c r="AJ92" s="564"/>
      <c r="AK92" s="565"/>
    </row>
    <row r="93" spans="1:45" x14ac:dyDescent="0.15">
      <c r="A93" s="582" t="s">
        <v>3634</v>
      </c>
      <c r="B93" s="583"/>
      <c r="C93" s="583"/>
      <c r="D93" s="583"/>
      <c r="E93" s="583"/>
      <c r="F93" s="583"/>
      <c r="G93" s="583"/>
      <c r="H93" s="583"/>
      <c r="I93" s="583"/>
      <c r="J93" s="584">
        <v>2</v>
      </c>
      <c r="K93" s="584"/>
      <c r="L93" s="584"/>
      <c r="M93" s="584"/>
      <c r="N93" s="585" t="str">
        <f>IF(A93="","",INDEX(道具!$C:$C,MATCH(沈黙の魔術師!A93,道具!$B:$B,0)))</f>
        <v>-</v>
      </c>
      <c r="O93" s="585"/>
      <c r="P93" s="585"/>
      <c r="Q93" s="585"/>
      <c r="R93" s="585"/>
      <c r="S93" s="585" t="str">
        <f>IF(A93="","",INDEX(道具!$D:$D,MATCH(沈黙の魔術師!A93,道具!$B:$B,0)))</f>
        <v>オート</v>
      </c>
      <c r="T93" s="585"/>
      <c r="U93" s="585"/>
      <c r="V93" s="585"/>
      <c r="W93" s="585"/>
      <c r="X93" s="585" t="str">
        <f>IF(A93="","",INDEX(道具!$E:$E,MATCH(沈黙の魔術師!A93,道具!$B:$B,0)))</f>
        <v>武器</v>
      </c>
      <c r="Y93" s="585"/>
      <c r="Z93" s="585"/>
      <c r="AA93" s="585"/>
      <c r="AB93" s="585"/>
      <c r="AC93" s="585" t="str">
        <f>IF(A93="","",INDEX(道具!$F:$F,MATCH(沈黙の魔術師!A93,道具!$B:$B,0)))</f>
        <v>-</v>
      </c>
      <c r="AD93" s="585"/>
      <c r="AE93" s="585"/>
      <c r="AF93" s="585"/>
      <c r="AG93" s="585"/>
      <c r="AH93" s="593">
        <f>IF(A93="","",INDEX(道具!$G:$G,MATCH(沈黙の魔術師!A93,道具!$B:$B,0)))</f>
        <v>50</v>
      </c>
      <c r="AI93" s="593"/>
      <c r="AJ93" s="593"/>
      <c r="AK93" s="594"/>
      <c r="AL93" s="508">
        <f>IF(A93="","0",IF(AH93="不可",0,AH93*J93))</f>
        <v>100</v>
      </c>
      <c r="AM93" s="508"/>
      <c r="AN93" s="508"/>
    </row>
    <row r="94" spans="1:45" ht="14.25" customHeight="1" thickBot="1" x14ac:dyDescent="0.2">
      <c r="A94" s="554" t="s">
        <v>717</v>
      </c>
      <c r="B94" s="555"/>
      <c r="C94" s="555"/>
      <c r="D94" s="556" t="str">
        <f>IF(A93="","",INDEX(道具!$H:$H,MATCH(沈黙の魔術師!A93,道具!$B:$B,0)))</f>
        <v>装着した武器(レリック含む)を準備する。武器1つに対して1つ必要。消耗しない。</v>
      </c>
      <c r="E94" s="556"/>
      <c r="F94" s="556"/>
      <c r="G94" s="556"/>
      <c r="H94" s="556"/>
      <c r="I94" s="556"/>
      <c r="J94" s="556"/>
      <c r="K94" s="556"/>
      <c r="L94" s="556"/>
      <c r="M94" s="556"/>
      <c r="N94" s="556"/>
      <c r="O94" s="556"/>
      <c r="P94" s="556"/>
      <c r="Q94" s="556"/>
      <c r="R94" s="556"/>
      <c r="S94" s="556"/>
      <c r="T94" s="556"/>
      <c r="U94" s="556"/>
      <c r="V94" s="556"/>
      <c r="W94" s="556"/>
      <c r="X94" s="556"/>
      <c r="Y94" s="556"/>
      <c r="Z94" s="556"/>
      <c r="AA94" s="556"/>
      <c r="AB94" s="556"/>
      <c r="AC94" s="556"/>
      <c r="AD94" s="556"/>
      <c r="AE94" s="556"/>
      <c r="AF94" s="556"/>
      <c r="AG94" s="556"/>
      <c r="AH94" s="556"/>
      <c r="AI94" s="556"/>
      <c r="AJ94" s="556"/>
      <c r="AK94" s="557"/>
    </row>
    <row r="95" spans="1:45" x14ac:dyDescent="0.15">
      <c r="A95" s="586"/>
      <c r="B95" s="587"/>
      <c r="C95" s="587"/>
      <c r="D95" s="587"/>
      <c r="E95" s="587"/>
      <c r="F95" s="587"/>
      <c r="G95" s="587"/>
      <c r="H95" s="587"/>
      <c r="I95" s="587"/>
      <c r="J95" s="588"/>
      <c r="K95" s="588"/>
      <c r="L95" s="588"/>
      <c r="M95" s="588"/>
      <c r="N95" s="589" t="str">
        <f>IF(A95="","",INDEX(道具!$C:$C,MATCH(沈黙の魔術師!A95,道具!$B:$B,0)))</f>
        <v/>
      </c>
      <c r="O95" s="589"/>
      <c r="P95" s="589"/>
      <c r="Q95" s="589"/>
      <c r="R95" s="589"/>
      <c r="S95" s="589" t="str">
        <f>IF(A95="","",INDEX(道具!$D:$D,MATCH(沈黙の魔術師!A95,道具!$B:$B,0)))</f>
        <v/>
      </c>
      <c r="T95" s="589"/>
      <c r="U95" s="589"/>
      <c r="V95" s="589"/>
      <c r="W95" s="589"/>
      <c r="X95" s="589" t="str">
        <f>IF(A95="","",INDEX(道具!$E:$E,MATCH(沈黙の魔術師!A95,道具!$B:$B,0)))</f>
        <v/>
      </c>
      <c r="Y95" s="589"/>
      <c r="Z95" s="589"/>
      <c r="AA95" s="589"/>
      <c r="AB95" s="589"/>
      <c r="AC95" s="589" t="str">
        <f>IF(A95="","",INDEX(道具!$F:$F,MATCH(沈黙の魔術師!A95,道具!$B:$B,0)))</f>
        <v/>
      </c>
      <c r="AD95" s="589"/>
      <c r="AE95" s="589"/>
      <c r="AF95" s="589"/>
      <c r="AG95" s="589"/>
      <c r="AH95" s="580" t="str">
        <f>IF(A95="","",INDEX(道具!$G:$G,MATCH(沈黙の魔術師!A95,道具!$B:$B,0)))</f>
        <v/>
      </c>
      <c r="AI95" s="580"/>
      <c r="AJ95" s="580"/>
      <c r="AK95" s="581"/>
      <c r="AL95" s="508" t="str">
        <f>IF(A95="","0",IF(AH95="不可",0,AH95*J95))</f>
        <v>0</v>
      </c>
      <c r="AM95" s="508"/>
      <c r="AN95" s="508"/>
    </row>
    <row r="96" spans="1:45" ht="13.5" customHeight="1" thickBot="1" x14ac:dyDescent="0.2">
      <c r="A96" s="526" t="s">
        <v>717</v>
      </c>
      <c r="B96" s="527"/>
      <c r="C96" s="527"/>
      <c r="D96" s="564" t="str">
        <f>IF(A95="","",INDEX(道具!$H:$H,MATCH(沈黙の魔術師!A95,道具!$B:$B,0)))</f>
        <v/>
      </c>
      <c r="E96" s="564"/>
      <c r="F96" s="564"/>
      <c r="G96" s="564"/>
      <c r="H96" s="564"/>
      <c r="I96" s="564"/>
      <c r="J96" s="564"/>
      <c r="K96" s="564"/>
      <c r="L96" s="564"/>
      <c r="M96" s="564"/>
      <c r="N96" s="564"/>
      <c r="O96" s="564"/>
      <c r="P96" s="564"/>
      <c r="Q96" s="564"/>
      <c r="R96" s="564"/>
      <c r="S96" s="564"/>
      <c r="T96" s="564"/>
      <c r="U96" s="564"/>
      <c r="V96" s="564"/>
      <c r="W96" s="564"/>
      <c r="X96" s="564"/>
      <c r="Y96" s="564"/>
      <c r="Z96" s="564"/>
      <c r="AA96" s="564"/>
      <c r="AB96" s="564"/>
      <c r="AC96" s="564"/>
      <c r="AD96" s="564"/>
      <c r="AE96" s="564"/>
      <c r="AF96" s="564"/>
      <c r="AG96" s="564"/>
      <c r="AH96" s="564"/>
      <c r="AI96" s="564"/>
      <c r="AJ96" s="564"/>
      <c r="AK96" s="565"/>
    </row>
    <row r="97" spans="1:40" ht="13.5" customHeight="1" x14ac:dyDescent="0.15">
      <c r="A97" s="582"/>
      <c r="B97" s="583"/>
      <c r="C97" s="583"/>
      <c r="D97" s="583"/>
      <c r="E97" s="583"/>
      <c r="F97" s="583"/>
      <c r="G97" s="583"/>
      <c r="H97" s="583"/>
      <c r="I97" s="583"/>
      <c r="J97" s="584"/>
      <c r="K97" s="584"/>
      <c r="L97" s="584"/>
      <c r="M97" s="584"/>
      <c r="N97" s="585" t="str">
        <f>IF(A97="","",INDEX(道具!$C:$C,MATCH(沈黙の魔術師!A97,道具!$B:$B,0)))</f>
        <v/>
      </c>
      <c r="O97" s="585"/>
      <c r="P97" s="585"/>
      <c r="Q97" s="585"/>
      <c r="R97" s="585"/>
      <c r="S97" s="585" t="str">
        <f>IF(A97="","",INDEX(道具!$D:$D,MATCH(沈黙の魔術師!A97,道具!$B:$B,0)))</f>
        <v/>
      </c>
      <c r="T97" s="585"/>
      <c r="U97" s="585"/>
      <c r="V97" s="585"/>
      <c r="W97" s="585"/>
      <c r="X97" s="585" t="str">
        <f>IF(A97="","",INDEX(道具!$E:$E,MATCH(沈黙の魔術師!A97,道具!$B:$B,0)))</f>
        <v/>
      </c>
      <c r="Y97" s="585"/>
      <c r="Z97" s="585"/>
      <c r="AA97" s="585"/>
      <c r="AB97" s="585"/>
      <c r="AC97" s="585" t="str">
        <f>IF(A97="","",INDEX(道具!$F:$F,MATCH(沈黙の魔術師!A97,道具!$B:$B,0)))</f>
        <v/>
      </c>
      <c r="AD97" s="585"/>
      <c r="AE97" s="585"/>
      <c r="AF97" s="585"/>
      <c r="AG97" s="585"/>
      <c r="AH97" s="593" t="str">
        <f>IF(A97="","",INDEX(道具!$G:$G,MATCH(沈黙の魔術師!A97,道具!$B:$B,0)))</f>
        <v/>
      </c>
      <c r="AI97" s="593"/>
      <c r="AJ97" s="593"/>
      <c r="AK97" s="594"/>
      <c r="AL97" s="508" t="str">
        <f>IF(A97="","0",IF(AH97="不可",0,AH97*J97))</f>
        <v>0</v>
      </c>
      <c r="AM97" s="508"/>
      <c r="AN97" s="508"/>
    </row>
    <row r="98" spans="1:40" ht="14.25" customHeight="1" thickBot="1" x14ac:dyDescent="0.2">
      <c r="A98" s="526" t="s">
        <v>717</v>
      </c>
      <c r="B98" s="527"/>
      <c r="C98" s="527"/>
      <c r="D98" s="564" t="str">
        <f>IF(A97="","",INDEX(道具!$H:$H,MATCH(沈黙の魔術師!A97,道具!$B:$B,0)))</f>
        <v/>
      </c>
      <c r="E98" s="564"/>
      <c r="F98" s="564"/>
      <c r="G98" s="564"/>
      <c r="H98" s="564"/>
      <c r="I98" s="564"/>
      <c r="J98" s="564"/>
      <c r="K98" s="564"/>
      <c r="L98" s="564"/>
      <c r="M98" s="564"/>
      <c r="N98" s="564"/>
      <c r="O98" s="564"/>
      <c r="P98" s="564"/>
      <c r="Q98" s="564"/>
      <c r="R98" s="564"/>
      <c r="S98" s="564"/>
      <c r="T98" s="564"/>
      <c r="U98" s="564"/>
      <c r="V98" s="564"/>
      <c r="W98" s="564"/>
      <c r="X98" s="564"/>
      <c r="Y98" s="564"/>
      <c r="Z98" s="564"/>
      <c r="AA98" s="564"/>
      <c r="AB98" s="564"/>
      <c r="AC98" s="564"/>
      <c r="AD98" s="564"/>
      <c r="AE98" s="564"/>
      <c r="AF98" s="564"/>
      <c r="AG98" s="564"/>
      <c r="AH98" s="564"/>
      <c r="AI98" s="564"/>
      <c r="AJ98" s="564"/>
      <c r="AK98" s="565"/>
    </row>
    <row r="99" spans="1:40" ht="14.25" thickBot="1" x14ac:dyDescent="0.2">
      <c r="AF99" s="590" t="s">
        <v>604</v>
      </c>
      <c r="AG99" s="591"/>
      <c r="AH99" s="592">
        <f>IF(A89="","",SUM(AL89,AL91,AL93,AL95,AL97))</f>
        <v>900</v>
      </c>
      <c r="AI99" s="592"/>
      <c r="AJ99" s="592"/>
      <c r="AK99" s="551"/>
    </row>
    <row r="100" spans="1:40" x14ac:dyDescent="0.15">
      <c r="A100" s="490" t="s">
        <v>637</v>
      </c>
      <c r="B100" s="491"/>
      <c r="C100" s="491"/>
      <c r="D100" s="491"/>
      <c r="E100" s="491"/>
      <c r="F100" s="491"/>
      <c r="G100" s="492"/>
      <c r="X100" s="244"/>
      <c r="Y100" s="244"/>
    </row>
    <row r="101" spans="1:40" ht="14.25" thickBot="1" x14ac:dyDescent="0.2">
      <c r="A101" s="493"/>
      <c r="B101" s="494"/>
      <c r="C101" s="494"/>
      <c r="D101" s="494"/>
      <c r="E101" s="494"/>
      <c r="F101" s="494"/>
      <c r="G101" s="495"/>
      <c r="X101" s="244"/>
      <c r="Y101" s="244"/>
    </row>
    <row r="102" spans="1:40" x14ac:dyDescent="0.15">
      <c r="A102" s="603" t="s">
        <v>764</v>
      </c>
      <c r="B102" s="604"/>
      <c r="C102" s="604"/>
      <c r="D102" s="604"/>
      <c r="E102" s="604"/>
      <c r="F102" s="604"/>
      <c r="G102" s="605"/>
      <c r="H102" s="281" t="s">
        <v>1435</v>
      </c>
      <c r="I102" s="281"/>
      <c r="J102" s="596" t="s">
        <v>759</v>
      </c>
      <c r="K102" s="596"/>
      <c r="L102" s="596"/>
      <c r="M102" s="596"/>
      <c r="N102" s="596" t="s">
        <v>766</v>
      </c>
      <c r="O102" s="596"/>
      <c r="P102" s="596"/>
      <c r="Q102" s="596"/>
      <c r="R102" s="596" t="s">
        <v>762</v>
      </c>
      <c r="S102" s="596"/>
      <c r="T102" s="596"/>
      <c r="U102" s="596"/>
      <c r="V102" s="595" t="s">
        <v>760</v>
      </c>
      <c r="W102" s="595"/>
      <c r="X102" s="596" t="s">
        <v>761</v>
      </c>
      <c r="Y102" s="596"/>
      <c r="Z102" s="596"/>
      <c r="AA102" s="596"/>
      <c r="AB102" s="596" t="s">
        <v>739</v>
      </c>
      <c r="AC102" s="596"/>
      <c r="AD102" s="596"/>
      <c r="AE102" s="596"/>
      <c r="AF102" s="596" t="s">
        <v>741</v>
      </c>
      <c r="AG102" s="596"/>
      <c r="AH102" s="596"/>
      <c r="AI102" s="596"/>
      <c r="AJ102" s="596" t="s">
        <v>767</v>
      </c>
      <c r="AK102" s="597"/>
    </row>
    <row r="103" spans="1:40" x14ac:dyDescent="0.15">
      <c r="A103" s="598" t="s">
        <v>3692</v>
      </c>
      <c r="B103" s="599"/>
      <c r="C103" s="599"/>
      <c r="D103" s="599"/>
      <c r="E103" s="599"/>
      <c r="F103" s="599"/>
      <c r="G103" s="600"/>
      <c r="H103" s="601">
        <v>1</v>
      </c>
      <c r="I103" s="601"/>
      <c r="J103" s="602" t="str">
        <f>IF(A103="","",INDEX(アーツ!$D:$D,MATCH(沈黙の魔術師!A103,アーツ!$C:$C,0)))</f>
        <v>魔法</v>
      </c>
      <c r="K103" s="602"/>
      <c r="L103" s="602"/>
      <c r="M103" s="602"/>
      <c r="N103" s="602" t="str">
        <f>IF(A103="","",INDEX(アーツ!$E:$E,MATCH(沈黙の魔術師!A103,アーツ!$C:$C,0)))</f>
        <v>なし</v>
      </c>
      <c r="O103" s="602"/>
      <c r="P103" s="602"/>
      <c r="Q103" s="602"/>
      <c r="R103" s="602" t="str">
        <f>IF(A103="","",INDEX(アーツ!$F:$F,MATCH(沈黙の魔術師!A103,アーツ!$C:$C,0)))</f>
        <v>セットアップ</v>
      </c>
      <c r="S103" s="602"/>
      <c r="T103" s="602"/>
      <c r="U103" s="602"/>
      <c r="V103" s="621" t="str">
        <f>IF(A103="","",INDEX(アーツ!$G:$G,MATCH(沈黙の魔術師!A103,アーツ!$C:$C,0)))</f>
        <v>-</v>
      </c>
      <c r="W103" s="621"/>
      <c r="X103" s="622" t="str">
        <f>IF(A103="","",INDEX(アーツ!$H:$H,MATCH(沈黙の魔術師!A103,アーツ!$C:$C,0)))</f>
        <v>S</v>
      </c>
      <c r="Y103" s="622"/>
      <c r="Z103" s="622"/>
      <c r="AA103" s="623"/>
      <c r="AB103" s="602" t="str">
        <f>IF(A103="","",INDEX(アーツ!$I:$I,MATCH(沈黙の魔術師!A103,アーツ!$C:$C,0)))</f>
        <v>自身</v>
      </c>
      <c r="AC103" s="602"/>
      <c r="AD103" s="602"/>
      <c r="AE103" s="602"/>
      <c r="AF103" s="602" t="str">
        <f>IF(A103="","",INDEX(アーツ!$J:$J,MATCH(沈黙の魔術師!A103,アーツ!$C:$C,0)))</f>
        <v>-</v>
      </c>
      <c r="AG103" s="602"/>
      <c r="AH103" s="602"/>
      <c r="AI103" s="602"/>
      <c r="AJ103" s="624" t="str">
        <f>IF(A103="","",INDEX(アーツ!$K:$K,MATCH(沈黙の魔術師!A103,アーツ!$C:$C,0)))</f>
        <v>S1</v>
      </c>
      <c r="AK103" s="625"/>
    </row>
    <row r="104" spans="1:40" ht="13.5" customHeight="1" x14ac:dyDescent="0.15">
      <c r="A104" s="245" t="s">
        <v>1640</v>
      </c>
      <c r="B104" s="610" t="str">
        <f>IF(A103="","",INDEX(アーツ!$L:$L,MATCH(沈黙の魔術師!A103,アーツ!$C:$C,0)))</f>
        <v>この戦闘中、「水中」状態になり、「炎天」の効果を受けない。他人には浮いた水の玉の中にいるように見える。また、炎や熱によるダメージを3点軽減し、雷や電気によるダメージを3点増加させる(具体的に該当するか否かはHLが決定する)。</v>
      </c>
      <c r="C104" s="610"/>
      <c r="D104" s="610"/>
      <c r="E104" s="610"/>
      <c r="F104" s="610"/>
      <c r="G104" s="610"/>
      <c r="H104" s="610"/>
      <c r="I104" s="610"/>
      <c r="J104" s="610"/>
      <c r="K104" s="610"/>
      <c r="L104" s="610"/>
      <c r="M104" s="610"/>
      <c r="N104" s="610"/>
      <c r="O104" s="610"/>
      <c r="P104" s="610"/>
      <c r="Q104" s="610"/>
      <c r="R104" s="610"/>
      <c r="S104" s="610"/>
      <c r="T104" s="610"/>
      <c r="U104" s="610"/>
      <c r="V104" s="610"/>
      <c r="W104" s="610"/>
      <c r="X104" s="610"/>
      <c r="Y104" s="610"/>
      <c r="Z104" s="610"/>
      <c r="AA104" s="610"/>
      <c r="AB104" s="610"/>
      <c r="AC104" s="610"/>
      <c r="AD104" s="610"/>
      <c r="AE104" s="610"/>
      <c r="AF104" s="610"/>
      <c r="AG104" s="610"/>
      <c r="AH104" s="610"/>
      <c r="AI104" s="610"/>
      <c r="AJ104" s="610"/>
      <c r="AK104" s="611"/>
    </row>
    <row r="105" spans="1:40" ht="13.5" customHeight="1" thickBot="1" x14ac:dyDescent="0.2">
      <c r="A105" s="246" t="s">
        <v>1641</v>
      </c>
      <c r="B105" s="626"/>
      <c r="C105" s="626"/>
      <c r="D105" s="626"/>
      <c r="E105" s="626"/>
      <c r="F105" s="626"/>
      <c r="G105" s="626"/>
      <c r="H105" s="626"/>
      <c r="I105" s="626"/>
      <c r="J105" s="626"/>
      <c r="K105" s="626"/>
      <c r="L105" s="626"/>
      <c r="M105" s="626"/>
      <c r="N105" s="626"/>
      <c r="O105" s="626"/>
      <c r="P105" s="626"/>
      <c r="Q105" s="626"/>
      <c r="R105" s="626"/>
      <c r="S105" s="626"/>
      <c r="T105" s="626"/>
      <c r="U105" s="626"/>
      <c r="V105" s="626"/>
      <c r="W105" s="626"/>
      <c r="X105" s="626"/>
      <c r="Y105" s="626"/>
      <c r="Z105" s="626"/>
      <c r="AA105" s="626"/>
      <c r="AB105" s="626"/>
      <c r="AC105" s="626"/>
      <c r="AD105" s="626"/>
      <c r="AE105" s="626"/>
      <c r="AF105" s="626"/>
      <c r="AG105" s="626"/>
      <c r="AH105" s="626"/>
      <c r="AI105" s="626"/>
      <c r="AJ105" s="626"/>
      <c r="AK105" s="627"/>
    </row>
    <row r="106" spans="1:40" x14ac:dyDescent="0.15">
      <c r="A106" s="617" t="s">
        <v>1704</v>
      </c>
      <c r="B106" s="618"/>
      <c r="C106" s="618"/>
      <c r="D106" s="618"/>
      <c r="E106" s="618"/>
      <c r="F106" s="618"/>
      <c r="G106" s="619"/>
      <c r="H106" s="588">
        <v>1</v>
      </c>
      <c r="I106" s="588"/>
      <c r="J106" s="560" t="str">
        <f>IF(A106="","",INDEX(アーツ!$D:$D,MATCH(沈黙の魔術師!A106,アーツ!$C:$C,0)))</f>
        <v>魔法</v>
      </c>
      <c r="K106" s="560"/>
      <c r="L106" s="560"/>
      <c r="M106" s="560"/>
      <c r="N106" s="560" t="str">
        <f>IF(A106="","",INDEX(アーツ!$E:$E,MATCH(沈黙の魔術師!A106,アーツ!$C:$C,0)))</f>
        <v>〔独〕〔瘴〕</v>
      </c>
      <c r="O106" s="560"/>
      <c r="P106" s="560"/>
      <c r="Q106" s="560"/>
      <c r="R106" s="560" t="str">
        <f>IF(A106="","",INDEX(アーツ!$F:$F,MATCH(沈黙の魔術師!A106,アーツ!$C:$C,0)))</f>
        <v>メジャー</v>
      </c>
      <c r="S106" s="560"/>
      <c r="T106" s="560"/>
      <c r="U106" s="560"/>
      <c r="V106" s="620">
        <f>IF(A106="","",INDEX(アーツ!$G:$G,MATCH(沈黙の魔術師!A106,アーツ!$C:$C,0)))</f>
        <v>-0.1</v>
      </c>
      <c r="W106" s="620"/>
      <c r="X106" s="606" t="str">
        <f>IF(A106="","",INDEX(アーツ!$H:$H,MATCH(沈黙の魔術師!A106,アーツ!$C:$C,0)))</f>
        <v>S</v>
      </c>
      <c r="Y106" s="606"/>
      <c r="Z106" s="606"/>
      <c r="AA106" s="607"/>
      <c r="AB106" s="560" t="str">
        <f>IF(A106="","",INDEX(アーツ!$I:$I,MATCH(沈黙の魔術師!A106,アーツ!$C:$C,0)))</f>
        <v>単体</v>
      </c>
      <c r="AC106" s="560"/>
      <c r="AD106" s="560"/>
      <c r="AE106" s="560"/>
      <c r="AF106" s="560" t="str">
        <f>IF(A106="","",INDEX(アーツ!$J:$J,MATCH(沈黙の魔術師!A106,アーツ!$C:$C,0)))</f>
        <v>至近～近</v>
      </c>
      <c r="AG106" s="560"/>
      <c r="AH106" s="560"/>
      <c r="AI106" s="560"/>
      <c r="AJ106" s="608" t="str">
        <f>IF(A106="","",INDEX(アーツ!$K:$K,MATCH(沈黙の魔術師!A106,アーツ!$C:$C,0)))</f>
        <v>なし</v>
      </c>
      <c r="AK106" s="609"/>
    </row>
    <row r="107" spans="1:40" x14ac:dyDescent="0.15">
      <c r="A107" s="245" t="s">
        <v>1640</v>
      </c>
      <c r="B107" s="610" t="str">
        <f>IF(A106="","",INDEX(アーツ!$L:$L,MATCH(沈黙の魔術師!A106,アーツ!$C:$C,0)))</f>
        <v>「魔力：無+0」の魔法攻撃を行う。このアーツを組み合わせた攻撃で1点でもダメージを与えた場合、対象に「衰弱」を与える。</v>
      </c>
      <c r="C107" s="610"/>
      <c r="D107" s="610"/>
      <c r="E107" s="610"/>
      <c r="F107" s="610"/>
      <c r="G107" s="610"/>
      <c r="H107" s="610"/>
      <c r="I107" s="610"/>
      <c r="J107" s="610"/>
      <c r="K107" s="610"/>
      <c r="L107" s="610"/>
      <c r="M107" s="610"/>
      <c r="N107" s="610"/>
      <c r="O107" s="610"/>
      <c r="P107" s="610"/>
      <c r="Q107" s="610"/>
      <c r="R107" s="610"/>
      <c r="S107" s="610"/>
      <c r="T107" s="610"/>
      <c r="U107" s="610"/>
      <c r="V107" s="610"/>
      <c r="W107" s="610"/>
      <c r="X107" s="610"/>
      <c r="Y107" s="610"/>
      <c r="Z107" s="610"/>
      <c r="AA107" s="610"/>
      <c r="AB107" s="610"/>
      <c r="AC107" s="610"/>
      <c r="AD107" s="610"/>
      <c r="AE107" s="610"/>
      <c r="AF107" s="610"/>
      <c r="AG107" s="610"/>
      <c r="AH107" s="610"/>
      <c r="AI107" s="610"/>
      <c r="AJ107" s="610"/>
      <c r="AK107" s="611"/>
    </row>
    <row r="108" spans="1:40" ht="14.25" thickBot="1" x14ac:dyDescent="0.2">
      <c r="A108" s="247" t="s">
        <v>1641</v>
      </c>
      <c r="B108" s="612"/>
      <c r="C108" s="612"/>
      <c r="D108" s="612"/>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613"/>
    </row>
    <row r="109" spans="1:40" x14ac:dyDescent="0.15">
      <c r="A109" s="614" t="s">
        <v>3693</v>
      </c>
      <c r="B109" s="615"/>
      <c r="C109" s="615"/>
      <c r="D109" s="615"/>
      <c r="E109" s="615"/>
      <c r="F109" s="615"/>
      <c r="G109" s="616"/>
      <c r="H109" s="584">
        <v>1</v>
      </c>
      <c r="I109" s="584"/>
      <c r="J109" s="533" t="str">
        <f>IF(A109="","",INDEX(アーツ!$D:$D,MATCH(沈黙の魔術師!A109,アーツ!$C:$C,0)))</f>
        <v>魔法</v>
      </c>
      <c r="K109" s="533"/>
      <c r="L109" s="533"/>
      <c r="M109" s="533"/>
      <c r="N109" s="533" t="str">
        <f>IF(A109="","",INDEX(アーツ!$E:$E,MATCH(沈黙の魔術師!A109,アーツ!$C:$C,0)))</f>
        <v>〔独〕〔瘴〕</v>
      </c>
      <c r="O109" s="533"/>
      <c r="P109" s="533"/>
      <c r="Q109" s="533"/>
      <c r="R109" s="533" t="str">
        <f>IF(A109="","",INDEX(アーツ!$F:$F,MATCH(沈黙の魔術師!A109,アーツ!$C:$C,0)))</f>
        <v>メジャー</v>
      </c>
      <c r="S109" s="533"/>
      <c r="T109" s="533"/>
      <c r="U109" s="533"/>
      <c r="V109" s="628">
        <f>IF(A109="","",INDEX(アーツ!$G:$G,MATCH(沈黙の魔術師!A109,アーツ!$C:$C,0)))</f>
        <v>-0.1</v>
      </c>
      <c r="W109" s="628"/>
      <c r="X109" s="629" t="str">
        <f>IF(A109="","",INDEX(アーツ!$H:$H,MATCH(沈黙の魔術師!A109,アーツ!$C:$C,0)))</f>
        <v>S3</v>
      </c>
      <c r="Y109" s="629"/>
      <c r="Z109" s="629"/>
      <c r="AA109" s="630"/>
      <c r="AB109" s="533" t="str">
        <f>IF(A109="","",INDEX(アーツ!$I:$I,MATCH(沈黙の魔術師!A109,アーツ!$C:$C,0)))</f>
        <v>単体</v>
      </c>
      <c r="AC109" s="533"/>
      <c r="AD109" s="533"/>
      <c r="AE109" s="533"/>
      <c r="AF109" s="533" t="str">
        <f>IF(A109="","",INDEX(アーツ!$J:$J,MATCH(沈黙の魔術師!A109,アーツ!$C:$C,0)))</f>
        <v>至近～中</v>
      </c>
      <c r="AG109" s="533"/>
      <c r="AH109" s="533"/>
      <c r="AI109" s="533"/>
      <c r="AJ109" s="624" t="str">
        <f>IF(A109="","",INDEX(アーツ!$K:$K,MATCH(沈黙の魔術師!A109,アーツ!$C:$C,0)))</f>
        <v>なし</v>
      </c>
      <c r="AK109" s="625"/>
    </row>
    <row r="110" spans="1:40" x14ac:dyDescent="0.15">
      <c r="A110" s="245" t="s">
        <v>1640</v>
      </c>
      <c r="B110" s="610" t="str">
        <f>IF(A109="","",INDEX(アーツ!$L:$L,MATCH(沈黙の魔術師!A109,アーツ!$C:$C,0)))</f>
        <v>「魔力：斬+4」の魔法攻撃を行う。このアーツを組み合わせた攻撃で1点でもダメージを与えた場合、対象に「放心」を与える。</v>
      </c>
      <c r="C110" s="610"/>
      <c r="D110" s="610"/>
      <c r="E110" s="610"/>
      <c r="F110" s="610"/>
      <c r="G110" s="610"/>
      <c r="H110" s="610"/>
      <c r="I110" s="610"/>
      <c r="J110" s="610"/>
      <c r="K110" s="610"/>
      <c r="L110" s="610"/>
      <c r="M110" s="610"/>
      <c r="N110" s="610"/>
      <c r="O110" s="610"/>
      <c r="P110" s="610"/>
      <c r="Q110" s="610"/>
      <c r="R110" s="610"/>
      <c r="S110" s="610"/>
      <c r="T110" s="610"/>
      <c r="U110" s="610"/>
      <c r="V110" s="610"/>
      <c r="W110" s="610"/>
      <c r="X110" s="610"/>
      <c r="Y110" s="610"/>
      <c r="Z110" s="610"/>
      <c r="AA110" s="610"/>
      <c r="AB110" s="610"/>
      <c r="AC110" s="610"/>
      <c r="AD110" s="610"/>
      <c r="AE110" s="610"/>
      <c r="AF110" s="610"/>
      <c r="AG110" s="610"/>
      <c r="AH110" s="610"/>
      <c r="AI110" s="610"/>
      <c r="AJ110" s="610"/>
      <c r="AK110" s="611"/>
    </row>
    <row r="111" spans="1:40" ht="14.25" thickBot="1" x14ac:dyDescent="0.2">
      <c r="A111" s="246" t="s">
        <v>1641</v>
      </c>
      <c r="B111" s="626"/>
      <c r="C111" s="626"/>
      <c r="D111" s="626"/>
      <c r="E111" s="626"/>
      <c r="F111" s="626"/>
      <c r="G111" s="626"/>
      <c r="H111" s="626"/>
      <c r="I111" s="626"/>
      <c r="J111" s="626"/>
      <c r="K111" s="626"/>
      <c r="L111" s="626"/>
      <c r="M111" s="626"/>
      <c r="N111" s="626"/>
      <c r="O111" s="626"/>
      <c r="P111" s="626"/>
      <c r="Q111" s="626"/>
      <c r="R111" s="626"/>
      <c r="S111" s="626"/>
      <c r="T111" s="626"/>
      <c r="U111" s="626"/>
      <c r="V111" s="626"/>
      <c r="W111" s="626"/>
      <c r="X111" s="626"/>
      <c r="Y111" s="626"/>
      <c r="Z111" s="626"/>
      <c r="AA111" s="626"/>
      <c r="AB111" s="626"/>
      <c r="AC111" s="626"/>
      <c r="AD111" s="626"/>
      <c r="AE111" s="626"/>
      <c r="AF111" s="626"/>
      <c r="AG111" s="626"/>
      <c r="AH111" s="626"/>
      <c r="AI111" s="626"/>
      <c r="AJ111" s="626"/>
      <c r="AK111" s="627"/>
    </row>
    <row r="112" spans="1:40" x14ac:dyDescent="0.15">
      <c r="A112" s="617" t="s">
        <v>3694</v>
      </c>
      <c r="B112" s="618"/>
      <c r="C112" s="618"/>
      <c r="D112" s="618"/>
      <c r="E112" s="618"/>
      <c r="F112" s="618"/>
      <c r="G112" s="619"/>
      <c r="H112" s="588">
        <v>1</v>
      </c>
      <c r="I112" s="588"/>
      <c r="J112" s="560" t="str">
        <f>IF(A112="","",INDEX(アーツ!$D:$D,MATCH(沈黙の魔術師!A112,アーツ!$C:$C,0)))</f>
        <v>魔法、LV3</v>
      </c>
      <c r="K112" s="560"/>
      <c r="L112" s="560"/>
      <c r="M112" s="560"/>
      <c r="N112" s="560" t="str">
        <f>IF(A112="","",INDEX(アーツ!$E:$E,MATCH(沈黙の魔術師!A112,アーツ!$C:$C,0)))</f>
        <v>魔法</v>
      </c>
      <c r="O112" s="560"/>
      <c r="P112" s="560"/>
      <c r="Q112" s="560"/>
      <c r="R112" s="560" t="str">
        <f>IF(A112="","",INDEX(アーツ!$F:$F,MATCH(沈黙の魔術師!A112,アーツ!$C:$C,0)))</f>
        <v>メジャー</v>
      </c>
      <c r="S112" s="560"/>
      <c r="T112" s="560"/>
      <c r="U112" s="560"/>
      <c r="V112" s="620">
        <f>IF(A112="","",INDEX(アーツ!$G:$G,MATCH(沈黙の魔術師!A112,アーツ!$C:$C,0)))</f>
        <v>-0.1</v>
      </c>
      <c r="W112" s="620"/>
      <c r="X112" s="606" t="str">
        <f>IF(A112="","",INDEX(アーツ!$H:$H,MATCH(沈黙の魔術師!A112,アーツ!$C:$C,0)))</f>
        <v>H5</v>
      </c>
      <c r="Y112" s="606"/>
      <c r="Z112" s="606"/>
      <c r="AA112" s="607"/>
      <c r="AB112" s="560" t="str">
        <f>IF(A112="","",INDEX(アーツ!$I:$I,MATCH(沈黙の魔術師!A112,アーツ!$C:$C,0)))</f>
        <v>効果参照</v>
      </c>
      <c r="AC112" s="560"/>
      <c r="AD112" s="560"/>
      <c r="AE112" s="560"/>
      <c r="AF112" s="560" t="str">
        <f>IF(A112="","",INDEX(アーツ!$J:$J,MATCH(沈黙の魔術師!A112,アーツ!$C:$C,0)))</f>
        <v>至近～近</v>
      </c>
      <c r="AG112" s="560"/>
      <c r="AH112" s="560"/>
      <c r="AI112" s="560"/>
      <c r="AJ112" s="608" t="str">
        <f>IF(A112="","",INDEX(アーツ!$K:$K,MATCH(沈黙の魔術師!A112,アーツ!$C:$C,0)))</f>
        <v>R1</v>
      </c>
      <c r="AK112" s="609"/>
    </row>
    <row r="113" spans="1:37" x14ac:dyDescent="0.15">
      <c r="A113" s="245" t="s">
        <v>1640</v>
      </c>
      <c r="B113" s="610" t="str">
        <f>IF(A112="","",INDEX(アーツ!$L:$L,MATCH(沈黙の魔術師!A112,アーツ!$C:$C,0)))</f>
        <v>このアーツは「水中」状態の時のみ使用できる。このアーツを組み合わせた攻撃の対象を[LV+2]体に変更する。</v>
      </c>
      <c r="C113" s="610"/>
      <c r="D113" s="610"/>
      <c r="E113" s="610"/>
      <c r="F113" s="610"/>
      <c r="G113" s="610"/>
      <c r="H113" s="610"/>
      <c r="I113" s="610"/>
      <c r="J113" s="610"/>
      <c r="K113" s="610"/>
      <c r="L113" s="610"/>
      <c r="M113" s="610"/>
      <c r="N113" s="610"/>
      <c r="O113" s="610"/>
      <c r="P113" s="610"/>
      <c r="Q113" s="610"/>
      <c r="R113" s="610"/>
      <c r="S113" s="610"/>
      <c r="T113" s="610"/>
      <c r="U113" s="610"/>
      <c r="V113" s="610"/>
      <c r="W113" s="610"/>
      <c r="X113" s="610"/>
      <c r="Y113" s="610"/>
      <c r="Z113" s="610"/>
      <c r="AA113" s="610"/>
      <c r="AB113" s="610"/>
      <c r="AC113" s="610"/>
      <c r="AD113" s="610"/>
      <c r="AE113" s="610"/>
      <c r="AF113" s="610"/>
      <c r="AG113" s="610"/>
      <c r="AH113" s="610"/>
      <c r="AI113" s="610"/>
      <c r="AJ113" s="610"/>
      <c r="AK113" s="611"/>
    </row>
    <row r="114" spans="1:37" ht="14.25" thickBot="1" x14ac:dyDescent="0.2">
      <c r="A114" s="247" t="s">
        <v>1641</v>
      </c>
      <c r="B114" s="612"/>
      <c r="C114" s="612"/>
      <c r="D114" s="612"/>
      <c r="E114" s="612"/>
      <c r="F114" s="612"/>
      <c r="G114" s="612"/>
      <c r="H114" s="612"/>
      <c r="I114" s="612"/>
      <c r="J114" s="612"/>
      <c r="K114" s="612"/>
      <c r="L114" s="612"/>
      <c r="M114" s="612"/>
      <c r="N114" s="612"/>
      <c r="O114" s="612"/>
      <c r="P114" s="612"/>
      <c r="Q114" s="612"/>
      <c r="R114" s="612"/>
      <c r="S114" s="612"/>
      <c r="T114" s="612"/>
      <c r="U114" s="612"/>
      <c r="V114" s="612"/>
      <c r="W114" s="612"/>
      <c r="X114" s="612"/>
      <c r="Y114" s="612"/>
      <c r="Z114" s="612"/>
      <c r="AA114" s="612"/>
      <c r="AB114" s="612"/>
      <c r="AC114" s="612"/>
      <c r="AD114" s="612"/>
      <c r="AE114" s="612"/>
      <c r="AF114" s="612"/>
      <c r="AG114" s="612"/>
      <c r="AH114" s="612"/>
      <c r="AI114" s="612"/>
      <c r="AJ114" s="612"/>
      <c r="AK114" s="613"/>
    </row>
    <row r="115" spans="1:37" x14ac:dyDescent="0.15">
      <c r="A115" s="614" t="s">
        <v>3695</v>
      </c>
      <c r="B115" s="615"/>
      <c r="C115" s="615"/>
      <c r="D115" s="615"/>
      <c r="E115" s="615"/>
      <c r="F115" s="615"/>
      <c r="G115" s="616"/>
      <c r="H115" s="584">
        <v>1</v>
      </c>
      <c r="I115" s="584"/>
      <c r="J115" s="533" t="str">
        <f>IF(A115="","",INDEX(アーツ!$D:$D,MATCH(沈黙の魔術師!A115,アーツ!$C:$C,0)))</f>
        <v>魔法</v>
      </c>
      <c r="K115" s="533"/>
      <c r="L115" s="533"/>
      <c r="M115" s="533"/>
      <c r="N115" s="533" t="str">
        <f>IF(A115="","",INDEX(アーツ!$E:$E,MATCH(沈黙の魔術師!A115,アーツ!$C:$C,0)))</f>
        <v>なし</v>
      </c>
      <c r="O115" s="533"/>
      <c r="P115" s="533"/>
      <c r="Q115" s="533"/>
      <c r="R115" s="533" t="str">
        <f>IF(A115="","",INDEX(アーツ!$F:$F,MATCH(沈黙の魔術師!A115,アーツ!$C:$C,0)))</f>
        <v>ポストロール</v>
      </c>
      <c r="S115" s="533"/>
      <c r="T115" s="533"/>
      <c r="U115" s="533"/>
      <c r="V115" s="628" t="str">
        <f>IF(A115="","",INDEX(アーツ!$G:$G,MATCH(沈黙の魔術師!A115,アーツ!$C:$C,0)))</f>
        <v>-</v>
      </c>
      <c r="W115" s="628"/>
      <c r="X115" s="629" t="str">
        <f>IF(A115="","",INDEX(アーツ!$H:$H,MATCH(沈黙の魔術師!A115,アーツ!$C:$C,0)))</f>
        <v>効果参照</v>
      </c>
      <c r="Y115" s="629"/>
      <c r="Z115" s="629"/>
      <c r="AA115" s="630"/>
      <c r="AB115" s="533" t="str">
        <f>IF(A115="","",INDEX(アーツ!$I:$I,MATCH(沈黙の魔術師!A115,アーツ!$C:$C,0)))</f>
        <v>自身</v>
      </c>
      <c r="AC115" s="533"/>
      <c r="AD115" s="533"/>
      <c r="AE115" s="533"/>
      <c r="AF115" s="533" t="str">
        <f>IF(A115="","",INDEX(アーツ!$J:$J,MATCH(沈黙の魔術師!A115,アーツ!$C:$C,0)))</f>
        <v>-</v>
      </c>
      <c r="AG115" s="533"/>
      <c r="AH115" s="533"/>
      <c r="AI115" s="533"/>
      <c r="AJ115" s="624" t="str">
        <f>IF(A115="","",INDEX(アーツ!$K:$K,MATCH(沈黙の魔術師!A115,アーツ!$C:$C,0)))</f>
        <v>S1</v>
      </c>
      <c r="AK115" s="625"/>
    </row>
    <row r="116" spans="1:37" x14ac:dyDescent="0.15">
      <c r="A116" s="245" t="s">
        <v>1640</v>
      </c>
      <c r="B116" s="610" t="str">
        <f>IF(A115="","",INDEX(アーツ!$L:$L,MATCH(沈黙の魔術師!A115,アーツ!$C:$C,0)))</f>
        <v>その判定のダイス1つの出目を-1か-2する(最低値は0)。代償として自身は「硬直」を受ける。</v>
      </c>
      <c r="C116" s="610"/>
      <c r="D116" s="610"/>
      <c r="E116" s="610"/>
      <c r="F116" s="610"/>
      <c r="G116" s="610"/>
      <c r="H116" s="610"/>
      <c r="I116" s="610"/>
      <c r="J116" s="610"/>
      <c r="K116" s="610"/>
      <c r="L116" s="610"/>
      <c r="M116" s="610"/>
      <c r="N116" s="610"/>
      <c r="O116" s="610"/>
      <c r="P116" s="610"/>
      <c r="Q116" s="610"/>
      <c r="R116" s="610"/>
      <c r="S116" s="610"/>
      <c r="T116" s="610"/>
      <c r="U116" s="610"/>
      <c r="V116" s="610"/>
      <c r="W116" s="610"/>
      <c r="X116" s="610"/>
      <c r="Y116" s="610"/>
      <c r="Z116" s="610"/>
      <c r="AA116" s="610"/>
      <c r="AB116" s="610"/>
      <c r="AC116" s="610"/>
      <c r="AD116" s="610"/>
      <c r="AE116" s="610"/>
      <c r="AF116" s="610"/>
      <c r="AG116" s="610"/>
      <c r="AH116" s="610"/>
      <c r="AI116" s="610"/>
      <c r="AJ116" s="610"/>
      <c r="AK116" s="611"/>
    </row>
    <row r="117" spans="1:37" ht="14.25" thickBot="1" x14ac:dyDescent="0.2">
      <c r="A117" s="246" t="s">
        <v>1641</v>
      </c>
      <c r="B117" s="626"/>
      <c r="C117" s="626"/>
      <c r="D117" s="626"/>
      <c r="E117" s="626"/>
      <c r="F117" s="626"/>
      <c r="G117" s="626"/>
      <c r="H117" s="626"/>
      <c r="I117" s="626"/>
      <c r="J117" s="626"/>
      <c r="K117" s="626"/>
      <c r="L117" s="626"/>
      <c r="M117" s="626"/>
      <c r="N117" s="626"/>
      <c r="O117" s="626"/>
      <c r="P117" s="626"/>
      <c r="Q117" s="626"/>
      <c r="R117" s="626"/>
      <c r="S117" s="626"/>
      <c r="T117" s="626"/>
      <c r="U117" s="626"/>
      <c r="V117" s="626"/>
      <c r="W117" s="626"/>
      <c r="X117" s="626"/>
      <c r="Y117" s="626"/>
      <c r="Z117" s="626"/>
      <c r="AA117" s="626"/>
      <c r="AB117" s="626"/>
      <c r="AC117" s="626"/>
      <c r="AD117" s="626"/>
      <c r="AE117" s="626"/>
      <c r="AF117" s="626"/>
      <c r="AG117" s="626"/>
      <c r="AH117" s="626"/>
      <c r="AI117" s="626"/>
      <c r="AJ117" s="626"/>
      <c r="AK117" s="627"/>
    </row>
    <row r="118" spans="1:37" x14ac:dyDescent="0.15">
      <c r="A118" s="617"/>
      <c r="B118" s="618"/>
      <c r="C118" s="618"/>
      <c r="D118" s="618"/>
      <c r="E118" s="618"/>
      <c r="F118" s="618"/>
      <c r="G118" s="619"/>
      <c r="H118" s="588"/>
      <c r="I118" s="588"/>
      <c r="J118" s="560" t="str">
        <f>IF(A118="","",INDEX(アーツ!$D:$D,MATCH(沈黙の魔術師!A118,アーツ!$C:$C,0)))</f>
        <v/>
      </c>
      <c r="K118" s="560"/>
      <c r="L118" s="560"/>
      <c r="M118" s="560"/>
      <c r="N118" s="560" t="str">
        <f>IF(A118="","",INDEX(アーツ!$E:$E,MATCH(沈黙の魔術師!A118,アーツ!$C:$C,0)))</f>
        <v/>
      </c>
      <c r="O118" s="560"/>
      <c r="P118" s="560"/>
      <c r="Q118" s="560"/>
      <c r="R118" s="560" t="str">
        <f>IF(A118="","",INDEX(アーツ!$F:$F,MATCH(沈黙の魔術師!A118,アーツ!$C:$C,0)))</f>
        <v/>
      </c>
      <c r="S118" s="560"/>
      <c r="T118" s="560"/>
      <c r="U118" s="560"/>
      <c r="V118" s="620" t="str">
        <f>IF(A118="","",INDEX(アーツ!$G:$G,MATCH(沈黙の魔術師!A118,アーツ!$C:$C,0)))</f>
        <v/>
      </c>
      <c r="W118" s="620"/>
      <c r="X118" s="606" t="str">
        <f>IF(A118="","",INDEX(アーツ!$H:$H,MATCH(沈黙の魔術師!A118,アーツ!$C:$C,0)))</f>
        <v/>
      </c>
      <c r="Y118" s="606"/>
      <c r="Z118" s="606"/>
      <c r="AA118" s="607"/>
      <c r="AB118" s="560" t="str">
        <f>IF(A118="","",INDEX(アーツ!$I:$I,MATCH(沈黙の魔術師!A118,アーツ!$C:$C,0)))</f>
        <v/>
      </c>
      <c r="AC118" s="560"/>
      <c r="AD118" s="560"/>
      <c r="AE118" s="560"/>
      <c r="AF118" s="560" t="str">
        <f>IF(A118="","",INDEX(アーツ!$J:$J,MATCH(沈黙の魔術師!A118,アーツ!$C:$C,0)))</f>
        <v/>
      </c>
      <c r="AG118" s="560"/>
      <c r="AH118" s="560"/>
      <c r="AI118" s="560"/>
      <c r="AJ118" s="608" t="str">
        <f>IF(A118="","",INDEX(アーツ!$K:$K,MATCH(沈黙の魔術師!A118,アーツ!$C:$C,0)))</f>
        <v/>
      </c>
      <c r="AK118" s="609"/>
    </row>
    <row r="119" spans="1:37" x14ac:dyDescent="0.15">
      <c r="A119" s="245" t="s">
        <v>1640</v>
      </c>
      <c r="B119" s="610" t="str">
        <f>IF(A118="","",INDEX(アーツ!$L:$L,MATCH(沈黙の魔術師!A118,アーツ!$C:$C,0)))</f>
        <v/>
      </c>
      <c r="C119" s="610"/>
      <c r="D119" s="610"/>
      <c r="E119" s="610"/>
      <c r="F119" s="610"/>
      <c r="G119" s="610"/>
      <c r="H119" s="610"/>
      <c r="I119" s="610"/>
      <c r="J119" s="610"/>
      <c r="K119" s="610"/>
      <c r="L119" s="610"/>
      <c r="M119" s="610"/>
      <c r="N119" s="610"/>
      <c r="O119" s="610"/>
      <c r="P119" s="610"/>
      <c r="Q119" s="610"/>
      <c r="R119" s="610"/>
      <c r="S119" s="610"/>
      <c r="T119" s="610"/>
      <c r="U119" s="610"/>
      <c r="V119" s="610"/>
      <c r="W119" s="610"/>
      <c r="X119" s="610"/>
      <c r="Y119" s="610"/>
      <c r="Z119" s="610"/>
      <c r="AA119" s="610"/>
      <c r="AB119" s="610"/>
      <c r="AC119" s="610"/>
      <c r="AD119" s="610"/>
      <c r="AE119" s="610"/>
      <c r="AF119" s="610"/>
      <c r="AG119" s="610"/>
      <c r="AH119" s="610"/>
      <c r="AI119" s="610"/>
      <c r="AJ119" s="610"/>
      <c r="AK119" s="611"/>
    </row>
    <row r="120" spans="1:37" ht="14.25" thickBot="1" x14ac:dyDescent="0.2">
      <c r="A120" s="247" t="s">
        <v>1641</v>
      </c>
      <c r="B120" s="612"/>
      <c r="C120" s="612"/>
      <c r="D120" s="612"/>
      <c r="E120" s="612"/>
      <c r="F120" s="612"/>
      <c r="G120" s="612"/>
      <c r="H120" s="612"/>
      <c r="I120" s="612"/>
      <c r="J120" s="612"/>
      <c r="K120" s="612"/>
      <c r="L120" s="612"/>
      <c r="M120" s="612"/>
      <c r="N120" s="612"/>
      <c r="O120" s="612"/>
      <c r="P120" s="612"/>
      <c r="Q120" s="612"/>
      <c r="R120" s="612"/>
      <c r="S120" s="612"/>
      <c r="T120" s="612"/>
      <c r="U120" s="612"/>
      <c r="V120" s="612"/>
      <c r="W120" s="612"/>
      <c r="X120" s="612"/>
      <c r="Y120" s="612"/>
      <c r="Z120" s="612"/>
      <c r="AA120" s="612"/>
      <c r="AB120" s="612"/>
      <c r="AC120" s="612"/>
      <c r="AD120" s="612"/>
      <c r="AE120" s="612"/>
      <c r="AF120" s="612"/>
      <c r="AG120" s="612"/>
      <c r="AH120" s="612"/>
      <c r="AI120" s="612"/>
      <c r="AJ120" s="612"/>
      <c r="AK120" s="613"/>
    </row>
    <row r="121" spans="1:37" x14ac:dyDescent="0.15">
      <c r="A121" s="617"/>
      <c r="B121" s="618"/>
      <c r="C121" s="618"/>
      <c r="D121" s="618"/>
      <c r="E121" s="618"/>
      <c r="F121" s="618"/>
      <c r="G121" s="619"/>
      <c r="H121" s="588"/>
      <c r="I121" s="588"/>
      <c r="J121" s="560" t="str">
        <f>IF(A121="","",INDEX(アーツ!$D:$D,MATCH(沈黙の魔術師!A121,アーツ!$C:$C,0)))</f>
        <v/>
      </c>
      <c r="K121" s="560"/>
      <c r="L121" s="560"/>
      <c r="M121" s="560"/>
      <c r="N121" s="560" t="str">
        <f>IF(A121="","",INDEX(アーツ!$E:$E,MATCH(沈黙の魔術師!A121,アーツ!$C:$C,0)))</f>
        <v/>
      </c>
      <c r="O121" s="560"/>
      <c r="P121" s="560"/>
      <c r="Q121" s="560"/>
      <c r="R121" s="560" t="str">
        <f>IF(A121="","",INDEX(アーツ!$F:$F,MATCH(沈黙の魔術師!A121,アーツ!$C:$C,0)))</f>
        <v/>
      </c>
      <c r="S121" s="560"/>
      <c r="T121" s="560"/>
      <c r="U121" s="560"/>
      <c r="V121" s="620" t="str">
        <f>IF(A121="","",INDEX(アーツ!$G:$G,MATCH(沈黙の魔術師!A121,アーツ!$C:$C,0)))</f>
        <v/>
      </c>
      <c r="W121" s="620"/>
      <c r="X121" s="606" t="str">
        <f>IF(A121="","",INDEX(アーツ!$H:$H,MATCH(沈黙の魔術師!A121,アーツ!$C:$C,0)))</f>
        <v/>
      </c>
      <c r="Y121" s="606"/>
      <c r="Z121" s="606"/>
      <c r="AA121" s="607"/>
      <c r="AB121" s="560" t="str">
        <f>IF(A121="","",INDEX(アーツ!$I:$I,MATCH(沈黙の魔術師!A121,アーツ!$C:$C,0)))</f>
        <v/>
      </c>
      <c r="AC121" s="560"/>
      <c r="AD121" s="560"/>
      <c r="AE121" s="560"/>
      <c r="AF121" s="560" t="str">
        <f>IF(A121="","",INDEX(アーツ!$J:$J,MATCH(沈黙の魔術師!A121,アーツ!$C:$C,0)))</f>
        <v/>
      </c>
      <c r="AG121" s="560"/>
      <c r="AH121" s="560"/>
      <c r="AI121" s="560"/>
      <c r="AJ121" s="608" t="str">
        <f>IF(A121="","",INDEX(アーツ!$K:$K,MATCH(沈黙の魔術師!A121,アーツ!$C:$C,0)))</f>
        <v/>
      </c>
      <c r="AK121" s="609"/>
    </row>
    <row r="122" spans="1:37" x14ac:dyDescent="0.15">
      <c r="A122" s="245" t="s">
        <v>1640</v>
      </c>
      <c r="B122" s="610" t="str">
        <f>IF(A121="","",INDEX(アーツ!$L:$L,MATCH(沈黙の魔術師!A121,アーツ!$C:$C,0)))</f>
        <v/>
      </c>
      <c r="C122" s="610"/>
      <c r="D122" s="610"/>
      <c r="E122" s="610"/>
      <c r="F122" s="610"/>
      <c r="G122" s="610"/>
      <c r="H122" s="610"/>
      <c r="I122" s="610"/>
      <c r="J122" s="610"/>
      <c r="K122" s="610"/>
      <c r="L122" s="610"/>
      <c r="M122" s="610"/>
      <c r="N122" s="610"/>
      <c r="O122" s="610"/>
      <c r="P122" s="610"/>
      <c r="Q122" s="610"/>
      <c r="R122" s="610"/>
      <c r="S122" s="610"/>
      <c r="T122" s="610"/>
      <c r="U122" s="610"/>
      <c r="V122" s="610"/>
      <c r="W122" s="610"/>
      <c r="X122" s="610"/>
      <c r="Y122" s="610"/>
      <c r="Z122" s="610"/>
      <c r="AA122" s="610"/>
      <c r="AB122" s="610"/>
      <c r="AC122" s="610"/>
      <c r="AD122" s="610"/>
      <c r="AE122" s="610"/>
      <c r="AF122" s="610"/>
      <c r="AG122" s="610"/>
      <c r="AH122" s="610"/>
      <c r="AI122" s="610"/>
      <c r="AJ122" s="610"/>
      <c r="AK122" s="611"/>
    </row>
    <row r="123" spans="1:37" ht="14.25" thickBot="1" x14ac:dyDescent="0.2">
      <c r="A123" s="247" t="s">
        <v>1641</v>
      </c>
      <c r="B123" s="612"/>
      <c r="C123" s="612"/>
      <c r="D123" s="612"/>
      <c r="E123" s="612"/>
      <c r="F123" s="612"/>
      <c r="G123" s="612"/>
      <c r="H123" s="612"/>
      <c r="I123" s="612"/>
      <c r="J123" s="612"/>
      <c r="K123" s="612"/>
      <c r="L123" s="612"/>
      <c r="M123" s="612"/>
      <c r="N123" s="612"/>
      <c r="O123" s="612"/>
      <c r="P123" s="612"/>
      <c r="Q123" s="612"/>
      <c r="R123" s="612"/>
      <c r="S123" s="612"/>
      <c r="T123" s="612"/>
      <c r="U123" s="612"/>
      <c r="V123" s="612"/>
      <c r="W123" s="612"/>
      <c r="X123" s="612"/>
      <c r="Y123" s="612"/>
      <c r="Z123" s="612"/>
      <c r="AA123" s="612"/>
      <c r="AB123" s="612"/>
      <c r="AC123" s="612"/>
      <c r="AD123" s="612"/>
      <c r="AE123" s="612"/>
      <c r="AF123" s="612"/>
      <c r="AG123" s="612"/>
      <c r="AH123" s="612"/>
      <c r="AI123" s="612"/>
      <c r="AJ123" s="612"/>
      <c r="AK123" s="613"/>
    </row>
    <row r="124" spans="1:37" x14ac:dyDescent="0.15">
      <c r="A124" s="614"/>
      <c r="B124" s="615"/>
      <c r="C124" s="615"/>
      <c r="D124" s="615"/>
      <c r="E124" s="615"/>
      <c r="F124" s="615"/>
      <c r="G124" s="616"/>
      <c r="H124" s="584"/>
      <c r="I124" s="584"/>
      <c r="J124" s="533" t="str">
        <f>IF(A124="","",INDEX(アーツ!$D:$D,MATCH(沈黙の魔術師!A124,アーツ!$C:$C,0)))</f>
        <v/>
      </c>
      <c r="K124" s="533"/>
      <c r="L124" s="533"/>
      <c r="M124" s="533"/>
      <c r="N124" s="533" t="str">
        <f>IF(A124="","",INDEX(アーツ!$E:$E,MATCH(沈黙の魔術師!A124,アーツ!$C:$C,0)))</f>
        <v/>
      </c>
      <c r="O124" s="533"/>
      <c r="P124" s="533"/>
      <c r="Q124" s="533"/>
      <c r="R124" s="533" t="str">
        <f>IF(A124="","",INDEX(アーツ!$F:$F,MATCH(沈黙の魔術師!A124,アーツ!$C:$C,0)))</f>
        <v/>
      </c>
      <c r="S124" s="533"/>
      <c r="T124" s="533"/>
      <c r="U124" s="533"/>
      <c r="V124" s="628" t="str">
        <f>IF(A124="","",INDEX(アーツ!$G:$G,MATCH(沈黙の魔術師!A124,アーツ!$C:$C,0)))</f>
        <v/>
      </c>
      <c r="W124" s="628"/>
      <c r="X124" s="629" t="str">
        <f>IF(A124="","",INDEX(アーツ!$H:$H,MATCH(沈黙の魔術師!A124,アーツ!$C:$C,0)))</f>
        <v/>
      </c>
      <c r="Y124" s="629"/>
      <c r="Z124" s="629"/>
      <c r="AA124" s="630"/>
      <c r="AB124" s="533" t="str">
        <f>IF(A124="","",INDEX(アーツ!$I:$I,MATCH(沈黙の魔術師!A124,アーツ!$C:$C,0)))</f>
        <v/>
      </c>
      <c r="AC124" s="533"/>
      <c r="AD124" s="533"/>
      <c r="AE124" s="533"/>
      <c r="AF124" s="533" t="str">
        <f>IF(A124="","",INDEX(アーツ!$J:$J,MATCH(沈黙の魔術師!A124,アーツ!$C:$C,0)))</f>
        <v/>
      </c>
      <c r="AG124" s="533"/>
      <c r="AH124" s="533"/>
      <c r="AI124" s="533"/>
      <c r="AJ124" s="624" t="str">
        <f>IF(A124="","",INDEX(アーツ!$K:$K,MATCH(沈黙の魔術師!A124,アーツ!$C:$C,0)))</f>
        <v/>
      </c>
      <c r="AK124" s="625"/>
    </row>
    <row r="125" spans="1:37" x14ac:dyDescent="0.15">
      <c r="A125" s="245" t="s">
        <v>1640</v>
      </c>
      <c r="B125" s="610" t="str">
        <f>IF(A124="","",INDEX(アーツ!$L:$L,MATCH(沈黙の魔術師!A124,アーツ!$C:$C,0)))</f>
        <v/>
      </c>
      <c r="C125" s="610"/>
      <c r="D125" s="610"/>
      <c r="E125" s="610"/>
      <c r="F125" s="610"/>
      <c r="G125" s="610"/>
      <c r="H125" s="610"/>
      <c r="I125" s="610"/>
      <c r="J125" s="610"/>
      <c r="K125" s="610"/>
      <c r="L125" s="610"/>
      <c r="M125" s="610"/>
      <c r="N125" s="610"/>
      <c r="O125" s="610"/>
      <c r="P125" s="610"/>
      <c r="Q125" s="610"/>
      <c r="R125" s="610"/>
      <c r="S125" s="610"/>
      <c r="T125" s="610"/>
      <c r="U125" s="610"/>
      <c r="V125" s="610"/>
      <c r="W125" s="610"/>
      <c r="X125" s="610"/>
      <c r="Y125" s="610"/>
      <c r="Z125" s="610"/>
      <c r="AA125" s="610"/>
      <c r="AB125" s="610"/>
      <c r="AC125" s="610"/>
      <c r="AD125" s="610"/>
      <c r="AE125" s="610"/>
      <c r="AF125" s="610"/>
      <c r="AG125" s="610"/>
      <c r="AH125" s="610"/>
      <c r="AI125" s="610"/>
      <c r="AJ125" s="610"/>
      <c r="AK125" s="611"/>
    </row>
    <row r="126" spans="1:37" ht="14.25" thickBot="1" x14ac:dyDescent="0.2">
      <c r="A126" s="246" t="s">
        <v>1641</v>
      </c>
      <c r="B126" s="626"/>
      <c r="C126" s="626"/>
      <c r="D126" s="626"/>
      <c r="E126" s="626"/>
      <c r="F126" s="626"/>
      <c r="G126" s="626"/>
      <c r="H126" s="626"/>
      <c r="I126" s="626"/>
      <c r="J126" s="626"/>
      <c r="K126" s="626"/>
      <c r="L126" s="626"/>
      <c r="M126" s="626"/>
      <c r="N126" s="626"/>
      <c r="O126" s="626"/>
      <c r="P126" s="626"/>
      <c r="Q126" s="626"/>
      <c r="R126" s="626"/>
      <c r="S126" s="626"/>
      <c r="T126" s="626"/>
      <c r="U126" s="626"/>
      <c r="V126" s="626"/>
      <c r="W126" s="626"/>
      <c r="X126" s="626"/>
      <c r="Y126" s="626"/>
      <c r="Z126" s="626"/>
      <c r="AA126" s="626"/>
      <c r="AB126" s="626"/>
      <c r="AC126" s="626"/>
      <c r="AD126" s="626"/>
      <c r="AE126" s="626"/>
      <c r="AF126" s="626"/>
      <c r="AG126" s="626"/>
      <c r="AH126" s="626"/>
      <c r="AI126" s="626"/>
      <c r="AJ126" s="626"/>
      <c r="AK126" s="627"/>
    </row>
    <row r="127" spans="1:37" x14ac:dyDescent="0.15">
      <c r="A127" s="617"/>
      <c r="B127" s="618"/>
      <c r="C127" s="618"/>
      <c r="D127" s="618"/>
      <c r="E127" s="618"/>
      <c r="F127" s="618"/>
      <c r="G127" s="619"/>
      <c r="H127" s="588"/>
      <c r="I127" s="588"/>
      <c r="J127" s="560" t="str">
        <f>IF(A127="","",INDEX(アーツ!$D:$D,MATCH(沈黙の魔術師!A127,アーツ!$C:$C,0)))</f>
        <v/>
      </c>
      <c r="K127" s="560"/>
      <c r="L127" s="560"/>
      <c r="M127" s="560"/>
      <c r="N127" s="560" t="str">
        <f>IF(A127="","",INDEX(アーツ!$E:$E,MATCH(沈黙の魔術師!A127,アーツ!$C:$C,0)))</f>
        <v/>
      </c>
      <c r="O127" s="560"/>
      <c r="P127" s="560"/>
      <c r="Q127" s="560"/>
      <c r="R127" s="560" t="str">
        <f>IF(A127="","",INDEX(アーツ!$F:$F,MATCH(沈黙の魔術師!A127,アーツ!$C:$C,0)))</f>
        <v/>
      </c>
      <c r="S127" s="560"/>
      <c r="T127" s="560"/>
      <c r="U127" s="560"/>
      <c r="V127" s="620" t="str">
        <f>IF(A127="","",INDEX(アーツ!$G:$G,MATCH(沈黙の魔術師!A127,アーツ!$C:$C,0)))</f>
        <v/>
      </c>
      <c r="W127" s="620"/>
      <c r="X127" s="606" t="str">
        <f>IF(A127="","",INDEX(アーツ!$H:$H,MATCH(沈黙の魔術師!A127,アーツ!$C:$C,0)))</f>
        <v/>
      </c>
      <c r="Y127" s="606"/>
      <c r="Z127" s="606"/>
      <c r="AA127" s="607"/>
      <c r="AB127" s="560" t="str">
        <f>IF(A127="","",INDEX(アーツ!$I:$I,MATCH(沈黙の魔術師!A127,アーツ!$C:$C,0)))</f>
        <v/>
      </c>
      <c r="AC127" s="560"/>
      <c r="AD127" s="560"/>
      <c r="AE127" s="560"/>
      <c r="AF127" s="560" t="str">
        <f>IF(A127="","",INDEX(アーツ!$J:$J,MATCH(沈黙の魔術師!A127,アーツ!$C:$C,0)))</f>
        <v/>
      </c>
      <c r="AG127" s="560"/>
      <c r="AH127" s="560"/>
      <c r="AI127" s="560"/>
      <c r="AJ127" s="608" t="str">
        <f>IF(A127="","",INDEX(アーツ!$K:$K,MATCH(沈黙の魔術師!A127,アーツ!$C:$C,0)))</f>
        <v/>
      </c>
      <c r="AK127" s="609"/>
    </row>
    <row r="128" spans="1:37" x14ac:dyDescent="0.15">
      <c r="A128" s="245" t="s">
        <v>1640</v>
      </c>
      <c r="B128" s="610" t="str">
        <f>IF(A127="","",INDEX(アーツ!$L:$L,MATCH(沈黙の魔術師!A127,アーツ!$C:$C,0)))</f>
        <v/>
      </c>
      <c r="C128" s="610"/>
      <c r="D128" s="610"/>
      <c r="E128" s="610"/>
      <c r="F128" s="610"/>
      <c r="G128" s="610"/>
      <c r="H128" s="610"/>
      <c r="I128" s="610"/>
      <c r="J128" s="610"/>
      <c r="K128" s="610"/>
      <c r="L128" s="610"/>
      <c r="M128" s="610"/>
      <c r="N128" s="610"/>
      <c r="O128" s="610"/>
      <c r="P128" s="610"/>
      <c r="Q128" s="610"/>
      <c r="R128" s="610"/>
      <c r="S128" s="610"/>
      <c r="T128" s="610"/>
      <c r="U128" s="610"/>
      <c r="V128" s="610"/>
      <c r="W128" s="610"/>
      <c r="X128" s="610"/>
      <c r="Y128" s="610"/>
      <c r="Z128" s="610"/>
      <c r="AA128" s="610"/>
      <c r="AB128" s="610"/>
      <c r="AC128" s="610"/>
      <c r="AD128" s="610"/>
      <c r="AE128" s="610"/>
      <c r="AF128" s="610"/>
      <c r="AG128" s="610"/>
      <c r="AH128" s="610"/>
      <c r="AI128" s="610"/>
      <c r="AJ128" s="610"/>
      <c r="AK128" s="611"/>
    </row>
    <row r="129" spans="1:37" ht="14.25" thickBot="1" x14ac:dyDescent="0.2">
      <c r="A129" s="247" t="s">
        <v>1641</v>
      </c>
      <c r="B129" s="612"/>
      <c r="C129" s="612"/>
      <c r="D129" s="612"/>
      <c r="E129" s="612"/>
      <c r="F129" s="612"/>
      <c r="G129" s="612"/>
      <c r="H129" s="612"/>
      <c r="I129" s="612"/>
      <c r="J129" s="612"/>
      <c r="K129" s="612"/>
      <c r="L129" s="612"/>
      <c r="M129" s="612"/>
      <c r="N129" s="612"/>
      <c r="O129" s="612"/>
      <c r="P129" s="612"/>
      <c r="Q129" s="612"/>
      <c r="R129" s="612"/>
      <c r="S129" s="612"/>
      <c r="T129" s="612"/>
      <c r="U129" s="612"/>
      <c r="V129" s="612"/>
      <c r="W129" s="612"/>
      <c r="X129" s="612"/>
      <c r="Y129" s="612"/>
      <c r="Z129" s="612"/>
      <c r="AA129" s="612"/>
      <c r="AB129" s="612"/>
      <c r="AC129" s="612"/>
      <c r="AD129" s="612"/>
      <c r="AE129" s="612"/>
      <c r="AF129" s="612"/>
      <c r="AG129" s="612"/>
      <c r="AH129" s="612"/>
      <c r="AI129" s="612"/>
      <c r="AJ129" s="612"/>
      <c r="AK129" s="613"/>
    </row>
    <row r="130" spans="1:37" x14ac:dyDescent="0.15">
      <c r="A130" s="614"/>
      <c r="B130" s="615"/>
      <c r="C130" s="615"/>
      <c r="D130" s="615"/>
      <c r="E130" s="615"/>
      <c r="F130" s="615"/>
      <c r="G130" s="616"/>
      <c r="H130" s="584"/>
      <c r="I130" s="584"/>
      <c r="J130" s="533" t="str">
        <f>IF(A130="","",INDEX(アーツ!$D:$D,MATCH(沈黙の魔術師!A130,アーツ!$C:$C,0)))</f>
        <v/>
      </c>
      <c r="K130" s="533"/>
      <c r="L130" s="533"/>
      <c r="M130" s="533"/>
      <c r="N130" s="533" t="str">
        <f>IF(A130="","",INDEX(アーツ!$E:$E,MATCH(沈黙の魔術師!A130,アーツ!$C:$C,0)))</f>
        <v/>
      </c>
      <c r="O130" s="533"/>
      <c r="P130" s="533"/>
      <c r="Q130" s="533"/>
      <c r="R130" s="533" t="str">
        <f>IF(A130="","",INDEX(アーツ!$F:$F,MATCH(沈黙の魔術師!A130,アーツ!$C:$C,0)))</f>
        <v/>
      </c>
      <c r="S130" s="533"/>
      <c r="T130" s="533"/>
      <c r="U130" s="533"/>
      <c r="V130" s="628" t="str">
        <f>IF(A130="","",INDEX(アーツ!$G:$G,MATCH(沈黙の魔術師!A130,アーツ!$C:$C,0)))</f>
        <v/>
      </c>
      <c r="W130" s="628"/>
      <c r="X130" s="629" t="str">
        <f>IF(A130="","",INDEX(アーツ!$H:$H,MATCH(沈黙の魔術師!A130,アーツ!$C:$C,0)))</f>
        <v/>
      </c>
      <c r="Y130" s="629"/>
      <c r="Z130" s="629"/>
      <c r="AA130" s="630"/>
      <c r="AB130" s="533" t="str">
        <f>IF(A130="","",INDEX(アーツ!$I:$I,MATCH(沈黙の魔術師!A130,アーツ!$C:$C,0)))</f>
        <v/>
      </c>
      <c r="AC130" s="533"/>
      <c r="AD130" s="533"/>
      <c r="AE130" s="533"/>
      <c r="AF130" s="533" t="str">
        <f>IF(A130="","",INDEX(アーツ!$J:$J,MATCH(沈黙の魔術師!A130,アーツ!$C:$C,0)))</f>
        <v/>
      </c>
      <c r="AG130" s="533"/>
      <c r="AH130" s="533"/>
      <c r="AI130" s="533"/>
      <c r="AJ130" s="624" t="str">
        <f>IF(A130="","",INDEX(アーツ!$K:$K,MATCH(沈黙の魔術師!A130,アーツ!$C:$C,0)))</f>
        <v/>
      </c>
      <c r="AK130" s="625"/>
    </row>
    <row r="131" spans="1:37" x14ac:dyDescent="0.15">
      <c r="A131" s="245" t="s">
        <v>1640</v>
      </c>
      <c r="B131" s="610" t="str">
        <f>IF(A130="","",INDEX(アーツ!$L:$L,MATCH(沈黙の魔術師!A130,アーツ!$C:$C,0)))</f>
        <v/>
      </c>
      <c r="C131" s="610"/>
      <c r="D131" s="610"/>
      <c r="E131" s="610"/>
      <c r="F131" s="610"/>
      <c r="G131" s="610"/>
      <c r="H131" s="610"/>
      <c r="I131" s="610"/>
      <c r="J131" s="610"/>
      <c r="K131" s="610"/>
      <c r="L131" s="610"/>
      <c r="M131" s="610"/>
      <c r="N131" s="610"/>
      <c r="O131" s="610"/>
      <c r="P131" s="610"/>
      <c r="Q131" s="610"/>
      <c r="R131" s="610"/>
      <c r="S131" s="610"/>
      <c r="T131" s="610"/>
      <c r="U131" s="610"/>
      <c r="V131" s="610"/>
      <c r="W131" s="610"/>
      <c r="X131" s="610"/>
      <c r="Y131" s="610"/>
      <c r="Z131" s="610"/>
      <c r="AA131" s="610"/>
      <c r="AB131" s="610"/>
      <c r="AC131" s="610"/>
      <c r="AD131" s="610"/>
      <c r="AE131" s="610"/>
      <c r="AF131" s="610"/>
      <c r="AG131" s="610"/>
      <c r="AH131" s="610"/>
      <c r="AI131" s="610"/>
      <c r="AJ131" s="610"/>
      <c r="AK131" s="611"/>
    </row>
    <row r="132" spans="1:37" ht="14.25" thickBot="1" x14ac:dyDescent="0.2">
      <c r="A132" s="246" t="s">
        <v>1641</v>
      </c>
      <c r="B132" s="626"/>
      <c r="C132" s="626"/>
      <c r="D132" s="626"/>
      <c r="E132" s="626"/>
      <c r="F132" s="626"/>
      <c r="G132" s="626"/>
      <c r="H132" s="626"/>
      <c r="I132" s="626"/>
      <c r="J132" s="626"/>
      <c r="K132" s="626"/>
      <c r="L132" s="626"/>
      <c r="M132" s="626"/>
      <c r="N132" s="626"/>
      <c r="O132" s="626"/>
      <c r="P132" s="626"/>
      <c r="Q132" s="626"/>
      <c r="R132" s="626"/>
      <c r="S132" s="626"/>
      <c r="T132" s="626"/>
      <c r="U132" s="626"/>
      <c r="V132" s="626"/>
      <c r="W132" s="626"/>
      <c r="X132" s="626"/>
      <c r="Y132" s="626"/>
      <c r="Z132" s="626"/>
      <c r="AA132" s="626"/>
      <c r="AB132" s="626"/>
      <c r="AC132" s="626"/>
      <c r="AD132" s="626"/>
      <c r="AE132" s="626"/>
      <c r="AF132" s="626"/>
      <c r="AG132" s="626"/>
      <c r="AH132" s="626"/>
      <c r="AI132" s="626"/>
      <c r="AJ132" s="626"/>
      <c r="AK132" s="627"/>
    </row>
    <row r="133" spans="1:37" x14ac:dyDescent="0.15">
      <c r="A133" s="617"/>
      <c r="B133" s="618"/>
      <c r="C133" s="618"/>
      <c r="D133" s="618"/>
      <c r="E133" s="618"/>
      <c r="F133" s="618"/>
      <c r="G133" s="619"/>
      <c r="H133" s="588"/>
      <c r="I133" s="588"/>
      <c r="J133" s="560" t="str">
        <f>IF(A133="","",INDEX(アーツ!$D:$D,MATCH(沈黙の魔術師!A133,アーツ!$C:$C,0)))</f>
        <v/>
      </c>
      <c r="K133" s="560"/>
      <c r="L133" s="560"/>
      <c r="M133" s="560"/>
      <c r="N133" s="560" t="str">
        <f>IF(A133="","",INDEX(アーツ!$E:$E,MATCH(沈黙の魔術師!A133,アーツ!$C:$C,0)))</f>
        <v/>
      </c>
      <c r="O133" s="560"/>
      <c r="P133" s="560"/>
      <c r="Q133" s="560"/>
      <c r="R133" s="560" t="str">
        <f>IF(A133="","",INDEX(アーツ!$F:$F,MATCH(沈黙の魔術師!A133,アーツ!$C:$C,0)))</f>
        <v/>
      </c>
      <c r="S133" s="560"/>
      <c r="T133" s="560"/>
      <c r="U133" s="560"/>
      <c r="V133" s="620" t="str">
        <f>IF(A133="","",INDEX(アーツ!$G:$G,MATCH(沈黙の魔術師!A133,アーツ!$C:$C,0)))</f>
        <v/>
      </c>
      <c r="W133" s="620"/>
      <c r="X133" s="606" t="str">
        <f>IF(A133="","",INDEX(アーツ!$H:$H,MATCH(沈黙の魔術師!A133,アーツ!$C:$C,0)))</f>
        <v/>
      </c>
      <c r="Y133" s="606"/>
      <c r="Z133" s="606"/>
      <c r="AA133" s="607"/>
      <c r="AB133" s="560" t="str">
        <f>IF(A133="","",INDEX(アーツ!$I:$I,MATCH(沈黙の魔術師!A133,アーツ!$C:$C,0)))</f>
        <v/>
      </c>
      <c r="AC133" s="560"/>
      <c r="AD133" s="560"/>
      <c r="AE133" s="560"/>
      <c r="AF133" s="560" t="str">
        <f>IF(A133="","",INDEX(アーツ!$J:$J,MATCH(沈黙の魔術師!A133,アーツ!$C:$C,0)))</f>
        <v/>
      </c>
      <c r="AG133" s="560"/>
      <c r="AH133" s="560"/>
      <c r="AI133" s="560"/>
      <c r="AJ133" s="608" t="str">
        <f>IF(A133="","",INDEX(アーツ!$K:$K,MATCH(沈黙の魔術師!A133,アーツ!$C:$C,0)))</f>
        <v/>
      </c>
      <c r="AK133" s="609"/>
    </row>
    <row r="134" spans="1:37" x14ac:dyDescent="0.15">
      <c r="A134" s="245" t="s">
        <v>1640</v>
      </c>
      <c r="B134" s="610" t="str">
        <f>IF(A133="","",INDEX(アーツ!$L:$L,MATCH(沈黙の魔術師!A133,アーツ!$C:$C,0)))</f>
        <v/>
      </c>
      <c r="C134" s="610"/>
      <c r="D134" s="610"/>
      <c r="E134" s="610"/>
      <c r="F134" s="610"/>
      <c r="G134" s="610"/>
      <c r="H134" s="610"/>
      <c r="I134" s="610"/>
      <c r="J134" s="610"/>
      <c r="K134" s="610"/>
      <c r="L134" s="610"/>
      <c r="M134" s="610"/>
      <c r="N134" s="610"/>
      <c r="O134" s="610"/>
      <c r="P134" s="610"/>
      <c r="Q134" s="610"/>
      <c r="R134" s="610"/>
      <c r="S134" s="610"/>
      <c r="T134" s="610"/>
      <c r="U134" s="610"/>
      <c r="V134" s="610"/>
      <c r="W134" s="610"/>
      <c r="X134" s="610"/>
      <c r="Y134" s="610"/>
      <c r="Z134" s="610"/>
      <c r="AA134" s="610"/>
      <c r="AB134" s="610"/>
      <c r="AC134" s="610"/>
      <c r="AD134" s="610"/>
      <c r="AE134" s="610"/>
      <c r="AF134" s="610"/>
      <c r="AG134" s="610"/>
      <c r="AH134" s="610"/>
      <c r="AI134" s="610"/>
      <c r="AJ134" s="610"/>
      <c r="AK134" s="611"/>
    </row>
    <row r="135" spans="1:37" ht="14.25" thickBot="1" x14ac:dyDescent="0.2">
      <c r="A135" s="247" t="s">
        <v>1641</v>
      </c>
      <c r="B135" s="612"/>
      <c r="C135" s="612"/>
      <c r="D135" s="612"/>
      <c r="E135" s="612"/>
      <c r="F135" s="612"/>
      <c r="G135" s="612"/>
      <c r="H135" s="612"/>
      <c r="I135" s="612"/>
      <c r="J135" s="612"/>
      <c r="K135" s="612"/>
      <c r="L135" s="612"/>
      <c r="M135" s="612"/>
      <c r="N135" s="612"/>
      <c r="O135" s="612"/>
      <c r="P135" s="612"/>
      <c r="Q135" s="612"/>
      <c r="R135" s="612"/>
      <c r="S135" s="612"/>
      <c r="T135" s="612"/>
      <c r="U135" s="612"/>
      <c r="V135" s="612"/>
      <c r="W135" s="612"/>
      <c r="X135" s="612"/>
      <c r="Y135" s="612"/>
      <c r="Z135" s="612"/>
      <c r="AA135" s="612"/>
      <c r="AB135" s="612"/>
      <c r="AC135" s="612"/>
      <c r="AD135" s="612"/>
      <c r="AE135" s="612"/>
      <c r="AF135" s="612"/>
      <c r="AG135" s="612"/>
      <c r="AH135" s="612"/>
      <c r="AI135" s="612"/>
      <c r="AJ135" s="612"/>
      <c r="AK135" s="613"/>
    </row>
    <row r="136" spans="1:37" x14ac:dyDescent="0.15">
      <c r="A136" s="614"/>
      <c r="B136" s="615"/>
      <c r="C136" s="615"/>
      <c r="D136" s="615"/>
      <c r="E136" s="615"/>
      <c r="F136" s="615"/>
      <c r="G136" s="616"/>
      <c r="H136" s="584"/>
      <c r="I136" s="584"/>
      <c r="J136" s="533" t="str">
        <f>IF(A136="","",INDEX(アーツ!$D:$D,MATCH(沈黙の魔術師!A136,アーツ!$C:$C,0)))</f>
        <v/>
      </c>
      <c r="K136" s="533"/>
      <c r="L136" s="533"/>
      <c r="M136" s="533"/>
      <c r="N136" s="533" t="str">
        <f>IF(A136="","",INDEX(アーツ!$E:$E,MATCH(沈黙の魔術師!A136,アーツ!$C:$C,0)))</f>
        <v/>
      </c>
      <c r="O136" s="533"/>
      <c r="P136" s="533"/>
      <c r="Q136" s="533"/>
      <c r="R136" s="533" t="str">
        <f>IF(A136="","",INDEX(アーツ!$F:$F,MATCH(沈黙の魔術師!A136,アーツ!$C:$C,0)))</f>
        <v/>
      </c>
      <c r="S136" s="533"/>
      <c r="T136" s="533"/>
      <c r="U136" s="533"/>
      <c r="V136" s="628" t="str">
        <f>IF(A136="","",INDEX(アーツ!$G:$G,MATCH(沈黙の魔術師!A136,アーツ!$C:$C,0)))</f>
        <v/>
      </c>
      <c r="W136" s="628"/>
      <c r="X136" s="629" t="str">
        <f>IF(A136="","",INDEX(アーツ!$H:$H,MATCH(沈黙の魔術師!A136,アーツ!$C:$C,0)))</f>
        <v/>
      </c>
      <c r="Y136" s="629"/>
      <c r="Z136" s="629"/>
      <c r="AA136" s="630"/>
      <c r="AB136" s="533" t="str">
        <f>IF(A136="","",INDEX(アーツ!$I:$I,MATCH(沈黙の魔術師!A136,アーツ!$C:$C,0)))</f>
        <v/>
      </c>
      <c r="AC136" s="533"/>
      <c r="AD136" s="533"/>
      <c r="AE136" s="533"/>
      <c r="AF136" s="533" t="str">
        <f>IF(A136="","",INDEX(アーツ!$J:$J,MATCH(沈黙の魔術師!A136,アーツ!$C:$C,0)))</f>
        <v/>
      </c>
      <c r="AG136" s="533"/>
      <c r="AH136" s="533"/>
      <c r="AI136" s="533"/>
      <c r="AJ136" s="624" t="str">
        <f>IF(A136="","",INDEX(アーツ!$K:$K,MATCH(沈黙の魔術師!A136,アーツ!$C:$C,0)))</f>
        <v/>
      </c>
      <c r="AK136" s="625"/>
    </row>
    <row r="137" spans="1:37" x14ac:dyDescent="0.15">
      <c r="A137" s="245" t="s">
        <v>1640</v>
      </c>
      <c r="B137" s="610" t="str">
        <f>IF(A136="","",INDEX(アーツ!$L:$L,MATCH(沈黙の魔術師!A136,アーツ!$C:$C,0)))</f>
        <v/>
      </c>
      <c r="C137" s="610"/>
      <c r="D137" s="610"/>
      <c r="E137" s="610"/>
      <c r="F137" s="610"/>
      <c r="G137" s="610"/>
      <c r="H137" s="610"/>
      <c r="I137" s="610"/>
      <c r="J137" s="610"/>
      <c r="K137" s="610"/>
      <c r="L137" s="610"/>
      <c r="M137" s="610"/>
      <c r="N137" s="610"/>
      <c r="O137" s="610"/>
      <c r="P137" s="610"/>
      <c r="Q137" s="610"/>
      <c r="R137" s="610"/>
      <c r="S137" s="610"/>
      <c r="T137" s="610"/>
      <c r="U137" s="610"/>
      <c r="V137" s="610"/>
      <c r="W137" s="610"/>
      <c r="X137" s="610"/>
      <c r="Y137" s="610"/>
      <c r="Z137" s="610"/>
      <c r="AA137" s="610"/>
      <c r="AB137" s="610"/>
      <c r="AC137" s="610"/>
      <c r="AD137" s="610"/>
      <c r="AE137" s="610"/>
      <c r="AF137" s="610"/>
      <c r="AG137" s="610"/>
      <c r="AH137" s="610"/>
      <c r="AI137" s="610"/>
      <c r="AJ137" s="610"/>
      <c r="AK137" s="611"/>
    </row>
    <row r="138" spans="1:37" ht="14.25" thickBot="1" x14ac:dyDescent="0.2">
      <c r="A138" s="246" t="s">
        <v>1641</v>
      </c>
      <c r="B138" s="626"/>
      <c r="C138" s="626"/>
      <c r="D138" s="626"/>
      <c r="E138" s="626"/>
      <c r="F138" s="626"/>
      <c r="G138" s="626"/>
      <c r="H138" s="626"/>
      <c r="I138" s="626"/>
      <c r="J138" s="626"/>
      <c r="K138" s="626"/>
      <c r="L138" s="626"/>
      <c r="M138" s="626"/>
      <c r="N138" s="626"/>
      <c r="O138" s="626"/>
      <c r="P138" s="626"/>
      <c r="Q138" s="626"/>
      <c r="R138" s="626"/>
      <c r="S138" s="626"/>
      <c r="T138" s="626"/>
      <c r="U138" s="626"/>
      <c r="V138" s="626"/>
      <c r="W138" s="626"/>
      <c r="X138" s="626"/>
      <c r="Y138" s="626"/>
      <c r="Z138" s="626"/>
      <c r="AA138" s="626"/>
      <c r="AB138" s="626"/>
      <c r="AC138" s="626"/>
      <c r="AD138" s="626"/>
      <c r="AE138" s="626"/>
      <c r="AF138" s="626"/>
      <c r="AG138" s="626"/>
      <c r="AH138" s="626"/>
      <c r="AI138" s="626"/>
      <c r="AJ138" s="626"/>
      <c r="AK138" s="627"/>
    </row>
    <row r="139" spans="1:37" x14ac:dyDescent="0.15">
      <c r="A139" s="617"/>
      <c r="B139" s="618"/>
      <c r="C139" s="618"/>
      <c r="D139" s="618"/>
      <c r="E139" s="618"/>
      <c r="F139" s="618"/>
      <c r="G139" s="619"/>
      <c r="H139" s="588"/>
      <c r="I139" s="588"/>
      <c r="J139" s="560" t="str">
        <f>IF(A139="","",INDEX(アーツ!$D:$D,MATCH(沈黙の魔術師!A139,アーツ!$C:$C,0)))</f>
        <v/>
      </c>
      <c r="K139" s="560"/>
      <c r="L139" s="560"/>
      <c r="M139" s="560"/>
      <c r="N139" s="560" t="str">
        <f>IF(A139="","",INDEX(アーツ!$E:$E,MATCH(沈黙の魔術師!A139,アーツ!$C:$C,0)))</f>
        <v/>
      </c>
      <c r="O139" s="560"/>
      <c r="P139" s="560"/>
      <c r="Q139" s="560"/>
      <c r="R139" s="560" t="str">
        <f>IF(A139="","",INDEX(アーツ!$F:$F,MATCH(沈黙の魔術師!A139,アーツ!$C:$C,0)))</f>
        <v/>
      </c>
      <c r="S139" s="560"/>
      <c r="T139" s="560"/>
      <c r="U139" s="560"/>
      <c r="V139" s="620" t="str">
        <f>IF(A139="","",INDEX(アーツ!$G:$G,MATCH(沈黙の魔術師!A139,アーツ!$C:$C,0)))</f>
        <v/>
      </c>
      <c r="W139" s="620"/>
      <c r="X139" s="606" t="str">
        <f>IF(A139="","",INDEX(アーツ!$H:$H,MATCH(沈黙の魔術師!A139,アーツ!$C:$C,0)))</f>
        <v/>
      </c>
      <c r="Y139" s="606"/>
      <c r="Z139" s="606"/>
      <c r="AA139" s="607"/>
      <c r="AB139" s="560" t="str">
        <f>IF(A139="","",INDEX(アーツ!$I:$I,MATCH(沈黙の魔術師!A139,アーツ!$C:$C,0)))</f>
        <v/>
      </c>
      <c r="AC139" s="560"/>
      <c r="AD139" s="560"/>
      <c r="AE139" s="560"/>
      <c r="AF139" s="560" t="str">
        <f>IF(A139="","",INDEX(アーツ!$J:$J,MATCH(沈黙の魔術師!A139,アーツ!$C:$C,0)))</f>
        <v/>
      </c>
      <c r="AG139" s="560"/>
      <c r="AH139" s="560"/>
      <c r="AI139" s="560"/>
      <c r="AJ139" s="608" t="str">
        <f>IF(A139="","",INDEX(アーツ!$K:$K,MATCH(沈黙の魔術師!A139,アーツ!$C:$C,0)))</f>
        <v/>
      </c>
      <c r="AK139" s="609"/>
    </row>
    <row r="140" spans="1:37" x14ac:dyDescent="0.15">
      <c r="A140" s="245" t="s">
        <v>1640</v>
      </c>
      <c r="B140" s="610" t="str">
        <f>IF(A139="","",INDEX(アーツ!$L:$L,MATCH(沈黙の魔術師!A139,アーツ!$C:$C,0)))</f>
        <v/>
      </c>
      <c r="C140" s="610"/>
      <c r="D140" s="610"/>
      <c r="E140" s="610"/>
      <c r="F140" s="610"/>
      <c r="G140" s="610"/>
      <c r="H140" s="610"/>
      <c r="I140" s="610"/>
      <c r="J140" s="610"/>
      <c r="K140" s="610"/>
      <c r="L140" s="610"/>
      <c r="M140" s="610"/>
      <c r="N140" s="610"/>
      <c r="O140" s="610"/>
      <c r="P140" s="610"/>
      <c r="Q140" s="610"/>
      <c r="R140" s="610"/>
      <c r="S140" s="610"/>
      <c r="T140" s="610"/>
      <c r="U140" s="610"/>
      <c r="V140" s="610"/>
      <c r="W140" s="610"/>
      <c r="X140" s="610"/>
      <c r="Y140" s="610"/>
      <c r="Z140" s="610"/>
      <c r="AA140" s="610"/>
      <c r="AB140" s="610"/>
      <c r="AC140" s="610"/>
      <c r="AD140" s="610"/>
      <c r="AE140" s="610"/>
      <c r="AF140" s="610"/>
      <c r="AG140" s="610"/>
      <c r="AH140" s="610"/>
      <c r="AI140" s="610"/>
      <c r="AJ140" s="610"/>
      <c r="AK140" s="611"/>
    </row>
    <row r="141" spans="1:37" ht="14.25" thickBot="1" x14ac:dyDescent="0.2">
      <c r="A141" s="247" t="s">
        <v>1641</v>
      </c>
      <c r="B141" s="612"/>
      <c r="C141" s="612"/>
      <c r="D141" s="612"/>
      <c r="E141" s="612"/>
      <c r="F141" s="612"/>
      <c r="G141" s="612"/>
      <c r="H141" s="612"/>
      <c r="I141" s="612"/>
      <c r="J141" s="612"/>
      <c r="K141" s="612"/>
      <c r="L141" s="612"/>
      <c r="M141" s="612"/>
      <c r="N141" s="612"/>
      <c r="O141" s="612"/>
      <c r="P141" s="612"/>
      <c r="Q141" s="612"/>
      <c r="R141" s="612"/>
      <c r="S141" s="612"/>
      <c r="T141" s="612"/>
      <c r="U141" s="612"/>
      <c r="V141" s="612"/>
      <c r="W141" s="612"/>
      <c r="X141" s="612"/>
      <c r="Y141" s="612"/>
      <c r="Z141" s="612"/>
      <c r="AA141" s="612"/>
      <c r="AB141" s="612"/>
      <c r="AC141" s="612"/>
      <c r="AD141" s="612"/>
      <c r="AE141" s="612"/>
      <c r="AF141" s="612"/>
      <c r="AG141" s="612"/>
      <c r="AH141" s="612"/>
      <c r="AI141" s="612"/>
      <c r="AJ141" s="612"/>
      <c r="AK141" s="613"/>
    </row>
    <row r="142" spans="1:37" x14ac:dyDescent="0.15">
      <c r="A142" s="614"/>
      <c r="B142" s="615"/>
      <c r="C142" s="615"/>
      <c r="D142" s="615"/>
      <c r="E142" s="615"/>
      <c r="F142" s="615"/>
      <c r="G142" s="616"/>
      <c r="H142" s="584"/>
      <c r="I142" s="584"/>
      <c r="J142" s="533" t="str">
        <f>IF(A142="","",INDEX(アーツ!$D:$D,MATCH(沈黙の魔術師!A142,アーツ!$C:$C,0)))</f>
        <v/>
      </c>
      <c r="K142" s="533"/>
      <c r="L142" s="533"/>
      <c r="M142" s="533"/>
      <c r="N142" s="533" t="str">
        <f>IF(A142="","",INDEX(アーツ!$E:$E,MATCH(沈黙の魔術師!A142,アーツ!$C:$C,0)))</f>
        <v/>
      </c>
      <c r="O142" s="533"/>
      <c r="P142" s="533"/>
      <c r="Q142" s="533"/>
      <c r="R142" s="533" t="str">
        <f>IF(A142="","",INDEX(アーツ!$F:$F,MATCH(沈黙の魔術師!A142,アーツ!$C:$C,0)))</f>
        <v/>
      </c>
      <c r="S142" s="533"/>
      <c r="T142" s="533"/>
      <c r="U142" s="533"/>
      <c r="V142" s="628" t="str">
        <f>IF(A142="","",INDEX(アーツ!$G:$G,MATCH(沈黙の魔術師!A142,アーツ!$C:$C,0)))</f>
        <v/>
      </c>
      <c r="W142" s="628"/>
      <c r="X142" s="629" t="str">
        <f>IF(A142="","",INDEX(アーツ!$H:$H,MATCH(沈黙の魔術師!A142,アーツ!$C:$C,0)))</f>
        <v/>
      </c>
      <c r="Y142" s="629"/>
      <c r="Z142" s="629"/>
      <c r="AA142" s="630"/>
      <c r="AB142" s="533" t="str">
        <f>IF(A142="","",INDEX(アーツ!$I:$I,MATCH(沈黙の魔術師!A142,アーツ!$C:$C,0)))</f>
        <v/>
      </c>
      <c r="AC142" s="533"/>
      <c r="AD142" s="533"/>
      <c r="AE142" s="533"/>
      <c r="AF142" s="533" t="str">
        <f>IF(A142="","",INDEX(アーツ!$J:$J,MATCH(沈黙の魔術師!A142,アーツ!$C:$C,0)))</f>
        <v/>
      </c>
      <c r="AG142" s="533"/>
      <c r="AH142" s="533"/>
      <c r="AI142" s="533"/>
      <c r="AJ142" s="624" t="str">
        <f>IF(A142="","",INDEX(アーツ!$K:$K,MATCH(沈黙の魔術師!A142,アーツ!$C:$C,0)))</f>
        <v/>
      </c>
      <c r="AK142" s="625"/>
    </row>
    <row r="143" spans="1:37" x14ac:dyDescent="0.15">
      <c r="A143" s="245" t="s">
        <v>1640</v>
      </c>
      <c r="B143" s="610" t="str">
        <f>IF(A142="","",INDEX(アーツ!$L:$L,MATCH(沈黙の魔術師!A142,アーツ!$C:$C,0)))</f>
        <v/>
      </c>
      <c r="C143" s="610"/>
      <c r="D143" s="610"/>
      <c r="E143" s="610"/>
      <c r="F143" s="610"/>
      <c r="G143" s="610"/>
      <c r="H143" s="610"/>
      <c r="I143" s="610"/>
      <c r="J143" s="610"/>
      <c r="K143" s="610"/>
      <c r="L143" s="610"/>
      <c r="M143" s="610"/>
      <c r="N143" s="610"/>
      <c r="O143" s="610"/>
      <c r="P143" s="610"/>
      <c r="Q143" s="610"/>
      <c r="R143" s="610"/>
      <c r="S143" s="610"/>
      <c r="T143" s="610"/>
      <c r="U143" s="610"/>
      <c r="V143" s="610"/>
      <c r="W143" s="610"/>
      <c r="X143" s="610"/>
      <c r="Y143" s="610"/>
      <c r="Z143" s="610"/>
      <c r="AA143" s="610"/>
      <c r="AB143" s="610"/>
      <c r="AC143" s="610"/>
      <c r="AD143" s="610"/>
      <c r="AE143" s="610"/>
      <c r="AF143" s="610"/>
      <c r="AG143" s="610"/>
      <c r="AH143" s="610"/>
      <c r="AI143" s="610"/>
      <c r="AJ143" s="610"/>
      <c r="AK143" s="611"/>
    </row>
    <row r="144" spans="1:37" ht="14.25" thickBot="1" x14ac:dyDescent="0.2">
      <c r="A144" s="246" t="s">
        <v>1641</v>
      </c>
      <c r="B144" s="626"/>
      <c r="C144" s="626"/>
      <c r="D144" s="626"/>
      <c r="E144" s="626"/>
      <c r="F144" s="626"/>
      <c r="G144" s="626"/>
      <c r="H144" s="626"/>
      <c r="I144" s="626"/>
      <c r="J144" s="626"/>
      <c r="K144" s="626"/>
      <c r="L144" s="626"/>
      <c r="M144" s="626"/>
      <c r="N144" s="626"/>
      <c r="O144" s="626"/>
      <c r="P144" s="626"/>
      <c r="Q144" s="626"/>
      <c r="R144" s="626"/>
      <c r="S144" s="626"/>
      <c r="T144" s="626"/>
      <c r="U144" s="626"/>
      <c r="V144" s="626"/>
      <c r="W144" s="626"/>
      <c r="X144" s="626"/>
      <c r="Y144" s="626"/>
      <c r="Z144" s="626"/>
      <c r="AA144" s="626"/>
      <c r="AB144" s="626"/>
      <c r="AC144" s="626"/>
      <c r="AD144" s="626"/>
      <c r="AE144" s="626"/>
      <c r="AF144" s="626"/>
      <c r="AG144" s="626"/>
      <c r="AH144" s="626"/>
      <c r="AI144" s="626"/>
      <c r="AJ144" s="626"/>
      <c r="AK144" s="627"/>
    </row>
    <row r="145" spans="1:37" x14ac:dyDescent="0.15">
      <c r="A145" s="617"/>
      <c r="B145" s="618"/>
      <c r="C145" s="618"/>
      <c r="D145" s="618"/>
      <c r="E145" s="618"/>
      <c r="F145" s="618"/>
      <c r="G145" s="619"/>
      <c r="H145" s="588"/>
      <c r="I145" s="588"/>
      <c r="J145" s="560" t="str">
        <f>IF(A145="","",INDEX(アーツ!$D:$D,MATCH(沈黙の魔術師!A145,アーツ!$C:$C,0)))</f>
        <v/>
      </c>
      <c r="K145" s="560"/>
      <c r="L145" s="560"/>
      <c r="M145" s="560"/>
      <c r="N145" s="560" t="str">
        <f>IF(A145="","",INDEX(アーツ!$E:$E,MATCH(沈黙の魔術師!A145,アーツ!$C:$C,0)))</f>
        <v/>
      </c>
      <c r="O145" s="560"/>
      <c r="P145" s="560"/>
      <c r="Q145" s="560"/>
      <c r="R145" s="560" t="str">
        <f>IF(A145="","",INDEX(アーツ!$F:$F,MATCH(沈黙の魔術師!A145,アーツ!$C:$C,0)))</f>
        <v/>
      </c>
      <c r="S145" s="560"/>
      <c r="T145" s="560"/>
      <c r="U145" s="560"/>
      <c r="V145" s="620" t="str">
        <f>IF(A145="","",INDEX(アーツ!$G:$G,MATCH(沈黙の魔術師!A145,アーツ!$C:$C,0)))</f>
        <v/>
      </c>
      <c r="W145" s="620"/>
      <c r="X145" s="606" t="str">
        <f>IF(A145="","",INDEX(アーツ!$H:$H,MATCH(沈黙の魔術師!A145,アーツ!$C:$C,0)))</f>
        <v/>
      </c>
      <c r="Y145" s="606"/>
      <c r="Z145" s="606"/>
      <c r="AA145" s="607"/>
      <c r="AB145" s="560" t="str">
        <f>IF(A145="","",INDEX(アーツ!$I:$I,MATCH(沈黙の魔術師!A145,アーツ!$C:$C,0)))</f>
        <v/>
      </c>
      <c r="AC145" s="560"/>
      <c r="AD145" s="560"/>
      <c r="AE145" s="560"/>
      <c r="AF145" s="560" t="str">
        <f>IF(A145="","",INDEX(アーツ!$J:$J,MATCH(沈黙の魔術師!A145,アーツ!$C:$C,0)))</f>
        <v/>
      </c>
      <c r="AG145" s="560"/>
      <c r="AH145" s="560"/>
      <c r="AI145" s="560"/>
      <c r="AJ145" s="608" t="str">
        <f>IF(A145="","",INDEX(アーツ!$K:$K,MATCH(沈黙の魔術師!A145,アーツ!$C:$C,0)))</f>
        <v/>
      </c>
      <c r="AK145" s="609"/>
    </row>
    <row r="146" spans="1:37" x14ac:dyDescent="0.15">
      <c r="A146" s="245" t="s">
        <v>1640</v>
      </c>
      <c r="B146" s="610" t="str">
        <f>IF(A145="","",INDEX(アーツ!$L:$L,MATCH(沈黙の魔術師!A145,アーツ!$C:$C,0)))</f>
        <v/>
      </c>
      <c r="C146" s="610"/>
      <c r="D146" s="610"/>
      <c r="E146" s="610"/>
      <c r="F146" s="610"/>
      <c r="G146" s="610"/>
      <c r="H146" s="610"/>
      <c r="I146" s="610"/>
      <c r="J146" s="610"/>
      <c r="K146" s="610"/>
      <c r="L146" s="610"/>
      <c r="M146" s="610"/>
      <c r="N146" s="610"/>
      <c r="O146" s="610"/>
      <c r="P146" s="610"/>
      <c r="Q146" s="610"/>
      <c r="R146" s="610"/>
      <c r="S146" s="610"/>
      <c r="T146" s="610"/>
      <c r="U146" s="610"/>
      <c r="V146" s="610"/>
      <c r="W146" s="610"/>
      <c r="X146" s="610"/>
      <c r="Y146" s="610"/>
      <c r="Z146" s="610"/>
      <c r="AA146" s="610"/>
      <c r="AB146" s="610"/>
      <c r="AC146" s="610"/>
      <c r="AD146" s="610"/>
      <c r="AE146" s="610"/>
      <c r="AF146" s="610"/>
      <c r="AG146" s="610"/>
      <c r="AH146" s="610"/>
      <c r="AI146" s="610"/>
      <c r="AJ146" s="610"/>
      <c r="AK146" s="611"/>
    </row>
    <row r="147" spans="1:37" ht="14.25" thickBot="1" x14ac:dyDescent="0.2">
      <c r="A147" s="247" t="s">
        <v>1641</v>
      </c>
      <c r="B147" s="612"/>
      <c r="C147" s="612"/>
      <c r="D147" s="612"/>
      <c r="E147" s="612"/>
      <c r="F147" s="612"/>
      <c r="G147" s="612"/>
      <c r="H147" s="612"/>
      <c r="I147" s="612"/>
      <c r="J147" s="612"/>
      <c r="K147" s="612"/>
      <c r="L147" s="612"/>
      <c r="M147" s="612"/>
      <c r="N147" s="612"/>
      <c r="O147" s="612"/>
      <c r="P147" s="612"/>
      <c r="Q147" s="612"/>
      <c r="R147" s="612"/>
      <c r="S147" s="612"/>
      <c r="T147" s="612"/>
      <c r="U147" s="612"/>
      <c r="V147" s="612"/>
      <c r="W147" s="612"/>
      <c r="X147" s="612"/>
      <c r="Y147" s="612"/>
      <c r="Z147" s="612"/>
      <c r="AA147" s="612"/>
      <c r="AB147" s="612"/>
      <c r="AC147" s="612"/>
      <c r="AD147" s="612"/>
      <c r="AE147" s="612"/>
      <c r="AF147" s="612"/>
      <c r="AG147" s="612"/>
      <c r="AH147" s="612"/>
      <c r="AI147" s="612"/>
      <c r="AJ147" s="612"/>
      <c r="AK147" s="613"/>
    </row>
    <row r="148" spans="1:37" ht="14.25" thickBot="1" x14ac:dyDescent="0.2">
      <c r="A148" s="218"/>
      <c r="B148" s="218"/>
      <c r="C148" s="218"/>
      <c r="D148" s="218"/>
      <c r="E148" s="218"/>
      <c r="F148" s="218"/>
      <c r="G148" s="218"/>
      <c r="H148" s="218"/>
      <c r="I148" s="218"/>
      <c r="J148" s="218"/>
      <c r="K148" s="218"/>
      <c r="L148" s="218"/>
      <c r="M148" s="218"/>
      <c r="N148" s="218"/>
      <c r="O148" s="218"/>
      <c r="P148" s="218"/>
      <c r="Q148" s="218"/>
      <c r="R148" s="218"/>
      <c r="S148" s="218"/>
      <c r="T148" s="218"/>
      <c r="U148" s="218"/>
      <c r="V148" s="639" t="s">
        <v>1642</v>
      </c>
      <c r="W148" s="639"/>
      <c r="X148" s="639"/>
      <c r="Y148" s="639"/>
      <c r="Z148" s="639"/>
      <c r="AA148" s="639"/>
      <c r="AB148" s="640"/>
      <c r="AC148" s="640"/>
      <c r="AD148" s="641" t="s">
        <v>1643</v>
      </c>
      <c r="AE148" s="321"/>
      <c r="AF148" s="321"/>
      <c r="AG148" s="321"/>
      <c r="AH148" s="321"/>
      <c r="AI148" s="642"/>
      <c r="AJ148" s="643">
        <f>SUM(H103,H106,H109,H112,H115,H118,H121,H124,H127,H130,H133,H136,H139,H142,H145)-AB148</f>
        <v>5</v>
      </c>
      <c r="AK148" s="643"/>
    </row>
    <row r="149" spans="1:37" x14ac:dyDescent="0.15">
      <c r="A149" s="644" t="s">
        <v>1777</v>
      </c>
      <c r="B149" s="645"/>
      <c r="C149" s="645"/>
      <c r="D149" s="645"/>
      <c r="E149" s="645"/>
      <c r="F149" s="645"/>
      <c r="G149" s="645"/>
      <c r="H149" s="645"/>
      <c r="I149" s="645"/>
      <c r="J149" s="645"/>
      <c r="K149" s="645"/>
      <c r="L149" s="645"/>
      <c r="M149" s="645"/>
      <c r="N149" s="645"/>
      <c r="O149" s="645"/>
      <c r="P149" s="645"/>
      <c r="Q149" s="645"/>
      <c r="R149" s="645"/>
      <c r="S149" s="280" t="s">
        <v>870</v>
      </c>
      <c r="T149" s="281"/>
      <c r="U149" s="281"/>
      <c r="V149" s="281"/>
      <c r="W149" s="650"/>
      <c r="X149" s="651"/>
      <c r="Y149" s="320"/>
      <c r="Z149" s="321"/>
      <c r="AA149" s="321"/>
      <c r="AB149" s="321"/>
      <c r="AC149" s="321"/>
      <c r="AD149" s="321"/>
      <c r="AE149" s="321"/>
      <c r="AF149" s="321"/>
      <c r="AG149" s="321"/>
      <c r="AH149" s="321"/>
      <c r="AI149" s="321"/>
      <c r="AJ149" s="321"/>
      <c r="AK149" s="322"/>
    </row>
    <row r="150" spans="1:37" x14ac:dyDescent="0.15">
      <c r="A150" s="646"/>
      <c r="B150" s="647"/>
      <c r="C150" s="647"/>
      <c r="D150" s="647"/>
      <c r="E150" s="647"/>
      <c r="F150" s="647"/>
      <c r="G150" s="647"/>
      <c r="H150" s="647"/>
      <c r="I150" s="647"/>
      <c r="J150" s="647"/>
      <c r="K150" s="647"/>
      <c r="L150" s="647"/>
      <c r="M150" s="647"/>
      <c r="N150" s="647"/>
      <c r="O150" s="647"/>
      <c r="P150" s="647"/>
      <c r="Q150" s="647"/>
      <c r="R150" s="647"/>
      <c r="S150" s="278" t="s">
        <v>597</v>
      </c>
      <c r="T150" s="279"/>
      <c r="U150" s="279"/>
      <c r="V150" s="279"/>
      <c r="W150" s="311"/>
      <c r="X150" s="319"/>
      <c r="Y150" s="323"/>
      <c r="Z150" s="324"/>
      <c r="AA150" s="324"/>
      <c r="AB150" s="324"/>
      <c r="AC150" s="324"/>
      <c r="AD150" s="324"/>
      <c r="AE150" s="324"/>
      <c r="AF150" s="324"/>
      <c r="AG150" s="324"/>
      <c r="AH150" s="324"/>
      <c r="AI150" s="324"/>
      <c r="AJ150" s="324"/>
      <c r="AK150" s="325"/>
    </row>
    <row r="151" spans="1:37" ht="14.25" thickBot="1" x14ac:dyDescent="0.2">
      <c r="A151" s="648"/>
      <c r="B151" s="649"/>
      <c r="C151" s="649"/>
      <c r="D151" s="649"/>
      <c r="E151" s="649"/>
      <c r="F151" s="649"/>
      <c r="G151" s="649"/>
      <c r="H151" s="649"/>
      <c r="I151" s="649"/>
      <c r="J151" s="649"/>
      <c r="K151" s="649"/>
      <c r="L151" s="649"/>
      <c r="M151" s="649"/>
      <c r="N151" s="649"/>
      <c r="O151" s="649"/>
      <c r="P151" s="649"/>
      <c r="Q151" s="649"/>
      <c r="R151" s="649"/>
      <c r="S151" s="306" t="s">
        <v>598</v>
      </c>
      <c r="T151" s="307"/>
      <c r="U151" s="307"/>
      <c r="V151" s="307"/>
      <c r="W151" s="631">
        <f>AR24</f>
        <v>1</v>
      </c>
      <c r="X151" s="632"/>
      <c r="Y151" s="590"/>
      <c r="Z151" s="652"/>
      <c r="AA151" s="652"/>
      <c r="AB151" s="652"/>
      <c r="AC151" s="652"/>
      <c r="AD151" s="652"/>
      <c r="AE151" s="652"/>
      <c r="AF151" s="652"/>
      <c r="AG151" s="652"/>
      <c r="AH151" s="652"/>
      <c r="AI151" s="652"/>
      <c r="AJ151" s="652"/>
      <c r="AK151" s="653"/>
    </row>
    <row r="152" spans="1:37" ht="13.5" customHeight="1" thickBot="1" x14ac:dyDescent="0.2">
      <c r="A152" s="633" t="s">
        <v>833</v>
      </c>
      <c r="B152" s="634"/>
      <c r="C152" s="634"/>
      <c r="D152" s="634"/>
      <c r="E152" s="634"/>
      <c r="F152" s="634"/>
      <c r="G152" s="635" t="str">
        <f>H4</f>
        <v>沈黙の魔術師</v>
      </c>
      <c r="H152" s="635"/>
      <c r="I152" s="635"/>
      <c r="J152" s="635"/>
      <c r="K152" s="635"/>
      <c r="L152" s="635"/>
      <c r="M152" s="635"/>
      <c r="N152" s="635"/>
      <c r="O152" s="635"/>
      <c r="P152" s="635"/>
      <c r="Q152" s="635"/>
      <c r="R152" s="635"/>
      <c r="S152" s="636" t="s">
        <v>586</v>
      </c>
      <c r="T152" s="636"/>
      <c r="U152" s="636"/>
      <c r="V152" s="636"/>
      <c r="W152" s="636"/>
      <c r="X152" s="636"/>
      <c r="Y152" s="637" t="str">
        <f>H7</f>
        <v>サンプルキャラクター</v>
      </c>
      <c r="Z152" s="637"/>
      <c r="AA152" s="637"/>
      <c r="AB152" s="637"/>
      <c r="AC152" s="637"/>
      <c r="AD152" s="637"/>
      <c r="AE152" s="637"/>
      <c r="AF152" s="637"/>
      <c r="AG152" s="637"/>
      <c r="AH152" s="637"/>
      <c r="AI152" s="637"/>
      <c r="AJ152" s="637"/>
      <c r="AK152" s="638"/>
    </row>
    <row r="153" spans="1:37" ht="14.25" thickBot="1" x14ac:dyDescent="0.2">
      <c r="F153" s="218"/>
      <c r="G153" s="218"/>
      <c r="H153" s="218"/>
      <c r="I153" s="218"/>
      <c r="J153" s="218"/>
      <c r="K153" s="218"/>
      <c r="L153" s="218"/>
      <c r="M153" s="218"/>
      <c r="N153" s="218"/>
      <c r="O153" s="218"/>
      <c r="P153" s="218"/>
      <c r="Q153" s="218"/>
      <c r="R153" s="218"/>
      <c r="V153" s="218"/>
      <c r="W153" s="218"/>
      <c r="X153" s="218"/>
      <c r="Y153" s="218"/>
      <c r="Z153" s="218"/>
      <c r="AA153" s="218"/>
      <c r="AB153" s="218"/>
      <c r="AC153" s="218"/>
      <c r="AD153" s="218"/>
      <c r="AE153" s="218"/>
      <c r="AF153" s="218"/>
      <c r="AG153" s="218"/>
      <c r="AH153" s="218"/>
      <c r="AI153" s="218"/>
      <c r="AJ153" s="218"/>
      <c r="AK153" s="218"/>
    </row>
    <row r="154" spans="1:37" ht="14.25" thickBot="1" x14ac:dyDescent="0.2">
      <c r="A154" s="663" t="s">
        <v>1778</v>
      </c>
      <c r="B154" s="636"/>
      <c r="C154" s="664" t="s">
        <v>2041</v>
      </c>
      <c r="D154" s="664"/>
      <c r="E154" s="664"/>
      <c r="F154" s="664"/>
      <c r="G154" s="664"/>
      <c r="H154" s="664"/>
      <c r="I154" s="664"/>
      <c r="J154" s="664"/>
      <c r="K154" s="664"/>
      <c r="L154" s="664"/>
      <c r="M154" s="664"/>
      <c r="N154" s="664"/>
      <c r="O154" s="664"/>
      <c r="P154" s="664"/>
      <c r="Q154" s="664"/>
      <c r="R154" s="665"/>
      <c r="S154" s="218"/>
      <c r="T154" s="663" t="s">
        <v>1778</v>
      </c>
      <c r="U154" s="636"/>
      <c r="V154" s="664"/>
      <c r="W154" s="664"/>
      <c r="X154" s="664"/>
      <c r="Y154" s="664"/>
      <c r="Z154" s="664"/>
      <c r="AA154" s="664"/>
      <c r="AB154" s="664"/>
      <c r="AC154" s="664"/>
      <c r="AD154" s="664"/>
      <c r="AE154" s="664"/>
      <c r="AF154" s="664"/>
      <c r="AG154" s="664"/>
      <c r="AH154" s="664"/>
      <c r="AI154" s="664"/>
      <c r="AJ154" s="664"/>
      <c r="AK154" s="665"/>
    </row>
    <row r="155" spans="1:37" x14ac:dyDescent="0.15">
      <c r="A155" s="448" t="s">
        <v>703</v>
      </c>
      <c r="B155" s="449"/>
      <c r="C155" s="248" t="s">
        <v>1785</v>
      </c>
      <c r="D155" s="654" t="s">
        <v>3696</v>
      </c>
      <c r="E155" s="655"/>
      <c r="F155" s="249" t="s">
        <v>1786</v>
      </c>
      <c r="G155" s="656">
        <v>100</v>
      </c>
      <c r="H155" s="655"/>
      <c r="I155" s="249" t="s">
        <v>1787</v>
      </c>
      <c r="J155" s="449" t="s">
        <v>1782</v>
      </c>
      <c r="K155" s="449"/>
      <c r="L155" s="449"/>
      <c r="M155" s="449"/>
      <c r="N155" s="656" t="s">
        <v>1401</v>
      </c>
      <c r="O155" s="656"/>
      <c r="P155" s="656"/>
      <c r="Q155" s="656"/>
      <c r="R155" s="657"/>
      <c r="S155" s="218"/>
      <c r="T155" s="448" t="s">
        <v>703</v>
      </c>
      <c r="U155" s="449"/>
      <c r="V155" s="248" t="s">
        <v>1785</v>
      </c>
      <c r="W155" s="654"/>
      <c r="X155" s="655"/>
      <c r="Y155" s="249" t="s">
        <v>1786</v>
      </c>
      <c r="Z155" s="656"/>
      <c r="AA155" s="655"/>
      <c r="AB155" s="249" t="s">
        <v>1787</v>
      </c>
      <c r="AC155" s="449" t="s">
        <v>1782</v>
      </c>
      <c r="AD155" s="449"/>
      <c r="AE155" s="449"/>
      <c r="AF155" s="449"/>
      <c r="AG155" s="656"/>
      <c r="AH155" s="656"/>
      <c r="AI155" s="656"/>
      <c r="AJ155" s="656"/>
      <c r="AK155" s="657"/>
    </row>
    <row r="156" spans="1:37" x14ac:dyDescent="0.15">
      <c r="A156" s="658" t="s">
        <v>1783</v>
      </c>
      <c r="B156" s="659"/>
      <c r="C156" s="601">
        <v>-30</v>
      </c>
      <c r="D156" s="601"/>
      <c r="E156" s="601"/>
      <c r="F156" s="601"/>
      <c r="G156" s="601"/>
      <c r="H156" s="660"/>
      <c r="I156" s="250" t="s">
        <v>1787</v>
      </c>
      <c r="J156" s="659" t="s">
        <v>740</v>
      </c>
      <c r="K156" s="659"/>
      <c r="L156" s="661" t="s">
        <v>3697</v>
      </c>
      <c r="M156" s="661"/>
      <c r="N156" s="661"/>
      <c r="O156" s="661"/>
      <c r="P156" s="661"/>
      <c r="Q156" s="661"/>
      <c r="R156" s="662"/>
      <c r="S156" s="218"/>
      <c r="T156" s="658" t="s">
        <v>1783</v>
      </c>
      <c r="U156" s="659"/>
      <c r="V156" s="601"/>
      <c r="W156" s="601"/>
      <c r="X156" s="601"/>
      <c r="Y156" s="601"/>
      <c r="Z156" s="601"/>
      <c r="AA156" s="660"/>
      <c r="AB156" s="250" t="s">
        <v>1787</v>
      </c>
      <c r="AC156" s="659" t="s">
        <v>740</v>
      </c>
      <c r="AD156" s="659"/>
      <c r="AE156" s="661"/>
      <c r="AF156" s="661"/>
      <c r="AG156" s="661"/>
      <c r="AH156" s="661"/>
      <c r="AI156" s="661"/>
      <c r="AJ156" s="661"/>
      <c r="AK156" s="662"/>
    </row>
    <row r="157" spans="1:37" x14ac:dyDescent="0.15">
      <c r="A157" s="658" t="s">
        <v>1779</v>
      </c>
      <c r="B157" s="659"/>
      <c r="C157" s="659"/>
      <c r="D157" s="659"/>
      <c r="E157" s="659"/>
      <c r="F157" s="661">
        <v>5</v>
      </c>
      <c r="G157" s="661"/>
      <c r="H157" s="674"/>
      <c r="I157" s="250" t="s">
        <v>1787</v>
      </c>
      <c r="J157" s="659" t="s">
        <v>742</v>
      </c>
      <c r="K157" s="659"/>
      <c r="L157" s="661" t="s">
        <v>1468</v>
      </c>
      <c r="M157" s="661"/>
      <c r="N157" s="661"/>
      <c r="O157" s="661"/>
      <c r="P157" s="661"/>
      <c r="Q157" s="661"/>
      <c r="R157" s="662"/>
      <c r="S157" s="218"/>
      <c r="T157" s="658" t="s">
        <v>1779</v>
      </c>
      <c r="U157" s="659"/>
      <c r="V157" s="659"/>
      <c r="W157" s="659"/>
      <c r="X157" s="659"/>
      <c r="Y157" s="661"/>
      <c r="Z157" s="661"/>
      <c r="AA157" s="674"/>
      <c r="AB157" s="250" t="s">
        <v>1787</v>
      </c>
      <c r="AC157" s="659" t="s">
        <v>742</v>
      </c>
      <c r="AD157" s="659"/>
      <c r="AE157" s="661"/>
      <c r="AF157" s="661"/>
      <c r="AG157" s="661"/>
      <c r="AH157" s="661"/>
      <c r="AI157" s="661"/>
      <c r="AJ157" s="661"/>
      <c r="AK157" s="662"/>
    </row>
    <row r="158" spans="1:37" x14ac:dyDescent="0.15">
      <c r="A158" s="671" t="s">
        <v>1780</v>
      </c>
      <c r="B158" s="672"/>
      <c r="C158" s="673" t="s">
        <v>3698</v>
      </c>
      <c r="D158" s="673"/>
      <c r="E158" s="673"/>
      <c r="F158" s="673"/>
      <c r="G158" s="673"/>
      <c r="H158" s="673"/>
      <c r="I158" s="673"/>
      <c r="J158" s="666" t="s">
        <v>1788</v>
      </c>
      <c r="K158" s="666"/>
      <c r="L158" s="666"/>
      <c r="M158" s="666"/>
      <c r="N158" s="667" t="s">
        <v>3699</v>
      </c>
      <c r="O158" s="667"/>
      <c r="P158" s="667"/>
      <c r="Q158" s="667"/>
      <c r="R158" s="668"/>
      <c r="S158" s="218"/>
      <c r="T158" s="671" t="s">
        <v>1780</v>
      </c>
      <c r="U158" s="672"/>
      <c r="V158" s="673"/>
      <c r="W158" s="673"/>
      <c r="X158" s="673"/>
      <c r="Y158" s="673"/>
      <c r="Z158" s="673"/>
      <c r="AA158" s="673"/>
      <c r="AB158" s="673"/>
      <c r="AC158" s="666" t="s">
        <v>1788</v>
      </c>
      <c r="AD158" s="666"/>
      <c r="AE158" s="666"/>
      <c r="AF158" s="666"/>
      <c r="AG158" s="667"/>
      <c r="AH158" s="667"/>
      <c r="AI158" s="667"/>
      <c r="AJ158" s="667"/>
      <c r="AK158" s="668"/>
    </row>
    <row r="159" spans="1:37" x14ac:dyDescent="0.15">
      <c r="A159" s="658" t="s">
        <v>1784</v>
      </c>
      <c r="B159" s="659"/>
      <c r="C159" s="659"/>
      <c r="D159" s="659"/>
      <c r="E159" s="669" t="s">
        <v>1183</v>
      </c>
      <c r="F159" s="669"/>
      <c r="G159" s="669"/>
      <c r="H159" s="669"/>
      <c r="I159" s="669"/>
      <c r="J159" s="669"/>
      <c r="K159" s="669"/>
      <c r="L159" s="669"/>
      <c r="M159" s="669"/>
      <c r="N159" s="669"/>
      <c r="O159" s="669"/>
      <c r="P159" s="669"/>
      <c r="Q159" s="669"/>
      <c r="R159" s="670"/>
      <c r="S159" s="218"/>
      <c r="T159" s="658" t="s">
        <v>1784</v>
      </c>
      <c r="U159" s="659"/>
      <c r="V159" s="659"/>
      <c r="W159" s="659"/>
      <c r="X159" s="669"/>
      <c r="Y159" s="669"/>
      <c r="Z159" s="669"/>
      <c r="AA159" s="669"/>
      <c r="AB159" s="669"/>
      <c r="AC159" s="669"/>
      <c r="AD159" s="669"/>
      <c r="AE159" s="669"/>
      <c r="AF159" s="669"/>
      <c r="AG159" s="669"/>
      <c r="AH159" s="669"/>
      <c r="AI159" s="669"/>
      <c r="AJ159" s="669"/>
      <c r="AK159" s="670"/>
    </row>
    <row r="160" spans="1:37" x14ac:dyDescent="0.15">
      <c r="A160" s="658" t="s">
        <v>1781</v>
      </c>
      <c r="B160" s="659"/>
      <c r="C160" s="659"/>
      <c r="D160" s="659"/>
      <c r="E160" s="659"/>
      <c r="F160" s="669" t="s">
        <v>3700</v>
      </c>
      <c r="G160" s="669"/>
      <c r="H160" s="669"/>
      <c r="I160" s="669"/>
      <c r="J160" s="669"/>
      <c r="K160" s="669"/>
      <c r="L160" s="669"/>
      <c r="M160" s="669"/>
      <c r="N160" s="669"/>
      <c r="O160" s="669"/>
      <c r="P160" s="669"/>
      <c r="Q160" s="669"/>
      <c r="R160" s="670"/>
      <c r="S160" s="218"/>
      <c r="T160" s="658" t="s">
        <v>1781</v>
      </c>
      <c r="U160" s="659"/>
      <c r="V160" s="659"/>
      <c r="W160" s="659"/>
      <c r="X160" s="659"/>
      <c r="Y160" s="669"/>
      <c r="Z160" s="669"/>
      <c r="AA160" s="669"/>
      <c r="AB160" s="669"/>
      <c r="AC160" s="669"/>
      <c r="AD160" s="669"/>
      <c r="AE160" s="669"/>
      <c r="AF160" s="669"/>
      <c r="AG160" s="669"/>
      <c r="AH160" s="669"/>
      <c r="AI160" s="669"/>
      <c r="AJ160" s="669"/>
      <c r="AK160" s="670"/>
    </row>
    <row r="161" spans="1:37" x14ac:dyDescent="0.15">
      <c r="A161" s="682" t="s">
        <v>3701</v>
      </c>
      <c r="B161" s="601"/>
      <c r="C161" s="601"/>
      <c r="D161" s="601"/>
      <c r="E161" s="601"/>
      <c r="F161" s="601"/>
      <c r="G161" s="601"/>
      <c r="H161" s="601"/>
      <c r="I161" s="601"/>
      <c r="J161" s="601"/>
      <c r="K161" s="601"/>
      <c r="L161" s="601"/>
      <c r="M161" s="601"/>
      <c r="N161" s="601"/>
      <c r="O161" s="601"/>
      <c r="P161" s="601"/>
      <c r="Q161" s="601"/>
      <c r="R161" s="683"/>
      <c r="S161" s="218"/>
      <c r="T161" s="682"/>
      <c r="U161" s="601"/>
      <c r="V161" s="601"/>
      <c r="W161" s="601"/>
      <c r="X161" s="601"/>
      <c r="Y161" s="601"/>
      <c r="Z161" s="601"/>
      <c r="AA161" s="601"/>
      <c r="AB161" s="601"/>
      <c r="AC161" s="601"/>
      <c r="AD161" s="601"/>
      <c r="AE161" s="601"/>
      <c r="AF161" s="601"/>
      <c r="AG161" s="601"/>
      <c r="AH161" s="601"/>
      <c r="AI161" s="601"/>
      <c r="AJ161" s="601"/>
      <c r="AK161" s="683"/>
    </row>
    <row r="162" spans="1:37" x14ac:dyDescent="0.15">
      <c r="A162" s="675" t="s">
        <v>717</v>
      </c>
      <c r="B162" s="676"/>
      <c r="C162" s="677" t="s">
        <v>3702</v>
      </c>
      <c r="D162" s="677"/>
      <c r="E162" s="677"/>
      <c r="F162" s="677"/>
      <c r="G162" s="677"/>
      <c r="H162" s="677"/>
      <c r="I162" s="677"/>
      <c r="J162" s="677"/>
      <c r="K162" s="677"/>
      <c r="L162" s="677"/>
      <c r="M162" s="677"/>
      <c r="N162" s="677"/>
      <c r="O162" s="677"/>
      <c r="P162" s="677"/>
      <c r="Q162" s="677"/>
      <c r="R162" s="678"/>
      <c r="S162" s="218"/>
      <c r="T162" s="675" t="s">
        <v>717</v>
      </c>
      <c r="U162" s="676"/>
      <c r="V162" s="677"/>
      <c r="W162" s="677"/>
      <c r="X162" s="677"/>
      <c r="Y162" s="677"/>
      <c r="Z162" s="677"/>
      <c r="AA162" s="677"/>
      <c r="AB162" s="677"/>
      <c r="AC162" s="677"/>
      <c r="AD162" s="677"/>
      <c r="AE162" s="677"/>
      <c r="AF162" s="677"/>
      <c r="AG162" s="677"/>
      <c r="AH162" s="677"/>
      <c r="AI162" s="677"/>
      <c r="AJ162" s="677"/>
      <c r="AK162" s="678"/>
    </row>
    <row r="163" spans="1:37" ht="14.25" thickBot="1" x14ac:dyDescent="0.2">
      <c r="A163" s="679"/>
      <c r="B163" s="680"/>
      <c r="C163" s="680"/>
      <c r="D163" s="680"/>
      <c r="E163" s="680"/>
      <c r="F163" s="680"/>
      <c r="G163" s="680"/>
      <c r="H163" s="680"/>
      <c r="I163" s="680"/>
      <c r="J163" s="680"/>
      <c r="K163" s="680"/>
      <c r="L163" s="680"/>
      <c r="M163" s="680"/>
      <c r="N163" s="680"/>
      <c r="O163" s="680"/>
      <c r="P163" s="680"/>
      <c r="Q163" s="680"/>
      <c r="R163" s="681"/>
      <c r="S163" s="218"/>
      <c r="T163" s="679"/>
      <c r="U163" s="680"/>
      <c r="V163" s="680"/>
      <c r="W163" s="680"/>
      <c r="X163" s="680"/>
      <c r="Y163" s="680"/>
      <c r="Z163" s="680"/>
      <c r="AA163" s="680"/>
      <c r="AB163" s="680"/>
      <c r="AC163" s="680"/>
      <c r="AD163" s="680"/>
      <c r="AE163" s="680"/>
      <c r="AF163" s="680"/>
      <c r="AG163" s="680"/>
      <c r="AH163" s="680"/>
      <c r="AI163" s="680"/>
      <c r="AJ163" s="680"/>
      <c r="AK163" s="681"/>
    </row>
    <row r="164" spans="1:37" ht="14.25" thickBot="1" x14ac:dyDescent="0.2">
      <c r="S164" s="218"/>
      <c r="T164" s="218"/>
      <c r="U164" s="218"/>
      <c r="V164" s="251"/>
      <c r="W164" s="251"/>
      <c r="X164" s="251"/>
      <c r="Y164" s="251"/>
      <c r="Z164" s="251"/>
      <c r="AA164" s="251"/>
      <c r="AB164" s="251"/>
      <c r="AC164" s="251"/>
      <c r="AD164" s="251"/>
      <c r="AE164" s="251"/>
      <c r="AF164" s="251"/>
      <c r="AG164" s="251"/>
      <c r="AH164" s="251"/>
      <c r="AI164" s="218"/>
      <c r="AJ164" s="218"/>
      <c r="AK164" s="218"/>
    </row>
    <row r="165" spans="1:37" ht="14.25" thickBot="1" x14ac:dyDescent="0.2">
      <c r="A165" s="663" t="s">
        <v>1778</v>
      </c>
      <c r="B165" s="636"/>
      <c r="C165" s="664"/>
      <c r="D165" s="664"/>
      <c r="E165" s="664"/>
      <c r="F165" s="664"/>
      <c r="G165" s="664"/>
      <c r="H165" s="664"/>
      <c r="I165" s="664"/>
      <c r="J165" s="664"/>
      <c r="K165" s="664"/>
      <c r="L165" s="664"/>
      <c r="M165" s="664"/>
      <c r="N165" s="664"/>
      <c r="O165" s="664"/>
      <c r="P165" s="664"/>
      <c r="Q165" s="664"/>
      <c r="R165" s="665"/>
      <c r="S165" s="218"/>
      <c r="T165" s="663" t="s">
        <v>1778</v>
      </c>
      <c r="U165" s="636"/>
      <c r="V165" s="664"/>
      <c r="W165" s="664"/>
      <c r="X165" s="664"/>
      <c r="Y165" s="664"/>
      <c r="Z165" s="664"/>
      <c r="AA165" s="664"/>
      <c r="AB165" s="664"/>
      <c r="AC165" s="664"/>
      <c r="AD165" s="664"/>
      <c r="AE165" s="664"/>
      <c r="AF165" s="664"/>
      <c r="AG165" s="664"/>
      <c r="AH165" s="664"/>
      <c r="AI165" s="664"/>
      <c r="AJ165" s="664"/>
      <c r="AK165" s="665"/>
    </row>
    <row r="166" spans="1:37" x14ac:dyDescent="0.15">
      <c r="A166" s="448" t="s">
        <v>703</v>
      </c>
      <c r="B166" s="449"/>
      <c r="C166" s="248" t="s">
        <v>1785</v>
      </c>
      <c r="D166" s="654"/>
      <c r="E166" s="655"/>
      <c r="F166" s="249" t="s">
        <v>1786</v>
      </c>
      <c r="G166" s="656"/>
      <c r="H166" s="655"/>
      <c r="I166" s="249" t="s">
        <v>1787</v>
      </c>
      <c r="J166" s="449" t="s">
        <v>1782</v>
      </c>
      <c r="K166" s="449"/>
      <c r="L166" s="449"/>
      <c r="M166" s="449"/>
      <c r="N166" s="656"/>
      <c r="O166" s="656"/>
      <c r="P166" s="656"/>
      <c r="Q166" s="656"/>
      <c r="R166" s="657"/>
      <c r="S166" s="218"/>
      <c r="T166" s="448" t="s">
        <v>703</v>
      </c>
      <c r="U166" s="449"/>
      <c r="V166" s="248" t="s">
        <v>1785</v>
      </c>
      <c r="W166" s="654"/>
      <c r="X166" s="655"/>
      <c r="Y166" s="249" t="s">
        <v>1786</v>
      </c>
      <c r="Z166" s="656"/>
      <c r="AA166" s="655"/>
      <c r="AB166" s="249" t="s">
        <v>1787</v>
      </c>
      <c r="AC166" s="449" t="s">
        <v>1782</v>
      </c>
      <c r="AD166" s="449"/>
      <c r="AE166" s="449"/>
      <c r="AF166" s="449"/>
      <c r="AG166" s="656"/>
      <c r="AH166" s="656"/>
      <c r="AI166" s="656"/>
      <c r="AJ166" s="656"/>
      <c r="AK166" s="657"/>
    </row>
    <row r="167" spans="1:37" x14ac:dyDescent="0.15">
      <c r="A167" s="658" t="s">
        <v>1783</v>
      </c>
      <c r="B167" s="659"/>
      <c r="C167" s="601"/>
      <c r="D167" s="601"/>
      <c r="E167" s="601"/>
      <c r="F167" s="601"/>
      <c r="G167" s="601"/>
      <c r="H167" s="660"/>
      <c r="I167" s="250" t="s">
        <v>1787</v>
      </c>
      <c r="J167" s="659" t="s">
        <v>740</v>
      </c>
      <c r="K167" s="659"/>
      <c r="L167" s="661"/>
      <c r="M167" s="661"/>
      <c r="N167" s="661"/>
      <c r="O167" s="661"/>
      <c r="P167" s="661"/>
      <c r="Q167" s="661"/>
      <c r="R167" s="662"/>
      <c r="S167" s="218"/>
      <c r="T167" s="658" t="s">
        <v>1783</v>
      </c>
      <c r="U167" s="659"/>
      <c r="V167" s="601"/>
      <c r="W167" s="601"/>
      <c r="X167" s="601"/>
      <c r="Y167" s="601"/>
      <c r="Z167" s="601"/>
      <c r="AA167" s="660"/>
      <c r="AB167" s="250" t="s">
        <v>1787</v>
      </c>
      <c r="AC167" s="659" t="s">
        <v>740</v>
      </c>
      <c r="AD167" s="659"/>
      <c r="AE167" s="661"/>
      <c r="AF167" s="661"/>
      <c r="AG167" s="661"/>
      <c r="AH167" s="661"/>
      <c r="AI167" s="661"/>
      <c r="AJ167" s="661"/>
      <c r="AK167" s="662"/>
    </row>
    <row r="168" spans="1:37" x14ac:dyDescent="0.15">
      <c r="A168" s="658" t="s">
        <v>1779</v>
      </c>
      <c r="B168" s="659"/>
      <c r="C168" s="659"/>
      <c r="D168" s="659"/>
      <c r="E168" s="659"/>
      <c r="F168" s="661"/>
      <c r="G168" s="661"/>
      <c r="H168" s="674"/>
      <c r="I168" s="250" t="s">
        <v>1787</v>
      </c>
      <c r="J168" s="659" t="s">
        <v>742</v>
      </c>
      <c r="K168" s="659"/>
      <c r="L168" s="661"/>
      <c r="M168" s="661"/>
      <c r="N168" s="661"/>
      <c r="O168" s="661"/>
      <c r="P168" s="661"/>
      <c r="Q168" s="661"/>
      <c r="R168" s="662"/>
      <c r="S168" s="218"/>
      <c r="T168" s="658" t="s">
        <v>1779</v>
      </c>
      <c r="U168" s="659"/>
      <c r="V168" s="659"/>
      <c r="W168" s="659"/>
      <c r="X168" s="659"/>
      <c r="Y168" s="661"/>
      <c r="Z168" s="661"/>
      <c r="AA168" s="674"/>
      <c r="AB168" s="250" t="s">
        <v>1787</v>
      </c>
      <c r="AC168" s="659" t="s">
        <v>742</v>
      </c>
      <c r="AD168" s="659"/>
      <c r="AE168" s="661"/>
      <c r="AF168" s="661"/>
      <c r="AG168" s="661"/>
      <c r="AH168" s="661"/>
      <c r="AI168" s="661"/>
      <c r="AJ168" s="661"/>
      <c r="AK168" s="662"/>
    </row>
    <row r="169" spans="1:37" x14ac:dyDescent="0.15">
      <c r="A169" s="671" t="s">
        <v>1780</v>
      </c>
      <c r="B169" s="672"/>
      <c r="C169" s="673"/>
      <c r="D169" s="673"/>
      <c r="E169" s="673"/>
      <c r="F169" s="673"/>
      <c r="G169" s="673"/>
      <c r="H169" s="673"/>
      <c r="I169" s="673"/>
      <c r="J169" s="666" t="s">
        <v>1788</v>
      </c>
      <c r="K169" s="666"/>
      <c r="L169" s="666"/>
      <c r="M169" s="666"/>
      <c r="N169" s="667"/>
      <c r="O169" s="667"/>
      <c r="P169" s="667"/>
      <c r="Q169" s="667"/>
      <c r="R169" s="668"/>
      <c r="S169" s="218"/>
      <c r="T169" s="671" t="s">
        <v>1780</v>
      </c>
      <c r="U169" s="672"/>
      <c r="V169" s="673"/>
      <c r="W169" s="673"/>
      <c r="X169" s="673"/>
      <c r="Y169" s="673"/>
      <c r="Z169" s="673"/>
      <c r="AA169" s="673"/>
      <c r="AB169" s="673"/>
      <c r="AC169" s="666" t="s">
        <v>1788</v>
      </c>
      <c r="AD169" s="666"/>
      <c r="AE169" s="666"/>
      <c r="AF169" s="666"/>
      <c r="AG169" s="667"/>
      <c r="AH169" s="667"/>
      <c r="AI169" s="667"/>
      <c r="AJ169" s="667"/>
      <c r="AK169" s="668"/>
    </row>
    <row r="170" spans="1:37" x14ac:dyDescent="0.15">
      <c r="A170" s="658" t="s">
        <v>1784</v>
      </c>
      <c r="B170" s="659"/>
      <c r="C170" s="659"/>
      <c r="D170" s="659"/>
      <c r="E170" s="669"/>
      <c r="F170" s="669"/>
      <c r="G170" s="669"/>
      <c r="H170" s="669"/>
      <c r="I170" s="669"/>
      <c r="J170" s="669"/>
      <c r="K170" s="669"/>
      <c r="L170" s="669"/>
      <c r="M170" s="669"/>
      <c r="N170" s="669"/>
      <c r="O170" s="669"/>
      <c r="P170" s="669"/>
      <c r="Q170" s="669"/>
      <c r="R170" s="670"/>
      <c r="S170" s="218"/>
      <c r="T170" s="658" t="s">
        <v>1784</v>
      </c>
      <c r="U170" s="659"/>
      <c r="V170" s="659"/>
      <c r="W170" s="659"/>
      <c r="X170" s="669"/>
      <c r="Y170" s="669"/>
      <c r="Z170" s="669"/>
      <c r="AA170" s="669"/>
      <c r="AB170" s="669"/>
      <c r="AC170" s="669"/>
      <c r="AD170" s="669"/>
      <c r="AE170" s="669"/>
      <c r="AF170" s="669"/>
      <c r="AG170" s="669"/>
      <c r="AH170" s="669"/>
      <c r="AI170" s="669"/>
      <c r="AJ170" s="669"/>
      <c r="AK170" s="670"/>
    </row>
    <row r="171" spans="1:37" x14ac:dyDescent="0.15">
      <c r="A171" s="658" t="s">
        <v>1781</v>
      </c>
      <c r="B171" s="659"/>
      <c r="C171" s="659"/>
      <c r="D171" s="659"/>
      <c r="E171" s="659"/>
      <c r="F171" s="669"/>
      <c r="G171" s="669"/>
      <c r="H171" s="669"/>
      <c r="I171" s="669"/>
      <c r="J171" s="669"/>
      <c r="K171" s="669"/>
      <c r="L171" s="669"/>
      <c r="M171" s="669"/>
      <c r="N171" s="669"/>
      <c r="O171" s="669"/>
      <c r="P171" s="669"/>
      <c r="Q171" s="669"/>
      <c r="R171" s="670"/>
      <c r="S171" s="218"/>
      <c r="T171" s="658" t="s">
        <v>1781</v>
      </c>
      <c r="U171" s="659"/>
      <c r="V171" s="659"/>
      <c r="W171" s="659"/>
      <c r="X171" s="659"/>
      <c r="Y171" s="669"/>
      <c r="Z171" s="669"/>
      <c r="AA171" s="669"/>
      <c r="AB171" s="669"/>
      <c r="AC171" s="669"/>
      <c r="AD171" s="669"/>
      <c r="AE171" s="669"/>
      <c r="AF171" s="669"/>
      <c r="AG171" s="669"/>
      <c r="AH171" s="669"/>
      <c r="AI171" s="669"/>
      <c r="AJ171" s="669"/>
      <c r="AK171" s="670"/>
    </row>
    <row r="172" spans="1:37" x14ac:dyDescent="0.15">
      <c r="A172" s="682"/>
      <c r="B172" s="601"/>
      <c r="C172" s="601"/>
      <c r="D172" s="601"/>
      <c r="E172" s="601"/>
      <c r="F172" s="601"/>
      <c r="G172" s="601"/>
      <c r="H172" s="601"/>
      <c r="I172" s="601"/>
      <c r="J172" s="601"/>
      <c r="K172" s="601"/>
      <c r="L172" s="601"/>
      <c r="M172" s="601"/>
      <c r="N172" s="601"/>
      <c r="O172" s="601"/>
      <c r="P172" s="601"/>
      <c r="Q172" s="601"/>
      <c r="R172" s="683"/>
      <c r="S172" s="218"/>
      <c r="T172" s="682"/>
      <c r="U172" s="601"/>
      <c r="V172" s="601"/>
      <c r="W172" s="601"/>
      <c r="X172" s="601"/>
      <c r="Y172" s="601"/>
      <c r="Z172" s="601"/>
      <c r="AA172" s="601"/>
      <c r="AB172" s="601"/>
      <c r="AC172" s="601"/>
      <c r="AD172" s="601"/>
      <c r="AE172" s="601"/>
      <c r="AF172" s="601"/>
      <c r="AG172" s="601"/>
      <c r="AH172" s="601"/>
      <c r="AI172" s="601"/>
      <c r="AJ172" s="601"/>
      <c r="AK172" s="683"/>
    </row>
    <row r="173" spans="1:37" x14ac:dyDescent="0.15">
      <c r="A173" s="675" t="s">
        <v>717</v>
      </c>
      <c r="B173" s="676"/>
      <c r="C173" s="677"/>
      <c r="D173" s="677"/>
      <c r="E173" s="677"/>
      <c r="F173" s="677"/>
      <c r="G173" s="677"/>
      <c r="H173" s="677"/>
      <c r="I173" s="677"/>
      <c r="J173" s="677"/>
      <c r="K173" s="677"/>
      <c r="L173" s="677"/>
      <c r="M173" s="677"/>
      <c r="N173" s="677"/>
      <c r="O173" s="677"/>
      <c r="P173" s="677"/>
      <c r="Q173" s="677"/>
      <c r="R173" s="678"/>
      <c r="S173" s="218"/>
      <c r="T173" s="675" t="s">
        <v>717</v>
      </c>
      <c r="U173" s="676"/>
      <c r="V173" s="677"/>
      <c r="W173" s="677"/>
      <c r="X173" s="677"/>
      <c r="Y173" s="677"/>
      <c r="Z173" s="677"/>
      <c r="AA173" s="677"/>
      <c r="AB173" s="677"/>
      <c r="AC173" s="677"/>
      <c r="AD173" s="677"/>
      <c r="AE173" s="677"/>
      <c r="AF173" s="677"/>
      <c r="AG173" s="677"/>
      <c r="AH173" s="677"/>
      <c r="AI173" s="677"/>
      <c r="AJ173" s="677"/>
      <c r="AK173" s="678"/>
    </row>
    <row r="174" spans="1:37" ht="14.25" thickBot="1" x14ac:dyDescent="0.2">
      <c r="A174" s="679"/>
      <c r="B174" s="680"/>
      <c r="C174" s="680"/>
      <c r="D174" s="680"/>
      <c r="E174" s="680"/>
      <c r="F174" s="680"/>
      <c r="G174" s="680"/>
      <c r="H174" s="680"/>
      <c r="I174" s="680"/>
      <c r="J174" s="680"/>
      <c r="K174" s="680"/>
      <c r="L174" s="680"/>
      <c r="M174" s="680"/>
      <c r="N174" s="680"/>
      <c r="O174" s="680"/>
      <c r="P174" s="680"/>
      <c r="Q174" s="680"/>
      <c r="R174" s="681"/>
      <c r="S174" s="218"/>
      <c r="T174" s="679"/>
      <c r="U174" s="680"/>
      <c r="V174" s="680"/>
      <c r="W174" s="680"/>
      <c r="X174" s="680"/>
      <c r="Y174" s="680"/>
      <c r="Z174" s="680"/>
      <c r="AA174" s="680"/>
      <c r="AB174" s="680"/>
      <c r="AC174" s="680"/>
      <c r="AD174" s="680"/>
      <c r="AE174" s="680"/>
      <c r="AF174" s="680"/>
      <c r="AG174" s="680"/>
      <c r="AH174" s="680"/>
      <c r="AI174" s="680"/>
      <c r="AJ174" s="680"/>
      <c r="AK174" s="681"/>
    </row>
    <row r="175" spans="1:37" ht="14.25" thickBot="1" x14ac:dyDescent="0.2">
      <c r="A175" s="218"/>
      <c r="B175" s="218"/>
      <c r="C175" s="218"/>
      <c r="D175" s="218"/>
      <c r="E175" s="218"/>
      <c r="F175" s="218"/>
      <c r="G175" s="218"/>
      <c r="H175" s="218"/>
      <c r="I175" s="218"/>
      <c r="J175" s="218"/>
      <c r="K175" s="218"/>
      <c r="L175" s="218"/>
      <c r="M175" s="218"/>
      <c r="N175" s="218"/>
      <c r="O175" s="218"/>
      <c r="P175" s="218"/>
      <c r="Q175" s="218"/>
      <c r="R175" s="218"/>
      <c r="S175" s="218"/>
      <c r="T175" s="218"/>
      <c r="U175" s="218"/>
      <c r="V175" s="218"/>
      <c r="W175" s="218"/>
      <c r="X175" s="218"/>
      <c r="Y175" s="218"/>
      <c r="Z175" s="218"/>
      <c r="AA175" s="218"/>
      <c r="AB175" s="218"/>
      <c r="AC175" s="218"/>
      <c r="AD175" s="218"/>
      <c r="AE175" s="218"/>
      <c r="AF175" s="218"/>
      <c r="AG175" s="218"/>
      <c r="AH175" s="218"/>
      <c r="AI175" s="218"/>
      <c r="AJ175" s="218"/>
      <c r="AK175" s="218"/>
    </row>
    <row r="176" spans="1:37" ht="14.25" thickBot="1" x14ac:dyDescent="0.2">
      <c r="A176" s="663" t="s">
        <v>1778</v>
      </c>
      <c r="B176" s="636"/>
      <c r="C176" s="664"/>
      <c r="D176" s="664"/>
      <c r="E176" s="664"/>
      <c r="F176" s="664"/>
      <c r="G176" s="664"/>
      <c r="H176" s="664"/>
      <c r="I176" s="664"/>
      <c r="J176" s="664"/>
      <c r="K176" s="664"/>
      <c r="L176" s="664"/>
      <c r="M176" s="664"/>
      <c r="N176" s="664"/>
      <c r="O176" s="664"/>
      <c r="P176" s="664"/>
      <c r="Q176" s="664"/>
      <c r="R176" s="665"/>
      <c r="S176" s="218"/>
      <c r="T176" s="663" t="s">
        <v>1778</v>
      </c>
      <c r="U176" s="636"/>
      <c r="V176" s="664"/>
      <c r="W176" s="664"/>
      <c r="X176" s="664"/>
      <c r="Y176" s="664"/>
      <c r="Z176" s="664"/>
      <c r="AA176" s="664"/>
      <c r="AB176" s="664"/>
      <c r="AC176" s="664"/>
      <c r="AD176" s="664"/>
      <c r="AE176" s="664"/>
      <c r="AF176" s="664"/>
      <c r="AG176" s="664"/>
      <c r="AH176" s="664"/>
      <c r="AI176" s="664"/>
      <c r="AJ176" s="664"/>
      <c r="AK176" s="665"/>
    </row>
    <row r="177" spans="1:37" x14ac:dyDescent="0.15">
      <c r="A177" s="448" t="s">
        <v>703</v>
      </c>
      <c r="B177" s="449"/>
      <c r="C177" s="248" t="s">
        <v>1785</v>
      </c>
      <c r="D177" s="654"/>
      <c r="E177" s="655"/>
      <c r="F177" s="249" t="s">
        <v>1786</v>
      </c>
      <c r="G177" s="656"/>
      <c r="H177" s="655"/>
      <c r="I177" s="249" t="s">
        <v>1787</v>
      </c>
      <c r="J177" s="449" t="s">
        <v>1782</v>
      </c>
      <c r="K177" s="449"/>
      <c r="L177" s="449"/>
      <c r="M177" s="449"/>
      <c r="N177" s="656"/>
      <c r="O177" s="656"/>
      <c r="P177" s="656"/>
      <c r="Q177" s="656"/>
      <c r="R177" s="657"/>
      <c r="S177" s="218"/>
      <c r="T177" s="448" t="s">
        <v>703</v>
      </c>
      <c r="U177" s="449"/>
      <c r="V177" s="248" t="s">
        <v>1785</v>
      </c>
      <c r="W177" s="654"/>
      <c r="X177" s="655"/>
      <c r="Y177" s="249" t="s">
        <v>1786</v>
      </c>
      <c r="Z177" s="656"/>
      <c r="AA177" s="655"/>
      <c r="AB177" s="249" t="s">
        <v>1787</v>
      </c>
      <c r="AC177" s="449" t="s">
        <v>1782</v>
      </c>
      <c r="AD177" s="449"/>
      <c r="AE177" s="449"/>
      <c r="AF177" s="449"/>
      <c r="AG177" s="656"/>
      <c r="AH177" s="656"/>
      <c r="AI177" s="656"/>
      <c r="AJ177" s="656"/>
      <c r="AK177" s="657"/>
    </row>
    <row r="178" spans="1:37" x14ac:dyDescent="0.15">
      <c r="A178" s="658" t="s">
        <v>1783</v>
      </c>
      <c r="B178" s="659"/>
      <c r="C178" s="601"/>
      <c r="D178" s="601"/>
      <c r="E178" s="601"/>
      <c r="F178" s="601"/>
      <c r="G178" s="601"/>
      <c r="H178" s="660"/>
      <c r="I178" s="250" t="s">
        <v>1787</v>
      </c>
      <c r="J178" s="659" t="s">
        <v>740</v>
      </c>
      <c r="K178" s="659"/>
      <c r="L178" s="661"/>
      <c r="M178" s="661"/>
      <c r="N178" s="661"/>
      <c r="O178" s="661"/>
      <c r="P178" s="661"/>
      <c r="Q178" s="661"/>
      <c r="R178" s="662"/>
      <c r="S178" s="218"/>
      <c r="T178" s="658" t="s">
        <v>1783</v>
      </c>
      <c r="U178" s="659"/>
      <c r="V178" s="601"/>
      <c r="W178" s="601"/>
      <c r="X178" s="601"/>
      <c r="Y178" s="601"/>
      <c r="Z178" s="601"/>
      <c r="AA178" s="660"/>
      <c r="AB178" s="250" t="s">
        <v>1787</v>
      </c>
      <c r="AC178" s="659" t="s">
        <v>740</v>
      </c>
      <c r="AD178" s="659"/>
      <c r="AE178" s="661"/>
      <c r="AF178" s="661"/>
      <c r="AG178" s="661"/>
      <c r="AH178" s="661"/>
      <c r="AI178" s="661"/>
      <c r="AJ178" s="661"/>
      <c r="AK178" s="662"/>
    </row>
    <row r="179" spans="1:37" x14ac:dyDescent="0.15">
      <c r="A179" s="658" t="s">
        <v>1779</v>
      </c>
      <c r="B179" s="659"/>
      <c r="C179" s="659"/>
      <c r="D179" s="659"/>
      <c r="E179" s="659"/>
      <c r="F179" s="661"/>
      <c r="G179" s="661"/>
      <c r="H179" s="674"/>
      <c r="I179" s="250" t="s">
        <v>1787</v>
      </c>
      <c r="J179" s="659" t="s">
        <v>742</v>
      </c>
      <c r="K179" s="659"/>
      <c r="L179" s="661"/>
      <c r="M179" s="661"/>
      <c r="N179" s="661"/>
      <c r="O179" s="661"/>
      <c r="P179" s="661"/>
      <c r="Q179" s="661"/>
      <c r="R179" s="662"/>
      <c r="S179" s="218"/>
      <c r="T179" s="658" t="s">
        <v>1779</v>
      </c>
      <c r="U179" s="659"/>
      <c r="V179" s="659"/>
      <c r="W179" s="659"/>
      <c r="X179" s="659"/>
      <c r="Y179" s="661"/>
      <c r="Z179" s="661"/>
      <c r="AA179" s="674"/>
      <c r="AB179" s="250" t="s">
        <v>1787</v>
      </c>
      <c r="AC179" s="659" t="s">
        <v>742</v>
      </c>
      <c r="AD179" s="659"/>
      <c r="AE179" s="661"/>
      <c r="AF179" s="661"/>
      <c r="AG179" s="661"/>
      <c r="AH179" s="661"/>
      <c r="AI179" s="661"/>
      <c r="AJ179" s="661"/>
      <c r="AK179" s="662"/>
    </row>
    <row r="180" spans="1:37" x14ac:dyDescent="0.15">
      <c r="A180" s="671" t="s">
        <v>1780</v>
      </c>
      <c r="B180" s="672"/>
      <c r="C180" s="673"/>
      <c r="D180" s="673"/>
      <c r="E180" s="673"/>
      <c r="F180" s="673"/>
      <c r="G180" s="673"/>
      <c r="H180" s="673"/>
      <c r="I180" s="673"/>
      <c r="J180" s="666" t="s">
        <v>1788</v>
      </c>
      <c r="K180" s="666"/>
      <c r="L180" s="666"/>
      <c r="M180" s="666"/>
      <c r="N180" s="667"/>
      <c r="O180" s="667"/>
      <c r="P180" s="667"/>
      <c r="Q180" s="667"/>
      <c r="R180" s="668"/>
      <c r="S180" s="218"/>
      <c r="T180" s="671" t="s">
        <v>1780</v>
      </c>
      <c r="U180" s="672"/>
      <c r="V180" s="673"/>
      <c r="W180" s="673"/>
      <c r="X180" s="673"/>
      <c r="Y180" s="673"/>
      <c r="Z180" s="673"/>
      <c r="AA180" s="673"/>
      <c r="AB180" s="673"/>
      <c r="AC180" s="666" t="s">
        <v>1788</v>
      </c>
      <c r="AD180" s="666"/>
      <c r="AE180" s="666"/>
      <c r="AF180" s="666"/>
      <c r="AG180" s="667"/>
      <c r="AH180" s="667"/>
      <c r="AI180" s="667"/>
      <c r="AJ180" s="667"/>
      <c r="AK180" s="668"/>
    </row>
    <row r="181" spans="1:37" x14ac:dyDescent="0.15">
      <c r="A181" s="658" t="s">
        <v>1784</v>
      </c>
      <c r="B181" s="659"/>
      <c r="C181" s="659"/>
      <c r="D181" s="659"/>
      <c r="E181" s="669"/>
      <c r="F181" s="669"/>
      <c r="G181" s="669"/>
      <c r="H181" s="669"/>
      <c r="I181" s="669"/>
      <c r="J181" s="669"/>
      <c r="K181" s="669"/>
      <c r="L181" s="669"/>
      <c r="M181" s="669"/>
      <c r="N181" s="669"/>
      <c r="O181" s="669"/>
      <c r="P181" s="669"/>
      <c r="Q181" s="669"/>
      <c r="R181" s="670"/>
      <c r="S181" s="218"/>
      <c r="T181" s="658" t="s">
        <v>1784</v>
      </c>
      <c r="U181" s="659"/>
      <c r="V181" s="659"/>
      <c r="W181" s="659"/>
      <c r="X181" s="669"/>
      <c r="Y181" s="669"/>
      <c r="Z181" s="669"/>
      <c r="AA181" s="669"/>
      <c r="AB181" s="669"/>
      <c r="AC181" s="669"/>
      <c r="AD181" s="669"/>
      <c r="AE181" s="669"/>
      <c r="AF181" s="669"/>
      <c r="AG181" s="669"/>
      <c r="AH181" s="669"/>
      <c r="AI181" s="669"/>
      <c r="AJ181" s="669"/>
      <c r="AK181" s="670"/>
    </row>
    <row r="182" spans="1:37" x14ac:dyDescent="0.15">
      <c r="A182" s="658" t="s">
        <v>1781</v>
      </c>
      <c r="B182" s="659"/>
      <c r="C182" s="659"/>
      <c r="D182" s="659"/>
      <c r="E182" s="659"/>
      <c r="F182" s="669"/>
      <c r="G182" s="669"/>
      <c r="H182" s="669"/>
      <c r="I182" s="669"/>
      <c r="J182" s="669"/>
      <c r="K182" s="669"/>
      <c r="L182" s="669"/>
      <c r="M182" s="669"/>
      <c r="N182" s="669"/>
      <c r="O182" s="669"/>
      <c r="P182" s="669"/>
      <c r="Q182" s="669"/>
      <c r="R182" s="670"/>
      <c r="S182" s="218"/>
      <c r="T182" s="658" t="s">
        <v>1781</v>
      </c>
      <c r="U182" s="659"/>
      <c r="V182" s="659"/>
      <c r="W182" s="659"/>
      <c r="X182" s="659"/>
      <c r="Y182" s="669"/>
      <c r="Z182" s="669"/>
      <c r="AA182" s="669"/>
      <c r="AB182" s="669"/>
      <c r="AC182" s="669"/>
      <c r="AD182" s="669"/>
      <c r="AE182" s="669"/>
      <c r="AF182" s="669"/>
      <c r="AG182" s="669"/>
      <c r="AH182" s="669"/>
      <c r="AI182" s="669"/>
      <c r="AJ182" s="669"/>
      <c r="AK182" s="670"/>
    </row>
    <row r="183" spans="1:37" x14ac:dyDescent="0.15">
      <c r="A183" s="682"/>
      <c r="B183" s="601"/>
      <c r="C183" s="601"/>
      <c r="D183" s="601"/>
      <c r="E183" s="601"/>
      <c r="F183" s="601"/>
      <c r="G183" s="601"/>
      <c r="H183" s="601"/>
      <c r="I183" s="601"/>
      <c r="J183" s="601"/>
      <c r="K183" s="601"/>
      <c r="L183" s="601"/>
      <c r="M183" s="601"/>
      <c r="N183" s="601"/>
      <c r="O183" s="601"/>
      <c r="P183" s="601"/>
      <c r="Q183" s="601"/>
      <c r="R183" s="683"/>
      <c r="S183" s="218"/>
      <c r="T183" s="682"/>
      <c r="U183" s="601"/>
      <c r="V183" s="601"/>
      <c r="W183" s="601"/>
      <c r="X183" s="601"/>
      <c r="Y183" s="601"/>
      <c r="Z183" s="601"/>
      <c r="AA183" s="601"/>
      <c r="AB183" s="601"/>
      <c r="AC183" s="601"/>
      <c r="AD183" s="601"/>
      <c r="AE183" s="601"/>
      <c r="AF183" s="601"/>
      <c r="AG183" s="601"/>
      <c r="AH183" s="601"/>
      <c r="AI183" s="601"/>
      <c r="AJ183" s="601"/>
      <c r="AK183" s="683"/>
    </row>
    <row r="184" spans="1:37" x14ac:dyDescent="0.15">
      <c r="A184" s="675" t="s">
        <v>717</v>
      </c>
      <c r="B184" s="676"/>
      <c r="C184" s="677"/>
      <c r="D184" s="677"/>
      <c r="E184" s="677"/>
      <c r="F184" s="677"/>
      <c r="G184" s="677"/>
      <c r="H184" s="677"/>
      <c r="I184" s="677"/>
      <c r="J184" s="677"/>
      <c r="K184" s="677"/>
      <c r="L184" s="677"/>
      <c r="M184" s="677"/>
      <c r="N184" s="677"/>
      <c r="O184" s="677"/>
      <c r="P184" s="677"/>
      <c r="Q184" s="677"/>
      <c r="R184" s="678"/>
      <c r="S184" s="218"/>
      <c r="T184" s="675" t="s">
        <v>717</v>
      </c>
      <c r="U184" s="676"/>
      <c r="V184" s="677"/>
      <c r="W184" s="677"/>
      <c r="X184" s="677"/>
      <c r="Y184" s="677"/>
      <c r="Z184" s="677"/>
      <c r="AA184" s="677"/>
      <c r="AB184" s="677"/>
      <c r="AC184" s="677"/>
      <c r="AD184" s="677"/>
      <c r="AE184" s="677"/>
      <c r="AF184" s="677"/>
      <c r="AG184" s="677"/>
      <c r="AH184" s="677"/>
      <c r="AI184" s="677"/>
      <c r="AJ184" s="677"/>
      <c r="AK184" s="678"/>
    </row>
    <row r="185" spans="1:37" ht="14.25" thickBot="1" x14ac:dyDescent="0.2">
      <c r="A185" s="679"/>
      <c r="B185" s="680"/>
      <c r="C185" s="680"/>
      <c r="D185" s="680"/>
      <c r="E185" s="680"/>
      <c r="F185" s="680"/>
      <c r="G185" s="680"/>
      <c r="H185" s="680"/>
      <c r="I185" s="680"/>
      <c r="J185" s="680"/>
      <c r="K185" s="680"/>
      <c r="L185" s="680"/>
      <c r="M185" s="680"/>
      <c r="N185" s="680"/>
      <c r="O185" s="680"/>
      <c r="P185" s="680"/>
      <c r="Q185" s="680"/>
      <c r="R185" s="681"/>
      <c r="S185" s="218"/>
      <c r="T185" s="679"/>
      <c r="U185" s="680"/>
      <c r="V185" s="680"/>
      <c r="W185" s="680"/>
      <c r="X185" s="680"/>
      <c r="Y185" s="680"/>
      <c r="Z185" s="680"/>
      <c r="AA185" s="680"/>
      <c r="AB185" s="680"/>
      <c r="AC185" s="680"/>
      <c r="AD185" s="680"/>
      <c r="AE185" s="680"/>
      <c r="AF185" s="680"/>
      <c r="AG185" s="680"/>
      <c r="AH185" s="680"/>
      <c r="AI185" s="680"/>
      <c r="AJ185" s="680"/>
      <c r="AK185" s="681"/>
    </row>
    <row r="186" spans="1:37" ht="14.25" thickBot="1" x14ac:dyDescent="0.2">
      <c r="A186" s="218"/>
      <c r="B186" s="218"/>
      <c r="C186" s="218"/>
      <c r="D186" s="218"/>
      <c r="E186" s="218"/>
      <c r="F186" s="218"/>
      <c r="G186" s="218"/>
      <c r="H186" s="218"/>
      <c r="I186" s="218"/>
      <c r="J186" s="218"/>
      <c r="K186" s="218"/>
      <c r="L186" s="218"/>
      <c r="M186" s="218"/>
      <c r="N186" s="218"/>
      <c r="O186" s="218"/>
      <c r="P186" s="218"/>
      <c r="Q186" s="218"/>
      <c r="R186" s="218"/>
      <c r="S186" s="218"/>
      <c r="T186" s="218"/>
      <c r="U186" s="218"/>
      <c r="V186" s="218"/>
      <c r="W186" s="218"/>
      <c r="X186" s="218"/>
      <c r="Y186" s="218"/>
      <c r="Z186" s="218"/>
      <c r="AA186" s="218"/>
      <c r="AB186" s="218"/>
      <c r="AC186" s="218"/>
      <c r="AD186" s="218"/>
      <c r="AE186" s="218"/>
      <c r="AF186" s="218"/>
      <c r="AG186" s="218"/>
      <c r="AH186" s="218"/>
      <c r="AI186" s="218"/>
      <c r="AJ186" s="218"/>
      <c r="AK186" s="218"/>
    </row>
    <row r="187" spans="1:37" ht="14.25" thickBot="1" x14ac:dyDescent="0.2">
      <c r="A187" s="663" t="s">
        <v>1778</v>
      </c>
      <c r="B187" s="636"/>
      <c r="C187" s="664"/>
      <c r="D187" s="664"/>
      <c r="E187" s="664"/>
      <c r="F187" s="664"/>
      <c r="G187" s="664"/>
      <c r="H187" s="664"/>
      <c r="I187" s="664"/>
      <c r="J187" s="664"/>
      <c r="K187" s="664"/>
      <c r="L187" s="664"/>
      <c r="M187" s="664"/>
      <c r="N187" s="664"/>
      <c r="O187" s="664"/>
      <c r="P187" s="664"/>
      <c r="Q187" s="664"/>
      <c r="R187" s="665"/>
      <c r="S187" s="218"/>
      <c r="T187" s="663" t="s">
        <v>1778</v>
      </c>
      <c r="U187" s="636"/>
      <c r="V187" s="664"/>
      <c r="W187" s="664"/>
      <c r="X187" s="664"/>
      <c r="Y187" s="664"/>
      <c r="Z187" s="664"/>
      <c r="AA187" s="664"/>
      <c r="AB187" s="664"/>
      <c r="AC187" s="664"/>
      <c r="AD187" s="664"/>
      <c r="AE187" s="664"/>
      <c r="AF187" s="664"/>
      <c r="AG187" s="664"/>
      <c r="AH187" s="664"/>
      <c r="AI187" s="664"/>
      <c r="AJ187" s="664"/>
      <c r="AK187" s="665"/>
    </row>
    <row r="188" spans="1:37" x14ac:dyDescent="0.15">
      <c r="A188" s="448" t="s">
        <v>703</v>
      </c>
      <c r="B188" s="449"/>
      <c r="C188" s="248" t="s">
        <v>1785</v>
      </c>
      <c r="D188" s="654"/>
      <c r="E188" s="655"/>
      <c r="F188" s="249" t="s">
        <v>1786</v>
      </c>
      <c r="G188" s="656"/>
      <c r="H188" s="655"/>
      <c r="I188" s="249" t="s">
        <v>1787</v>
      </c>
      <c r="J188" s="449" t="s">
        <v>1782</v>
      </c>
      <c r="K188" s="449"/>
      <c r="L188" s="449"/>
      <c r="M188" s="449"/>
      <c r="N188" s="656"/>
      <c r="O188" s="656"/>
      <c r="P188" s="656"/>
      <c r="Q188" s="656"/>
      <c r="R188" s="657"/>
      <c r="S188" s="218"/>
      <c r="T188" s="448" t="s">
        <v>703</v>
      </c>
      <c r="U188" s="449"/>
      <c r="V188" s="248" t="s">
        <v>1785</v>
      </c>
      <c r="W188" s="654"/>
      <c r="X188" s="655"/>
      <c r="Y188" s="249" t="s">
        <v>1786</v>
      </c>
      <c r="Z188" s="656"/>
      <c r="AA188" s="655"/>
      <c r="AB188" s="249" t="s">
        <v>1787</v>
      </c>
      <c r="AC188" s="449" t="s">
        <v>1782</v>
      </c>
      <c r="AD188" s="449"/>
      <c r="AE188" s="449"/>
      <c r="AF188" s="449"/>
      <c r="AG188" s="656"/>
      <c r="AH188" s="656"/>
      <c r="AI188" s="656"/>
      <c r="AJ188" s="656"/>
      <c r="AK188" s="657"/>
    </row>
    <row r="189" spans="1:37" x14ac:dyDescent="0.15">
      <c r="A189" s="658" t="s">
        <v>1783</v>
      </c>
      <c r="B189" s="659"/>
      <c r="C189" s="601"/>
      <c r="D189" s="601"/>
      <c r="E189" s="601"/>
      <c r="F189" s="601"/>
      <c r="G189" s="601"/>
      <c r="H189" s="660"/>
      <c r="I189" s="250" t="s">
        <v>1787</v>
      </c>
      <c r="J189" s="659" t="s">
        <v>740</v>
      </c>
      <c r="K189" s="659"/>
      <c r="L189" s="661"/>
      <c r="M189" s="661"/>
      <c r="N189" s="661"/>
      <c r="O189" s="661"/>
      <c r="P189" s="661"/>
      <c r="Q189" s="661"/>
      <c r="R189" s="662"/>
      <c r="S189" s="218"/>
      <c r="T189" s="658" t="s">
        <v>1783</v>
      </c>
      <c r="U189" s="659"/>
      <c r="V189" s="601"/>
      <c r="W189" s="601"/>
      <c r="X189" s="601"/>
      <c r="Y189" s="601"/>
      <c r="Z189" s="601"/>
      <c r="AA189" s="660"/>
      <c r="AB189" s="250" t="s">
        <v>1787</v>
      </c>
      <c r="AC189" s="659" t="s">
        <v>740</v>
      </c>
      <c r="AD189" s="659"/>
      <c r="AE189" s="661"/>
      <c r="AF189" s="661"/>
      <c r="AG189" s="661"/>
      <c r="AH189" s="661"/>
      <c r="AI189" s="661"/>
      <c r="AJ189" s="661"/>
      <c r="AK189" s="662"/>
    </row>
    <row r="190" spans="1:37" x14ac:dyDescent="0.15">
      <c r="A190" s="658" t="s">
        <v>1779</v>
      </c>
      <c r="B190" s="659"/>
      <c r="C190" s="659"/>
      <c r="D190" s="659"/>
      <c r="E190" s="659"/>
      <c r="F190" s="661"/>
      <c r="G190" s="661"/>
      <c r="H190" s="674"/>
      <c r="I190" s="250" t="s">
        <v>1787</v>
      </c>
      <c r="J190" s="659" t="s">
        <v>742</v>
      </c>
      <c r="K190" s="659"/>
      <c r="L190" s="661"/>
      <c r="M190" s="661"/>
      <c r="N190" s="661"/>
      <c r="O190" s="661"/>
      <c r="P190" s="661"/>
      <c r="Q190" s="661"/>
      <c r="R190" s="662"/>
      <c r="S190" s="218"/>
      <c r="T190" s="658" t="s">
        <v>1779</v>
      </c>
      <c r="U190" s="659"/>
      <c r="V190" s="659"/>
      <c r="W190" s="659"/>
      <c r="X190" s="659"/>
      <c r="Y190" s="661"/>
      <c r="Z190" s="661"/>
      <c r="AA190" s="674"/>
      <c r="AB190" s="250" t="s">
        <v>1787</v>
      </c>
      <c r="AC190" s="659" t="s">
        <v>742</v>
      </c>
      <c r="AD190" s="659"/>
      <c r="AE190" s="661"/>
      <c r="AF190" s="661"/>
      <c r="AG190" s="661"/>
      <c r="AH190" s="661"/>
      <c r="AI190" s="661"/>
      <c r="AJ190" s="661"/>
      <c r="AK190" s="662"/>
    </row>
    <row r="191" spans="1:37" x14ac:dyDescent="0.15">
      <c r="A191" s="671" t="s">
        <v>1780</v>
      </c>
      <c r="B191" s="672"/>
      <c r="C191" s="673"/>
      <c r="D191" s="673"/>
      <c r="E191" s="673"/>
      <c r="F191" s="673"/>
      <c r="G191" s="673"/>
      <c r="H191" s="673"/>
      <c r="I191" s="673"/>
      <c r="J191" s="666" t="s">
        <v>1788</v>
      </c>
      <c r="K191" s="666"/>
      <c r="L191" s="666"/>
      <c r="M191" s="666"/>
      <c r="N191" s="667"/>
      <c r="O191" s="667"/>
      <c r="P191" s="667"/>
      <c r="Q191" s="667"/>
      <c r="R191" s="668"/>
      <c r="S191" s="218"/>
      <c r="T191" s="671" t="s">
        <v>1780</v>
      </c>
      <c r="U191" s="672"/>
      <c r="V191" s="673"/>
      <c r="W191" s="673"/>
      <c r="X191" s="673"/>
      <c r="Y191" s="673"/>
      <c r="Z191" s="673"/>
      <c r="AA191" s="673"/>
      <c r="AB191" s="673"/>
      <c r="AC191" s="666" t="s">
        <v>1788</v>
      </c>
      <c r="AD191" s="666"/>
      <c r="AE191" s="666"/>
      <c r="AF191" s="666"/>
      <c r="AG191" s="667"/>
      <c r="AH191" s="667"/>
      <c r="AI191" s="667"/>
      <c r="AJ191" s="667"/>
      <c r="AK191" s="668"/>
    </row>
    <row r="192" spans="1:37" x14ac:dyDescent="0.15">
      <c r="A192" s="658" t="s">
        <v>1784</v>
      </c>
      <c r="B192" s="659"/>
      <c r="C192" s="659"/>
      <c r="D192" s="659"/>
      <c r="E192" s="669"/>
      <c r="F192" s="669"/>
      <c r="G192" s="669"/>
      <c r="H192" s="669"/>
      <c r="I192" s="669"/>
      <c r="J192" s="669"/>
      <c r="K192" s="669"/>
      <c r="L192" s="669"/>
      <c r="M192" s="669"/>
      <c r="N192" s="669"/>
      <c r="O192" s="669"/>
      <c r="P192" s="669"/>
      <c r="Q192" s="669"/>
      <c r="R192" s="670"/>
      <c r="S192" s="218"/>
      <c r="T192" s="658" t="s">
        <v>1784</v>
      </c>
      <c r="U192" s="659"/>
      <c r="V192" s="659"/>
      <c r="W192" s="659"/>
      <c r="X192" s="669"/>
      <c r="Y192" s="669"/>
      <c r="Z192" s="669"/>
      <c r="AA192" s="669"/>
      <c r="AB192" s="669"/>
      <c r="AC192" s="669"/>
      <c r="AD192" s="669"/>
      <c r="AE192" s="669"/>
      <c r="AF192" s="669"/>
      <c r="AG192" s="669"/>
      <c r="AH192" s="669"/>
      <c r="AI192" s="669"/>
      <c r="AJ192" s="669"/>
      <c r="AK192" s="670"/>
    </row>
    <row r="193" spans="1:37" x14ac:dyDescent="0.15">
      <c r="A193" s="658" t="s">
        <v>1781</v>
      </c>
      <c r="B193" s="659"/>
      <c r="C193" s="659"/>
      <c r="D193" s="659"/>
      <c r="E193" s="659"/>
      <c r="F193" s="669"/>
      <c r="G193" s="669"/>
      <c r="H193" s="669"/>
      <c r="I193" s="669"/>
      <c r="J193" s="669"/>
      <c r="K193" s="669"/>
      <c r="L193" s="669"/>
      <c r="M193" s="669"/>
      <c r="N193" s="669"/>
      <c r="O193" s="669"/>
      <c r="P193" s="669"/>
      <c r="Q193" s="669"/>
      <c r="R193" s="670"/>
      <c r="S193" s="218"/>
      <c r="T193" s="658" t="s">
        <v>1781</v>
      </c>
      <c r="U193" s="659"/>
      <c r="V193" s="659"/>
      <c r="W193" s="659"/>
      <c r="X193" s="659"/>
      <c r="Y193" s="669"/>
      <c r="Z193" s="669"/>
      <c r="AA193" s="669"/>
      <c r="AB193" s="669"/>
      <c r="AC193" s="669"/>
      <c r="AD193" s="669"/>
      <c r="AE193" s="669"/>
      <c r="AF193" s="669"/>
      <c r="AG193" s="669"/>
      <c r="AH193" s="669"/>
      <c r="AI193" s="669"/>
      <c r="AJ193" s="669"/>
      <c r="AK193" s="670"/>
    </row>
    <row r="194" spans="1:37" x14ac:dyDescent="0.15">
      <c r="A194" s="682"/>
      <c r="B194" s="601"/>
      <c r="C194" s="601"/>
      <c r="D194" s="601"/>
      <c r="E194" s="601"/>
      <c r="F194" s="601"/>
      <c r="G194" s="601"/>
      <c r="H194" s="601"/>
      <c r="I194" s="601"/>
      <c r="J194" s="601"/>
      <c r="K194" s="601"/>
      <c r="L194" s="601"/>
      <c r="M194" s="601"/>
      <c r="N194" s="601"/>
      <c r="O194" s="601"/>
      <c r="P194" s="601"/>
      <c r="Q194" s="601"/>
      <c r="R194" s="683"/>
      <c r="S194" s="218"/>
      <c r="T194" s="682"/>
      <c r="U194" s="601"/>
      <c r="V194" s="601"/>
      <c r="W194" s="601"/>
      <c r="X194" s="601"/>
      <c r="Y194" s="601"/>
      <c r="Z194" s="601"/>
      <c r="AA194" s="601"/>
      <c r="AB194" s="601"/>
      <c r="AC194" s="601"/>
      <c r="AD194" s="601"/>
      <c r="AE194" s="601"/>
      <c r="AF194" s="601"/>
      <c r="AG194" s="601"/>
      <c r="AH194" s="601"/>
      <c r="AI194" s="601"/>
      <c r="AJ194" s="601"/>
      <c r="AK194" s="683"/>
    </row>
    <row r="195" spans="1:37" x14ac:dyDescent="0.15">
      <c r="A195" s="675" t="s">
        <v>717</v>
      </c>
      <c r="B195" s="676"/>
      <c r="C195" s="677"/>
      <c r="D195" s="677"/>
      <c r="E195" s="677"/>
      <c r="F195" s="677"/>
      <c r="G195" s="677"/>
      <c r="H195" s="677"/>
      <c r="I195" s="677"/>
      <c r="J195" s="677"/>
      <c r="K195" s="677"/>
      <c r="L195" s="677"/>
      <c r="M195" s="677"/>
      <c r="N195" s="677"/>
      <c r="O195" s="677"/>
      <c r="P195" s="677"/>
      <c r="Q195" s="677"/>
      <c r="R195" s="678"/>
      <c r="S195" s="218"/>
      <c r="T195" s="675" t="s">
        <v>717</v>
      </c>
      <c r="U195" s="676"/>
      <c r="V195" s="677"/>
      <c r="W195" s="677"/>
      <c r="X195" s="677"/>
      <c r="Y195" s="677"/>
      <c r="Z195" s="677"/>
      <c r="AA195" s="677"/>
      <c r="AB195" s="677"/>
      <c r="AC195" s="677"/>
      <c r="AD195" s="677"/>
      <c r="AE195" s="677"/>
      <c r="AF195" s="677"/>
      <c r="AG195" s="677"/>
      <c r="AH195" s="677"/>
      <c r="AI195" s="677"/>
      <c r="AJ195" s="677"/>
      <c r="AK195" s="678"/>
    </row>
    <row r="196" spans="1:37" ht="14.25" thickBot="1" x14ac:dyDescent="0.2">
      <c r="A196" s="679"/>
      <c r="B196" s="680"/>
      <c r="C196" s="680"/>
      <c r="D196" s="680"/>
      <c r="E196" s="680"/>
      <c r="F196" s="680"/>
      <c r="G196" s="680"/>
      <c r="H196" s="680"/>
      <c r="I196" s="680"/>
      <c r="J196" s="680"/>
      <c r="K196" s="680"/>
      <c r="L196" s="680"/>
      <c r="M196" s="680"/>
      <c r="N196" s="680"/>
      <c r="O196" s="680"/>
      <c r="P196" s="680"/>
      <c r="Q196" s="680"/>
      <c r="R196" s="681"/>
      <c r="S196" s="218"/>
      <c r="T196" s="679"/>
      <c r="U196" s="680"/>
      <c r="V196" s="680"/>
      <c r="W196" s="680"/>
      <c r="X196" s="680"/>
      <c r="Y196" s="680"/>
      <c r="Z196" s="680"/>
      <c r="AA196" s="680"/>
      <c r="AB196" s="680"/>
      <c r="AC196" s="680"/>
      <c r="AD196" s="680"/>
      <c r="AE196" s="680"/>
      <c r="AF196" s="680"/>
      <c r="AG196" s="680"/>
      <c r="AH196" s="680"/>
      <c r="AI196" s="680"/>
      <c r="AJ196" s="680"/>
      <c r="AK196" s="681"/>
    </row>
    <row r="197" spans="1:37" ht="14.25" thickBot="1" x14ac:dyDescent="0.2">
      <c r="A197" s="218"/>
      <c r="B197" s="218"/>
      <c r="C197" s="218"/>
      <c r="D197" s="218"/>
      <c r="E197" s="218"/>
      <c r="F197" s="218"/>
      <c r="G197" s="218"/>
      <c r="H197" s="218"/>
      <c r="I197" s="218"/>
      <c r="J197" s="218"/>
      <c r="K197" s="218"/>
      <c r="L197" s="218"/>
      <c r="M197" s="218"/>
      <c r="N197" s="218"/>
      <c r="O197" s="218"/>
      <c r="P197" s="218"/>
      <c r="Q197" s="218"/>
      <c r="R197" s="218"/>
      <c r="S197" s="218"/>
      <c r="T197" s="218"/>
      <c r="U197" s="218"/>
      <c r="V197" s="218"/>
      <c r="W197" s="218"/>
      <c r="X197" s="218"/>
      <c r="Y197" s="218"/>
      <c r="Z197" s="218"/>
      <c r="AA197" s="218"/>
      <c r="AB197" s="218"/>
      <c r="AC197" s="218"/>
      <c r="AD197" s="218"/>
      <c r="AE197" s="218"/>
      <c r="AF197" s="218"/>
      <c r="AG197" s="218"/>
      <c r="AH197" s="218"/>
      <c r="AI197" s="218"/>
      <c r="AJ197" s="218"/>
      <c r="AK197" s="218"/>
    </row>
    <row r="198" spans="1:37" x14ac:dyDescent="0.15">
      <c r="A198" s="644" t="s">
        <v>1647</v>
      </c>
      <c r="B198" s="645"/>
      <c r="C198" s="645"/>
      <c r="D198" s="645"/>
      <c r="E198" s="645"/>
      <c r="F198" s="645"/>
      <c r="G198" s="645"/>
      <c r="H198" s="645"/>
      <c r="I198" s="645"/>
      <c r="J198" s="645"/>
      <c r="K198" s="645"/>
      <c r="L198" s="645"/>
      <c r="M198" s="645"/>
      <c r="N198" s="645"/>
      <c r="O198" s="645"/>
      <c r="P198" s="645"/>
      <c r="Q198" s="645"/>
      <c r="R198" s="645"/>
      <c r="S198" s="280" t="s">
        <v>870</v>
      </c>
      <c r="T198" s="281"/>
      <c r="U198" s="281"/>
      <c r="V198" s="281"/>
      <c r="W198" s="650"/>
      <c r="X198" s="651"/>
      <c r="Y198" s="320"/>
      <c r="Z198" s="321"/>
      <c r="AA198" s="321"/>
      <c r="AB198" s="321"/>
      <c r="AC198" s="321"/>
      <c r="AD198" s="321"/>
      <c r="AE198" s="321"/>
      <c r="AF198" s="321"/>
      <c r="AG198" s="321"/>
      <c r="AH198" s="321"/>
      <c r="AI198" s="321"/>
      <c r="AJ198" s="321"/>
      <c r="AK198" s="322"/>
    </row>
    <row r="199" spans="1:37" x14ac:dyDescent="0.15">
      <c r="A199" s="646"/>
      <c r="B199" s="647"/>
      <c r="C199" s="647"/>
      <c r="D199" s="647"/>
      <c r="E199" s="647"/>
      <c r="F199" s="647"/>
      <c r="G199" s="647"/>
      <c r="H199" s="647"/>
      <c r="I199" s="647"/>
      <c r="J199" s="647"/>
      <c r="K199" s="647"/>
      <c r="L199" s="647"/>
      <c r="M199" s="647"/>
      <c r="N199" s="647"/>
      <c r="O199" s="647"/>
      <c r="P199" s="647"/>
      <c r="Q199" s="647"/>
      <c r="R199" s="647"/>
      <c r="S199" s="278" t="s">
        <v>597</v>
      </c>
      <c r="T199" s="279"/>
      <c r="U199" s="279"/>
      <c r="V199" s="279"/>
      <c r="W199" s="311"/>
      <c r="X199" s="319"/>
      <c r="Y199" s="323"/>
      <c r="Z199" s="324"/>
      <c r="AA199" s="324"/>
      <c r="AB199" s="324"/>
      <c r="AC199" s="324"/>
      <c r="AD199" s="324"/>
      <c r="AE199" s="324"/>
      <c r="AF199" s="324"/>
      <c r="AG199" s="324"/>
      <c r="AH199" s="324"/>
      <c r="AI199" s="324"/>
      <c r="AJ199" s="324"/>
      <c r="AK199" s="325"/>
    </row>
    <row r="200" spans="1:37" ht="14.25" thickBot="1" x14ac:dyDescent="0.2">
      <c r="A200" s="648"/>
      <c r="B200" s="649"/>
      <c r="C200" s="649"/>
      <c r="D200" s="649"/>
      <c r="E200" s="649"/>
      <c r="F200" s="649"/>
      <c r="G200" s="649"/>
      <c r="H200" s="649"/>
      <c r="I200" s="649"/>
      <c r="J200" s="649"/>
      <c r="K200" s="649"/>
      <c r="L200" s="649"/>
      <c r="M200" s="649"/>
      <c r="N200" s="649"/>
      <c r="O200" s="649"/>
      <c r="P200" s="649"/>
      <c r="Q200" s="649"/>
      <c r="R200" s="649"/>
      <c r="S200" s="306" t="s">
        <v>598</v>
      </c>
      <c r="T200" s="307"/>
      <c r="U200" s="307"/>
      <c r="V200" s="307"/>
      <c r="W200" s="631">
        <f>AR73</f>
        <v>0</v>
      </c>
      <c r="X200" s="632"/>
      <c r="Y200" s="590"/>
      <c r="Z200" s="652"/>
      <c r="AA200" s="652"/>
      <c r="AB200" s="652"/>
      <c r="AC200" s="652"/>
      <c r="AD200" s="652"/>
      <c r="AE200" s="652"/>
      <c r="AF200" s="652"/>
      <c r="AG200" s="652"/>
      <c r="AH200" s="652"/>
      <c r="AI200" s="652"/>
      <c r="AJ200" s="652"/>
      <c r="AK200" s="653"/>
    </row>
    <row r="201" spans="1:37" ht="14.25" thickBot="1" x14ac:dyDescent="0.2">
      <c r="F201" s="218"/>
      <c r="G201" s="218"/>
      <c r="H201" s="218"/>
      <c r="I201" s="218"/>
      <c r="J201" s="218"/>
      <c r="K201" s="218"/>
      <c r="L201" s="218"/>
      <c r="M201" s="218"/>
      <c r="N201" s="218"/>
      <c r="O201" s="218"/>
      <c r="P201" s="218"/>
      <c r="Q201" s="218"/>
      <c r="R201" s="218"/>
      <c r="V201" s="218"/>
      <c r="W201" s="218"/>
      <c r="X201" s="218"/>
      <c r="Y201" s="218"/>
      <c r="Z201" s="218"/>
      <c r="AA201" s="218"/>
      <c r="AB201" s="218"/>
      <c r="AC201" s="218"/>
      <c r="AD201" s="218"/>
      <c r="AE201" s="218"/>
      <c r="AF201" s="218"/>
      <c r="AG201" s="218"/>
      <c r="AH201" s="218"/>
      <c r="AI201" s="218"/>
      <c r="AJ201" s="218"/>
      <c r="AK201" s="218"/>
    </row>
    <row r="202" spans="1:37" x14ac:dyDescent="0.15">
      <c r="A202" s="684" t="s">
        <v>833</v>
      </c>
      <c r="B202" s="685"/>
      <c r="C202" s="685"/>
      <c r="D202" s="685"/>
      <c r="E202" s="685"/>
      <c r="F202" s="685"/>
      <c r="G202" s="686" t="str">
        <f>H4</f>
        <v>沈黙の魔術師</v>
      </c>
      <c r="H202" s="686"/>
      <c r="I202" s="686"/>
      <c r="J202" s="686"/>
      <c r="K202" s="686"/>
      <c r="L202" s="686"/>
      <c r="M202" s="686"/>
      <c r="N202" s="686"/>
      <c r="O202" s="686"/>
      <c r="P202" s="686"/>
      <c r="Q202" s="686"/>
      <c r="R202" s="686"/>
      <c r="S202" s="449" t="s">
        <v>586</v>
      </c>
      <c r="T202" s="449"/>
      <c r="U202" s="449"/>
      <c r="V202" s="449"/>
      <c r="W202" s="449"/>
      <c r="X202" s="449"/>
      <c r="Y202" s="687" t="str">
        <f>H7</f>
        <v>サンプルキャラクター</v>
      </c>
      <c r="Z202" s="687"/>
      <c r="AA202" s="687"/>
      <c r="AB202" s="687"/>
      <c r="AC202" s="687"/>
      <c r="AD202" s="687"/>
      <c r="AE202" s="687"/>
      <c r="AF202" s="687"/>
      <c r="AG202" s="687"/>
      <c r="AH202" s="687"/>
      <c r="AI202" s="687"/>
      <c r="AJ202" s="687"/>
      <c r="AK202" s="688"/>
    </row>
    <row r="203" spans="1:37" x14ac:dyDescent="0.15">
      <c r="A203" s="252"/>
      <c r="B203" s="689"/>
      <c r="C203" s="689"/>
      <c r="D203" s="689"/>
      <c r="E203" s="689"/>
      <c r="F203" s="689"/>
      <c r="G203" s="689"/>
      <c r="H203" s="689"/>
      <c r="I203" s="689"/>
      <c r="J203" s="689"/>
      <c r="K203" s="689"/>
      <c r="L203" s="689"/>
      <c r="M203" s="689"/>
      <c r="N203" s="689"/>
      <c r="O203" s="689"/>
      <c r="P203" s="689"/>
      <c r="Q203" s="689"/>
      <c r="R203" s="689"/>
      <c r="S203" s="689"/>
      <c r="T203" s="689"/>
      <c r="U203" s="689"/>
      <c r="V203" s="689"/>
      <c r="W203" s="689"/>
      <c r="X203" s="689"/>
      <c r="Y203" s="689"/>
      <c r="Z203" s="689"/>
      <c r="AA203" s="689"/>
      <c r="AB203" s="689"/>
      <c r="AC203" s="689"/>
      <c r="AD203" s="689"/>
      <c r="AE203" s="689"/>
      <c r="AF203" s="689"/>
      <c r="AG203" s="689"/>
      <c r="AH203" s="689"/>
      <c r="AI203" s="689"/>
      <c r="AJ203" s="689"/>
      <c r="AK203" s="690"/>
    </row>
    <row r="204" spans="1:37" x14ac:dyDescent="0.15">
      <c r="A204" s="253" t="s">
        <v>1648</v>
      </c>
      <c r="B204" s="689"/>
      <c r="C204" s="689"/>
      <c r="D204" s="689"/>
      <c r="E204" s="689"/>
      <c r="F204" s="689"/>
      <c r="G204" s="689"/>
      <c r="H204" s="689"/>
      <c r="I204" s="689"/>
      <c r="J204" s="689"/>
      <c r="K204" s="689"/>
      <c r="L204" s="689"/>
      <c r="M204" s="689"/>
      <c r="N204" s="689"/>
      <c r="O204" s="689"/>
      <c r="P204" s="689"/>
      <c r="Q204" s="689"/>
      <c r="R204" s="689"/>
      <c r="S204" s="689"/>
      <c r="T204" s="689"/>
      <c r="U204" s="689"/>
      <c r="V204" s="689"/>
      <c r="W204" s="689"/>
      <c r="X204" s="689"/>
      <c r="Y204" s="689"/>
      <c r="Z204" s="689"/>
      <c r="AA204" s="689"/>
      <c r="AB204" s="689"/>
      <c r="AC204" s="689"/>
      <c r="AD204" s="689"/>
      <c r="AE204" s="689"/>
      <c r="AF204" s="689"/>
      <c r="AG204" s="689"/>
      <c r="AH204" s="689"/>
      <c r="AI204" s="689"/>
      <c r="AJ204" s="689"/>
      <c r="AK204" s="690"/>
    </row>
    <row r="205" spans="1:37" x14ac:dyDescent="0.15">
      <c r="A205" s="253" t="s">
        <v>1649</v>
      </c>
      <c r="B205" s="689"/>
      <c r="C205" s="689"/>
      <c r="D205" s="689"/>
      <c r="E205" s="689"/>
      <c r="F205" s="689"/>
      <c r="G205" s="689"/>
      <c r="H205" s="689"/>
      <c r="I205" s="689"/>
      <c r="J205" s="689"/>
      <c r="K205" s="689"/>
      <c r="L205" s="689"/>
      <c r="M205" s="689"/>
      <c r="N205" s="689"/>
      <c r="O205" s="689"/>
      <c r="P205" s="689"/>
      <c r="Q205" s="689"/>
      <c r="R205" s="689"/>
      <c r="S205" s="689"/>
      <c r="T205" s="689"/>
      <c r="U205" s="689"/>
      <c r="V205" s="689"/>
      <c r="W205" s="689"/>
      <c r="X205" s="689"/>
      <c r="Y205" s="689"/>
      <c r="Z205" s="689"/>
      <c r="AA205" s="689"/>
      <c r="AB205" s="689"/>
      <c r="AC205" s="689"/>
      <c r="AD205" s="689"/>
      <c r="AE205" s="689"/>
      <c r="AF205" s="689"/>
      <c r="AG205" s="689"/>
      <c r="AH205" s="689"/>
      <c r="AI205" s="689"/>
      <c r="AJ205" s="689"/>
      <c r="AK205" s="690"/>
    </row>
    <row r="206" spans="1:37" ht="14.25" thickBot="1" x14ac:dyDescent="0.2">
      <c r="A206" s="254"/>
      <c r="B206" s="691"/>
      <c r="C206" s="691"/>
      <c r="D206" s="691"/>
      <c r="E206" s="691"/>
      <c r="F206" s="691"/>
      <c r="G206" s="691"/>
      <c r="H206" s="691"/>
      <c r="I206" s="691"/>
      <c r="J206" s="691"/>
      <c r="K206" s="691"/>
      <c r="L206" s="691"/>
      <c r="M206" s="691"/>
      <c r="N206" s="691"/>
      <c r="O206" s="691"/>
      <c r="P206" s="691"/>
      <c r="Q206" s="691"/>
      <c r="R206" s="691"/>
      <c r="S206" s="691"/>
      <c r="T206" s="691"/>
      <c r="U206" s="691"/>
      <c r="V206" s="691"/>
      <c r="W206" s="691"/>
      <c r="X206" s="691"/>
      <c r="Y206" s="691"/>
      <c r="Z206" s="691"/>
      <c r="AA206" s="691"/>
      <c r="AB206" s="691"/>
      <c r="AC206" s="691"/>
      <c r="AD206" s="691"/>
      <c r="AE206" s="691"/>
      <c r="AF206" s="691"/>
      <c r="AG206" s="691"/>
      <c r="AH206" s="691"/>
      <c r="AI206" s="691"/>
      <c r="AJ206" s="691"/>
      <c r="AK206" s="692"/>
    </row>
    <row r="207" spans="1:37" ht="14.25" thickBot="1" x14ac:dyDescent="0.2"/>
    <row r="208" spans="1:37" ht="14.25" thickBot="1" x14ac:dyDescent="0.2">
      <c r="A208" s="693" t="s">
        <v>828</v>
      </c>
      <c r="B208" s="694"/>
      <c r="C208" s="694"/>
      <c r="D208" s="694"/>
      <c r="E208" s="694"/>
      <c r="F208" s="694"/>
      <c r="G208" s="694"/>
      <c r="H208" s="694"/>
      <c r="I208" s="695" t="s">
        <v>1644</v>
      </c>
      <c r="J208" s="695"/>
      <c r="K208" s="695"/>
      <c r="L208" s="695"/>
      <c r="M208" s="696" t="s">
        <v>590</v>
      </c>
      <c r="N208" s="696"/>
      <c r="O208" s="696"/>
      <c r="P208" s="696" t="s">
        <v>591</v>
      </c>
      <c r="Q208" s="696"/>
      <c r="R208" s="696"/>
      <c r="S208" s="696" t="s">
        <v>592</v>
      </c>
      <c r="T208" s="696"/>
      <c r="U208" s="696"/>
      <c r="V208" s="695" t="s">
        <v>1645</v>
      </c>
      <c r="W208" s="695"/>
      <c r="X208" s="695"/>
      <c r="Y208" s="695" t="s">
        <v>1646</v>
      </c>
      <c r="Z208" s="695"/>
      <c r="AA208" s="695"/>
      <c r="AB208" s="695" t="s">
        <v>815</v>
      </c>
      <c r="AC208" s="695"/>
      <c r="AD208" s="695"/>
      <c r="AE208" s="695" t="s">
        <v>1650</v>
      </c>
      <c r="AF208" s="695"/>
      <c r="AG208" s="695"/>
      <c r="AH208" s="695"/>
      <c r="AI208" s="696" t="s">
        <v>1651</v>
      </c>
      <c r="AJ208" s="696"/>
      <c r="AK208" s="702"/>
    </row>
    <row r="209" spans="1:37" x14ac:dyDescent="0.15">
      <c r="A209" s="703"/>
      <c r="B209" s="704"/>
      <c r="C209" s="704"/>
      <c r="D209" s="704"/>
      <c r="E209" s="704"/>
      <c r="F209" s="704"/>
      <c r="G209" s="704"/>
      <c r="H209" s="704"/>
      <c r="I209" s="697"/>
      <c r="J209" s="697"/>
      <c r="K209" s="697"/>
      <c r="L209" s="697"/>
      <c r="M209" s="588"/>
      <c r="N209" s="588"/>
      <c r="O209" s="588"/>
      <c r="P209" s="588"/>
      <c r="Q209" s="588"/>
      <c r="R209" s="588"/>
      <c r="S209" s="588"/>
      <c r="T209" s="588"/>
      <c r="U209" s="588"/>
      <c r="V209" s="697"/>
      <c r="W209" s="697"/>
      <c r="X209" s="697"/>
      <c r="Y209" s="697"/>
      <c r="Z209" s="697"/>
      <c r="AA209" s="697"/>
      <c r="AB209" s="697"/>
      <c r="AC209" s="697"/>
      <c r="AD209" s="697"/>
      <c r="AE209" s="697"/>
      <c r="AF209" s="697"/>
      <c r="AG209" s="697"/>
      <c r="AH209" s="697"/>
      <c r="AI209" s="588"/>
      <c r="AJ209" s="588"/>
      <c r="AK209" s="698"/>
    </row>
    <row r="210" spans="1:37" x14ac:dyDescent="0.15">
      <c r="A210" s="699" t="s">
        <v>1652</v>
      </c>
      <c r="B210" s="666"/>
      <c r="C210" s="700"/>
      <c r="D210" s="700"/>
      <c r="E210" s="700"/>
      <c r="F210" s="700"/>
      <c r="G210" s="700"/>
      <c r="H210" s="700"/>
      <c r="I210" s="700"/>
      <c r="J210" s="700"/>
      <c r="K210" s="700"/>
      <c r="L210" s="700"/>
      <c r="M210" s="700"/>
      <c r="N210" s="700"/>
      <c r="O210" s="700"/>
      <c r="P210" s="700"/>
      <c r="Q210" s="700"/>
      <c r="R210" s="700"/>
      <c r="S210" s="700"/>
      <c r="T210" s="700"/>
      <c r="U210" s="700"/>
      <c r="V210" s="700"/>
      <c r="W210" s="700"/>
      <c r="X210" s="700"/>
      <c r="Y210" s="700"/>
      <c r="Z210" s="700"/>
      <c r="AA210" s="700"/>
      <c r="AB210" s="700"/>
      <c r="AC210" s="700"/>
      <c r="AD210" s="700"/>
      <c r="AE210" s="700"/>
      <c r="AF210" s="700"/>
      <c r="AG210" s="700"/>
      <c r="AH210" s="700"/>
      <c r="AI210" s="700"/>
      <c r="AJ210" s="700"/>
      <c r="AK210" s="701"/>
    </row>
    <row r="211" spans="1:37" ht="14.25" thickBot="1" x14ac:dyDescent="0.2">
      <c r="A211" s="705"/>
      <c r="B211" s="706"/>
      <c r="C211" s="706"/>
      <c r="D211" s="706"/>
      <c r="E211" s="706"/>
      <c r="F211" s="706"/>
      <c r="G211" s="706"/>
      <c r="H211" s="706"/>
      <c r="I211" s="706"/>
      <c r="J211" s="706"/>
      <c r="K211" s="706"/>
      <c r="L211" s="706"/>
      <c r="M211" s="706"/>
      <c r="N211" s="706"/>
      <c r="O211" s="706"/>
      <c r="P211" s="706"/>
      <c r="Q211" s="706"/>
      <c r="R211" s="706"/>
      <c r="S211" s="706"/>
      <c r="T211" s="706"/>
      <c r="U211" s="706"/>
      <c r="V211" s="706"/>
      <c r="W211" s="706"/>
      <c r="X211" s="706"/>
      <c r="Y211" s="706"/>
      <c r="Z211" s="706"/>
      <c r="AA211" s="706"/>
      <c r="AB211" s="706"/>
      <c r="AC211" s="706"/>
      <c r="AD211" s="706"/>
      <c r="AE211" s="706"/>
      <c r="AF211" s="706"/>
      <c r="AG211" s="706"/>
      <c r="AH211" s="706"/>
      <c r="AI211" s="706"/>
      <c r="AJ211" s="706"/>
      <c r="AK211" s="707"/>
    </row>
    <row r="212" spans="1:37" x14ac:dyDescent="0.15">
      <c r="A212" s="703"/>
      <c r="B212" s="704"/>
      <c r="C212" s="704"/>
      <c r="D212" s="704"/>
      <c r="E212" s="704"/>
      <c r="F212" s="704"/>
      <c r="G212" s="704"/>
      <c r="H212" s="704"/>
      <c r="I212" s="697"/>
      <c r="J212" s="697"/>
      <c r="K212" s="697"/>
      <c r="L212" s="697"/>
      <c r="M212" s="588"/>
      <c r="N212" s="588"/>
      <c r="O212" s="588"/>
      <c r="P212" s="588"/>
      <c r="Q212" s="588"/>
      <c r="R212" s="588"/>
      <c r="S212" s="588"/>
      <c r="T212" s="588"/>
      <c r="U212" s="588"/>
      <c r="V212" s="697"/>
      <c r="W212" s="697"/>
      <c r="X212" s="697"/>
      <c r="Y212" s="697"/>
      <c r="Z212" s="697"/>
      <c r="AA212" s="697"/>
      <c r="AB212" s="697"/>
      <c r="AC212" s="697"/>
      <c r="AD212" s="697"/>
      <c r="AE212" s="697"/>
      <c r="AF212" s="697"/>
      <c r="AG212" s="697"/>
      <c r="AH212" s="697"/>
      <c r="AI212" s="588"/>
      <c r="AJ212" s="588"/>
      <c r="AK212" s="698"/>
    </row>
    <row r="213" spans="1:37" x14ac:dyDescent="0.15">
      <c r="A213" s="699" t="s">
        <v>1652</v>
      </c>
      <c r="B213" s="666"/>
      <c r="C213" s="700"/>
      <c r="D213" s="700"/>
      <c r="E213" s="700"/>
      <c r="F213" s="700"/>
      <c r="G213" s="700"/>
      <c r="H213" s="700"/>
      <c r="I213" s="700"/>
      <c r="J213" s="700"/>
      <c r="K213" s="700"/>
      <c r="L213" s="700"/>
      <c r="M213" s="700"/>
      <c r="N213" s="700"/>
      <c r="O213" s="700"/>
      <c r="P213" s="700"/>
      <c r="Q213" s="700"/>
      <c r="R213" s="700"/>
      <c r="S213" s="700"/>
      <c r="T213" s="700"/>
      <c r="U213" s="700"/>
      <c r="V213" s="700"/>
      <c r="W213" s="700"/>
      <c r="X213" s="700"/>
      <c r="Y213" s="700"/>
      <c r="Z213" s="700"/>
      <c r="AA213" s="700"/>
      <c r="AB213" s="700"/>
      <c r="AC213" s="700"/>
      <c r="AD213" s="700"/>
      <c r="AE213" s="700"/>
      <c r="AF213" s="700"/>
      <c r="AG213" s="700"/>
      <c r="AH213" s="700"/>
      <c r="AI213" s="700"/>
      <c r="AJ213" s="700"/>
      <c r="AK213" s="701"/>
    </row>
    <row r="214" spans="1:37" ht="14.25" thickBot="1" x14ac:dyDescent="0.2">
      <c r="A214" s="705"/>
      <c r="B214" s="706"/>
      <c r="C214" s="706"/>
      <c r="D214" s="706"/>
      <c r="E214" s="706"/>
      <c r="F214" s="706"/>
      <c r="G214" s="706"/>
      <c r="H214" s="706"/>
      <c r="I214" s="706"/>
      <c r="J214" s="706"/>
      <c r="K214" s="706"/>
      <c r="L214" s="706"/>
      <c r="M214" s="706"/>
      <c r="N214" s="706"/>
      <c r="O214" s="706"/>
      <c r="P214" s="706"/>
      <c r="Q214" s="706"/>
      <c r="R214" s="706"/>
      <c r="S214" s="706"/>
      <c r="T214" s="706"/>
      <c r="U214" s="706"/>
      <c r="V214" s="706"/>
      <c r="W214" s="706"/>
      <c r="X214" s="706"/>
      <c r="Y214" s="706"/>
      <c r="Z214" s="706"/>
      <c r="AA214" s="706"/>
      <c r="AB214" s="706"/>
      <c r="AC214" s="706"/>
      <c r="AD214" s="706"/>
      <c r="AE214" s="706"/>
      <c r="AF214" s="706"/>
      <c r="AG214" s="706"/>
      <c r="AH214" s="706"/>
      <c r="AI214" s="706"/>
      <c r="AJ214" s="706"/>
      <c r="AK214" s="707"/>
    </row>
    <row r="215" spans="1:37" x14ac:dyDescent="0.15">
      <c r="A215" s="703"/>
      <c r="B215" s="704"/>
      <c r="C215" s="704"/>
      <c r="D215" s="704"/>
      <c r="E215" s="704"/>
      <c r="F215" s="704"/>
      <c r="G215" s="704"/>
      <c r="H215" s="704"/>
      <c r="I215" s="697"/>
      <c r="J215" s="697"/>
      <c r="K215" s="697"/>
      <c r="L215" s="697"/>
      <c r="M215" s="588"/>
      <c r="N215" s="588"/>
      <c r="O215" s="588"/>
      <c r="P215" s="588"/>
      <c r="Q215" s="588"/>
      <c r="R215" s="588"/>
      <c r="S215" s="588"/>
      <c r="T215" s="588"/>
      <c r="U215" s="588"/>
      <c r="V215" s="697"/>
      <c r="W215" s="697"/>
      <c r="X215" s="697"/>
      <c r="Y215" s="697"/>
      <c r="Z215" s="697"/>
      <c r="AA215" s="697"/>
      <c r="AB215" s="697"/>
      <c r="AC215" s="697"/>
      <c r="AD215" s="697"/>
      <c r="AE215" s="697"/>
      <c r="AF215" s="697"/>
      <c r="AG215" s="697"/>
      <c r="AH215" s="697"/>
      <c r="AI215" s="588"/>
      <c r="AJ215" s="588"/>
      <c r="AK215" s="698"/>
    </row>
    <row r="216" spans="1:37" x14ac:dyDescent="0.15">
      <c r="A216" s="699" t="s">
        <v>1652</v>
      </c>
      <c r="B216" s="666"/>
      <c r="C216" s="700"/>
      <c r="D216" s="700"/>
      <c r="E216" s="700"/>
      <c r="F216" s="700"/>
      <c r="G216" s="700"/>
      <c r="H216" s="700"/>
      <c r="I216" s="700"/>
      <c r="J216" s="700"/>
      <c r="K216" s="700"/>
      <c r="L216" s="700"/>
      <c r="M216" s="700"/>
      <c r="N216" s="700"/>
      <c r="O216" s="700"/>
      <c r="P216" s="700"/>
      <c r="Q216" s="700"/>
      <c r="R216" s="700"/>
      <c r="S216" s="700"/>
      <c r="T216" s="700"/>
      <c r="U216" s="700"/>
      <c r="V216" s="700"/>
      <c r="W216" s="700"/>
      <c r="X216" s="700"/>
      <c r="Y216" s="700"/>
      <c r="Z216" s="700"/>
      <c r="AA216" s="700"/>
      <c r="AB216" s="700"/>
      <c r="AC216" s="700"/>
      <c r="AD216" s="700"/>
      <c r="AE216" s="700"/>
      <c r="AF216" s="700"/>
      <c r="AG216" s="700"/>
      <c r="AH216" s="700"/>
      <c r="AI216" s="700"/>
      <c r="AJ216" s="700"/>
      <c r="AK216" s="701"/>
    </row>
    <row r="217" spans="1:37" ht="14.25" thickBot="1" x14ac:dyDescent="0.2">
      <c r="A217" s="705"/>
      <c r="B217" s="706"/>
      <c r="C217" s="706"/>
      <c r="D217" s="706"/>
      <c r="E217" s="706"/>
      <c r="F217" s="706"/>
      <c r="G217" s="706"/>
      <c r="H217" s="706"/>
      <c r="I217" s="706"/>
      <c r="J217" s="706"/>
      <c r="K217" s="706"/>
      <c r="L217" s="706"/>
      <c r="M217" s="706"/>
      <c r="N217" s="706"/>
      <c r="O217" s="706"/>
      <c r="P217" s="706"/>
      <c r="Q217" s="706"/>
      <c r="R217" s="706"/>
      <c r="S217" s="706"/>
      <c r="T217" s="706"/>
      <c r="U217" s="706"/>
      <c r="V217" s="706"/>
      <c r="W217" s="706"/>
      <c r="X217" s="706"/>
      <c r="Y217" s="706"/>
      <c r="Z217" s="706"/>
      <c r="AA217" s="706"/>
      <c r="AB217" s="706"/>
      <c r="AC217" s="706"/>
      <c r="AD217" s="706"/>
      <c r="AE217" s="706"/>
      <c r="AF217" s="706"/>
      <c r="AG217" s="706"/>
      <c r="AH217" s="706"/>
      <c r="AI217" s="706"/>
      <c r="AJ217" s="706"/>
      <c r="AK217" s="707"/>
    </row>
    <row r="218" spans="1:37" x14ac:dyDescent="0.15">
      <c r="A218" s="703"/>
      <c r="B218" s="704"/>
      <c r="C218" s="704"/>
      <c r="D218" s="704"/>
      <c r="E218" s="704"/>
      <c r="F218" s="704"/>
      <c r="G218" s="704"/>
      <c r="H218" s="704"/>
      <c r="I218" s="697"/>
      <c r="J218" s="697"/>
      <c r="K218" s="697"/>
      <c r="L218" s="697"/>
      <c r="M218" s="588"/>
      <c r="N218" s="588"/>
      <c r="O218" s="588"/>
      <c r="P218" s="588"/>
      <c r="Q218" s="588"/>
      <c r="R218" s="588"/>
      <c r="S218" s="588"/>
      <c r="T218" s="588"/>
      <c r="U218" s="588"/>
      <c r="V218" s="697"/>
      <c r="W218" s="697"/>
      <c r="X218" s="697"/>
      <c r="Y218" s="697"/>
      <c r="Z218" s="697"/>
      <c r="AA218" s="697"/>
      <c r="AB218" s="697"/>
      <c r="AC218" s="697"/>
      <c r="AD218" s="697"/>
      <c r="AE218" s="697"/>
      <c r="AF218" s="697"/>
      <c r="AG218" s="697"/>
      <c r="AH218" s="697"/>
      <c r="AI218" s="588"/>
      <c r="AJ218" s="588"/>
      <c r="AK218" s="698"/>
    </row>
    <row r="219" spans="1:37" x14ac:dyDescent="0.15">
      <c r="A219" s="699" t="s">
        <v>1652</v>
      </c>
      <c r="B219" s="666"/>
      <c r="C219" s="700"/>
      <c r="D219" s="700"/>
      <c r="E219" s="700"/>
      <c r="F219" s="700"/>
      <c r="G219" s="700"/>
      <c r="H219" s="700"/>
      <c r="I219" s="700"/>
      <c r="J219" s="700"/>
      <c r="K219" s="700"/>
      <c r="L219" s="700"/>
      <c r="M219" s="700"/>
      <c r="N219" s="700"/>
      <c r="O219" s="700"/>
      <c r="P219" s="700"/>
      <c r="Q219" s="700"/>
      <c r="R219" s="700"/>
      <c r="S219" s="700"/>
      <c r="T219" s="700"/>
      <c r="U219" s="700"/>
      <c r="V219" s="700"/>
      <c r="W219" s="700"/>
      <c r="X219" s="700"/>
      <c r="Y219" s="700"/>
      <c r="Z219" s="700"/>
      <c r="AA219" s="700"/>
      <c r="AB219" s="700"/>
      <c r="AC219" s="700"/>
      <c r="AD219" s="700"/>
      <c r="AE219" s="700"/>
      <c r="AF219" s="700"/>
      <c r="AG219" s="700"/>
      <c r="AH219" s="700"/>
      <c r="AI219" s="700"/>
      <c r="AJ219" s="700"/>
      <c r="AK219" s="701"/>
    </row>
    <row r="220" spans="1:37" ht="14.25" thickBot="1" x14ac:dyDescent="0.2">
      <c r="A220" s="705"/>
      <c r="B220" s="706"/>
      <c r="C220" s="706"/>
      <c r="D220" s="706"/>
      <c r="E220" s="706"/>
      <c r="F220" s="706"/>
      <c r="G220" s="706"/>
      <c r="H220" s="706"/>
      <c r="I220" s="706"/>
      <c r="J220" s="706"/>
      <c r="K220" s="706"/>
      <c r="L220" s="706"/>
      <c r="M220" s="706"/>
      <c r="N220" s="706"/>
      <c r="O220" s="706"/>
      <c r="P220" s="706"/>
      <c r="Q220" s="706"/>
      <c r="R220" s="706"/>
      <c r="S220" s="706"/>
      <c r="T220" s="706"/>
      <c r="U220" s="706"/>
      <c r="V220" s="706"/>
      <c r="W220" s="706"/>
      <c r="X220" s="706"/>
      <c r="Y220" s="706"/>
      <c r="Z220" s="706"/>
      <c r="AA220" s="706"/>
      <c r="AB220" s="706"/>
      <c r="AC220" s="706"/>
      <c r="AD220" s="706"/>
      <c r="AE220" s="706"/>
      <c r="AF220" s="706"/>
      <c r="AG220" s="706"/>
      <c r="AH220" s="706"/>
      <c r="AI220" s="706"/>
      <c r="AJ220" s="706"/>
      <c r="AK220" s="707"/>
    </row>
    <row r="221" spans="1:37" x14ac:dyDescent="0.15">
      <c r="A221" s="703"/>
      <c r="B221" s="704"/>
      <c r="C221" s="704"/>
      <c r="D221" s="704"/>
      <c r="E221" s="704"/>
      <c r="F221" s="704"/>
      <c r="G221" s="704"/>
      <c r="H221" s="704"/>
      <c r="I221" s="697"/>
      <c r="J221" s="697"/>
      <c r="K221" s="697"/>
      <c r="L221" s="697"/>
      <c r="M221" s="588"/>
      <c r="N221" s="588"/>
      <c r="O221" s="588"/>
      <c r="P221" s="588"/>
      <c r="Q221" s="588"/>
      <c r="R221" s="588"/>
      <c r="S221" s="588"/>
      <c r="T221" s="588"/>
      <c r="U221" s="588"/>
      <c r="V221" s="697"/>
      <c r="W221" s="697"/>
      <c r="X221" s="697"/>
      <c r="Y221" s="697"/>
      <c r="Z221" s="697"/>
      <c r="AA221" s="697"/>
      <c r="AB221" s="697"/>
      <c r="AC221" s="697"/>
      <c r="AD221" s="697"/>
      <c r="AE221" s="697"/>
      <c r="AF221" s="697"/>
      <c r="AG221" s="697"/>
      <c r="AH221" s="697"/>
      <c r="AI221" s="588"/>
      <c r="AJ221" s="588"/>
      <c r="AK221" s="698"/>
    </row>
    <row r="222" spans="1:37" x14ac:dyDescent="0.15">
      <c r="A222" s="699" t="s">
        <v>1652</v>
      </c>
      <c r="B222" s="666"/>
      <c r="C222" s="700"/>
      <c r="D222" s="700"/>
      <c r="E222" s="700"/>
      <c r="F222" s="700"/>
      <c r="G222" s="700"/>
      <c r="H222" s="700"/>
      <c r="I222" s="700"/>
      <c r="J222" s="700"/>
      <c r="K222" s="700"/>
      <c r="L222" s="700"/>
      <c r="M222" s="700"/>
      <c r="N222" s="700"/>
      <c r="O222" s="700"/>
      <c r="P222" s="700"/>
      <c r="Q222" s="700"/>
      <c r="R222" s="700"/>
      <c r="S222" s="700"/>
      <c r="T222" s="700"/>
      <c r="U222" s="700"/>
      <c r="V222" s="700"/>
      <c r="W222" s="700"/>
      <c r="X222" s="700"/>
      <c r="Y222" s="700"/>
      <c r="Z222" s="700"/>
      <c r="AA222" s="700"/>
      <c r="AB222" s="700"/>
      <c r="AC222" s="700"/>
      <c r="AD222" s="700"/>
      <c r="AE222" s="700"/>
      <c r="AF222" s="700"/>
      <c r="AG222" s="700"/>
      <c r="AH222" s="700"/>
      <c r="AI222" s="700"/>
      <c r="AJ222" s="700"/>
      <c r="AK222" s="701"/>
    </row>
    <row r="223" spans="1:37" ht="14.25" thickBot="1" x14ac:dyDescent="0.2">
      <c r="A223" s="705"/>
      <c r="B223" s="706"/>
      <c r="C223" s="706"/>
      <c r="D223" s="706"/>
      <c r="E223" s="706"/>
      <c r="F223" s="706"/>
      <c r="G223" s="706"/>
      <c r="H223" s="706"/>
      <c r="I223" s="706"/>
      <c r="J223" s="706"/>
      <c r="K223" s="706"/>
      <c r="L223" s="706"/>
      <c r="M223" s="706"/>
      <c r="N223" s="706"/>
      <c r="O223" s="706"/>
      <c r="P223" s="706"/>
      <c r="Q223" s="706"/>
      <c r="R223" s="706"/>
      <c r="S223" s="706"/>
      <c r="T223" s="706"/>
      <c r="U223" s="706"/>
      <c r="V223" s="706"/>
      <c r="W223" s="706"/>
      <c r="X223" s="706"/>
      <c r="Y223" s="706"/>
      <c r="Z223" s="706"/>
      <c r="AA223" s="706"/>
      <c r="AB223" s="706"/>
      <c r="AC223" s="706"/>
      <c r="AD223" s="706"/>
      <c r="AE223" s="706"/>
      <c r="AF223" s="706"/>
      <c r="AG223" s="706"/>
      <c r="AH223" s="706"/>
      <c r="AI223" s="706"/>
      <c r="AJ223" s="706"/>
      <c r="AK223" s="707"/>
    </row>
    <row r="224" spans="1:37" x14ac:dyDescent="0.15">
      <c r="A224" s="703"/>
      <c r="B224" s="704"/>
      <c r="C224" s="704"/>
      <c r="D224" s="704"/>
      <c r="E224" s="704"/>
      <c r="F224" s="704"/>
      <c r="G224" s="704"/>
      <c r="H224" s="704"/>
      <c r="I224" s="697"/>
      <c r="J224" s="697"/>
      <c r="K224" s="697"/>
      <c r="L224" s="697"/>
      <c r="M224" s="588"/>
      <c r="N224" s="588"/>
      <c r="O224" s="588"/>
      <c r="P224" s="588"/>
      <c r="Q224" s="588"/>
      <c r="R224" s="588"/>
      <c r="S224" s="588"/>
      <c r="T224" s="588"/>
      <c r="U224" s="588"/>
      <c r="V224" s="697"/>
      <c r="W224" s="697"/>
      <c r="X224" s="697"/>
      <c r="Y224" s="697"/>
      <c r="Z224" s="697"/>
      <c r="AA224" s="697"/>
      <c r="AB224" s="697"/>
      <c r="AC224" s="697"/>
      <c r="AD224" s="697"/>
      <c r="AE224" s="697"/>
      <c r="AF224" s="697"/>
      <c r="AG224" s="697"/>
      <c r="AH224" s="697"/>
      <c r="AI224" s="588"/>
      <c r="AJ224" s="588"/>
      <c r="AK224" s="698"/>
    </row>
    <row r="225" spans="1:37" x14ac:dyDescent="0.15">
      <c r="A225" s="699" t="s">
        <v>1652</v>
      </c>
      <c r="B225" s="666"/>
      <c r="C225" s="700"/>
      <c r="D225" s="700"/>
      <c r="E225" s="700"/>
      <c r="F225" s="700"/>
      <c r="G225" s="700"/>
      <c r="H225" s="700"/>
      <c r="I225" s="700"/>
      <c r="J225" s="700"/>
      <c r="K225" s="700"/>
      <c r="L225" s="700"/>
      <c r="M225" s="700"/>
      <c r="N225" s="700"/>
      <c r="O225" s="700"/>
      <c r="P225" s="700"/>
      <c r="Q225" s="700"/>
      <c r="R225" s="700"/>
      <c r="S225" s="700"/>
      <c r="T225" s="700"/>
      <c r="U225" s="700"/>
      <c r="V225" s="700"/>
      <c r="W225" s="700"/>
      <c r="X225" s="700"/>
      <c r="Y225" s="700"/>
      <c r="Z225" s="700"/>
      <c r="AA225" s="700"/>
      <c r="AB225" s="700"/>
      <c r="AC225" s="700"/>
      <c r="AD225" s="700"/>
      <c r="AE225" s="700"/>
      <c r="AF225" s="700"/>
      <c r="AG225" s="700"/>
      <c r="AH225" s="700"/>
      <c r="AI225" s="700"/>
      <c r="AJ225" s="700"/>
      <c r="AK225" s="701"/>
    </row>
    <row r="226" spans="1:37" ht="14.25" thickBot="1" x14ac:dyDescent="0.2">
      <c r="A226" s="705"/>
      <c r="B226" s="706"/>
      <c r="C226" s="706"/>
      <c r="D226" s="706"/>
      <c r="E226" s="706"/>
      <c r="F226" s="706"/>
      <c r="G226" s="706"/>
      <c r="H226" s="706"/>
      <c r="I226" s="706"/>
      <c r="J226" s="706"/>
      <c r="K226" s="706"/>
      <c r="L226" s="706"/>
      <c r="M226" s="706"/>
      <c r="N226" s="706"/>
      <c r="O226" s="706"/>
      <c r="P226" s="706"/>
      <c r="Q226" s="706"/>
      <c r="R226" s="706"/>
      <c r="S226" s="706"/>
      <c r="T226" s="706"/>
      <c r="U226" s="706"/>
      <c r="V226" s="706"/>
      <c r="W226" s="706"/>
      <c r="X226" s="706"/>
      <c r="Y226" s="706"/>
      <c r="Z226" s="706"/>
      <c r="AA226" s="706"/>
      <c r="AB226" s="706"/>
      <c r="AC226" s="706"/>
      <c r="AD226" s="706"/>
      <c r="AE226" s="706"/>
      <c r="AF226" s="706"/>
      <c r="AG226" s="706"/>
      <c r="AH226" s="706"/>
      <c r="AI226" s="706"/>
      <c r="AJ226" s="706"/>
      <c r="AK226" s="707"/>
    </row>
    <row r="227" spans="1:37" x14ac:dyDescent="0.15">
      <c r="A227" s="703"/>
      <c r="B227" s="704"/>
      <c r="C227" s="704"/>
      <c r="D227" s="704"/>
      <c r="E227" s="704"/>
      <c r="F227" s="704"/>
      <c r="G227" s="704"/>
      <c r="H227" s="704"/>
      <c r="I227" s="697"/>
      <c r="J227" s="697"/>
      <c r="K227" s="697"/>
      <c r="L227" s="697"/>
      <c r="M227" s="588"/>
      <c r="N227" s="588"/>
      <c r="O227" s="588"/>
      <c r="P227" s="588"/>
      <c r="Q227" s="588"/>
      <c r="R227" s="588"/>
      <c r="S227" s="588"/>
      <c r="T227" s="588"/>
      <c r="U227" s="588"/>
      <c r="V227" s="697"/>
      <c r="W227" s="697"/>
      <c r="X227" s="697"/>
      <c r="Y227" s="697"/>
      <c r="Z227" s="697"/>
      <c r="AA227" s="697"/>
      <c r="AB227" s="697"/>
      <c r="AC227" s="697"/>
      <c r="AD227" s="697"/>
      <c r="AE227" s="697"/>
      <c r="AF227" s="697"/>
      <c r="AG227" s="697"/>
      <c r="AH227" s="697"/>
      <c r="AI227" s="588"/>
      <c r="AJ227" s="588"/>
      <c r="AK227" s="698"/>
    </row>
    <row r="228" spans="1:37" x14ac:dyDescent="0.15">
      <c r="A228" s="699" t="s">
        <v>1652</v>
      </c>
      <c r="B228" s="666"/>
      <c r="C228" s="700"/>
      <c r="D228" s="700"/>
      <c r="E228" s="700"/>
      <c r="F228" s="700"/>
      <c r="G228" s="700"/>
      <c r="H228" s="700"/>
      <c r="I228" s="700"/>
      <c r="J228" s="700"/>
      <c r="K228" s="700"/>
      <c r="L228" s="700"/>
      <c r="M228" s="700"/>
      <c r="N228" s="700"/>
      <c r="O228" s="700"/>
      <c r="P228" s="700"/>
      <c r="Q228" s="700"/>
      <c r="R228" s="700"/>
      <c r="S228" s="700"/>
      <c r="T228" s="700"/>
      <c r="U228" s="700"/>
      <c r="V228" s="700"/>
      <c r="W228" s="700"/>
      <c r="X228" s="700"/>
      <c r="Y228" s="700"/>
      <c r="Z228" s="700"/>
      <c r="AA228" s="700"/>
      <c r="AB228" s="700"/>
      <c r="AC228" s="700"/>
      <c r="AD228" s="700"/>
      <c r="AE228" s="700"/>
      <c r="AF228" s="700"/>
      <c r="AG228" s="700"/>
      <c r="AH228" s="700"/>
      <c r="AI228" s="700"/>
      <c r="AJ228" s="700"/>
      <c r="AK228" s="701"/>
    </row>
    <row r="229" spans="1:37" ht="14.25" thickBot="1" x14ac:dyDescent="0.2">
      <c r="A229" s="705"/>
      <c r="B229" s="706"/>
      <c r="C229" s="706"/>
      <c r="D229" s="706"/>
      <c r="E229" s="706"/>
      <c r="F229" s="706"/>
      <c r="G229" s="706"/>
      <c r="H229" s="706"/>
      <c r="I229" s="706"/>
      <c r="J229" s="706"/>
      <c r="K229" s="706"/>
      <c r="L229" s="706"/>
      <c r="M229" s="706"/>
      <c r="N229" s="706"/>
      <c r="O229" s="706"/>
      <c r="P229" s="706"/>
      <c r="Q229" s="706"/>
      <c r="R229" s="706"/>
      <c r="S229" s="706"/>
      <c r="T229" s="706"/>
      <c r="U229" s="706"/>
      <c r="V229" s="706"/>
      <c r="W229" s="706"/>
      <c r="X229" s="706"/>
      <c r="Y229" s="706"/>
      <c r="Z229" s="706"/>
      <c r="AA229" s="706"/>
      <c r="AB229" s="706"/>
      <c r="AC229" s="706"/>
      <c r="AD229" s="706"/>
      <c r="AE229" s="706"/>
      <c r="AF229" s="706"/>
      <c r="AG229" s="706"/>
      <c r="AH229" s="706"/>
      <c r="AI229" s="706"/>
      <c r="AJ229" s="706"/>
      <c r="AK229" s="707"/>
    </row>
    <row r="230" spans="1:37" x14ac:dyDescent="0.15">
      <c r="A230" s="703"/>
      <c r="B230" s="704"/>
      <c r="C230" s="704"/>
      <c r="D230" s="704"/>
      <c r="E230" s="704"/>
      <c r="F230" s="704"/>
      <c r="G230" s="704"/>
      <c r="H230" s="704"/>
      <c r="I230" s="697"/>
      <c r="J230" s="697"/>
      <c r="K230" s="697"/>
      <c r="L230" s="697"/>
      <c r="M230" s="588"/>
      <c r="N230" s="588"/>
      <c r="O230" s="588"/>
      <c r="P230" s="588"/>
      <c r="Q230" s="588"/>
      <c r="R230" s="588"/>
      <c r="S230" s="588"/>
      <c r="T230" s="588"/>
      <c r="U230" s="588"/>
      <c r="V230" s="697"/>
      <c r="W230" s="697"/>
      <c r="X230" s="697"/>
      <c r="Y230" s="697"/>
      <c r="Z230" s="697"/>
      <c r="AA230" s="697"/>
      <c r="AB230" s="697"/>
      <c r="AC230" s="697"/>
      <c r="AD230" s="697"/>
      <c r="AE230" s="697"/>
      <c r="AF230" s="697"/>
      <c r="AG230" s="697"/>
      <c r="AH230" s="697"/>
      <c r="AI230" s="588"/>
      <c r="AJ230" s="588"/>
      <c r="AK230" s="698"/>
    </row>
    <row r="231" spans="1:37" x14ac:dyDescent="0.15">
      <c r="A231" s="699" t="s">
        <v>1652</v>
      </c>
      <c r="B231" s="666"/>
      <c r="C231" s="700"/>
      <c r="D231" s="700"/>
      <c r="E231" s="700"/>
      <c r="F231" s="700"/>
      <c r="G231" s="700"/>
      <c r="H231" s="700"/>
      <c r="I231" s="700"/>
      <c r="J231" s="700"/>
      <c r="K231" s="700"/>
      <c r="L231" s="700"/>
      <c r="M231" s="700"/>
      <c r="N231" s="700"/>
      <c r="O231" s="700"/>
      <c r="P231" s="700"/>
      <c r="Q231" s="700"/>
      <c r="R231" s="700"/>
      <c r="S231" s="700"/>
      <c r="T231" s="700"/>
      <c r="U231" s="700"/>
      <c r="V231" s="700"/>
      <c r="W231" s="700"/>
      <c r="X231" s="700"/>
      <c r="Y231" s="700"/>
      <c r="Z231" s="700"/>
      <c r="AA231" s="700"/>
      <c r="AB231" s="700"/>
      <c r="AC231" s="700"/>
      <c r="AD231" s="700"/>
      <c r="AE231" s="700"/>
      <c r="AF231" s="700"/>
      <c r="AG231" s="700"/>
      <c r="AH231" s="700"/>
      <c r="AI231" s="700"/>
      <c r="AJ231" s="700"/>
      <c r="AK231" s="701"/>
    </row>
    <row r="232" spans="1:37" ht="14.25" thickBot="1" x14ac:dyDescent="0.2">
      <c r="A232" s="705"/>
      <c r="B232" s="706"/>
      <c r="C232" s="706"/>
      <c r="D232" s="706"/>
      <c r="E232" s="706"/>
      <c r="F232" s="706"/>
      <c r="G232" s="706"/>
      <c r="H232" s="706"/>
      <c r="I232" s="706"/>
      <c r="J232" s="706"/>
      <c r="K232" s="706"/>
      <c r="L232" s="706"/>
      <c r="M232" s="706"/>
      <c r="N232" s="706"/>
      <c r="O232" s="706"/>
      <c r="P232" s="706"/>
      <c r="Q232" s="706"/>
      <c r="R232" s="706"/>
      <c r="S232" s="706"/>
      <c r="T232" s="706"/>
      <c r="U232" s="706"/>
      <c r="V232" s="706"/>
      <c r="W232" s="706"/>
      <c r="X232" s="706"/>
      <c r="Y232" s="706"/>
      <c r="Z232" s="706"/>
      <c r="AA232" s="706"/>
      <c r="AB232" s="706"/>
      <c r="AC232" s="706"/>
      <c r="AD232" s="706"/>
      <c r="AE232" s="706"/>
      <c r="AF232" s="706"/>
      <c r="AG232" s="706"/>
      <c r="AH232" s="706"/>
      <c r="AI232" s="706"/>
      <c r="AJ232" s="706"/>
      <c r="AK232" s="707"/>
    </row>
    <row r="233" spans="1:37" x14ac:dyDescent="0.15">
      <c r="A233" s="703"/>
      <c r="B233" s="704"/>
      <c r="C233" s="704"/>
      <c r="D233" s="704"/>
      <c r="E233" s="704"/>
      <c r="F233" s="704"/>
      <c r="G233" s="704"/>
      <c r="H233" s="704"/>
      <c r="I233" s="697"/>
      <c r="J233" s="697"/>
      <c r="K233" s="697"/>
      <c r="L233" s="697"/>
      <c r="M233" s="588"/>
      <c r="N233" s="588"/>
      <c r="O233" s="588"/>
      <c r="P233" s="588"/>
      <c r="Q233" s="588"/>
      <c r="R233" s="588"/>
      <c r="S233" s="588"/>
      <c r="T233" s="588"/>
      <c r="U233" s="588"/>
      <c r="V233" s="697"/>
      <c r="W233" s="697"/>
      <c r="X233" s="697"/>
      <c r="Y233" s="697"/>
      <c r="Z233" s="697"/>
      <c r="AA233" s="697"/>
      <c r="AB233" s="697"/>
      <c r="AC233" s="697"/>
      <c r="AD233" s="697"/>
      <c r="AE233" s="697"/>
      <c r="AF233" s="697"/>
      <c r="AG233" s="697"/>
      <c r="AH233" s="697"/>
      <c r="AI233" s="588"/>
      <c r="AJ233" s="588"/>
      <c r="AK233" s="698"/>
    </row>
    <row r="234" spans="1:37" x14ac:dyDescent="0.15">
      <c r="A234" s="699" t="s">
        <v>1652</v>
      </c>
      <c r="B234" s="666"/>
      <c r="C234" s="700"/>
      <c r="D234" s="700"/>
      <c r="E234" s="700"/>
      <c r="F234" s="700"/>
      <c r="G234" s="700"/>
      <c r="H234" s="700"/>
      <c r="I234" s="700"/>
      <c r="J234" s="700"/>
      <c r="K234" s="700"/>
      <c r="L234" s="700"/>
      <c r="M234" s="700"/>
      <c r="N234" s="700"/>
      <c r="O234" s="700"/>
      <c r="P234" s="700"/>
      <c r="Q234" s="700"/>
      <c r="R234" s="700"/>
      <c r="S234" s="700"/>
      <c r="T234" s="700"/>
      <c r="U234" s="700"/>
      <c r="V234" s="700"/>
      <c r="W234" s="700"/>
      <c r="X234" s="700"/>
      <c r="Y234" s="700"/>
      <c r="Z234" s="700"/>
      <c r="AA234" s="700"/>
      <c r="AB234" s="700"/>
      <c r="AC234" s="700"/>
      <c r="AD234" s="700"/>
      <c r="AE234" s="700"/>
      <c r="AF234" s="700"/>
      <c r="AG234" s="700"/>
      <c r="AH234" s="700"/>
      <c r="AI234" s="700"/>
      <c r="AJ234" s="700"/>
      <c r="AK234" s="701"/>
    </row>
    <row r="235" spans="1:37" ht="14.25" thickBot="1" x14ac:dyDescent="0.2">
      <c r="A235" s="705"/>
      <c r="B235" s="706"/>
      <c r="C235" s="706"/>
      <c r="D235" s="706"/>
      <c r="E235" s="706"/>
      <c r="F235" s="706"/>
      <c r="G235" s="706"/>
      <c r="H235" s="706"/>
      <c r="I235" s="706"/>
      <c r="J235" s="706"/>
      <c r="K235" s="706"/>
      <c r="L235" s="706"/>
      <c r="M235" s="706"/>
      <c r="N235" s="706"/>
      <c r="O235" s="706"/>
      <c r="P235" s="706"/>
      <c r="Q235" s="706"/>
      <c r="R235" s="706"/>
      <c r="S235" s="706"/>
      <c r="T235" s="706"/>
      <c r="U235" s="706"/>
      <c r="V235" s="706"/>
      <c r="W235" s="706"/>
      <c r="X235" s="706"/>
      <c r="Y235" s="706"/>
      <c r="Z235" s="706"/>
      <c r="AA235" s="706"/>
      <c r="AB235" s="706"/>
      <c r="AC235" s="706"/>
      <c r="AD235" s="706"/>
      <c r="AE235" s="706"/>
      <c r="AF235" s="706"/>
      <c r="AG235" s="706"/>
      <c r="AH235" s="706"/>
      <c r="AI235" s="706"/>
      <c r="AJ235" s="706"/>
      <c r="AK235" s="707"/>
    </row>
    <row r="236" spans="1:37" x14ac:dyDescent="0.15">
      <c r="A236" s="703"/>
      <c r="B236" s="704"/>
      <c r="C236" s="704"/>
      <c r="D236" s="704"/>
      <c r="E236" s="704"/>
      <c r="F236" s="704"/>
      <c r="G236" s="704"/>
      <c r="H236" s="704"/>
      <c r="I236" s="697"/>
      <c r="J236" s="697"/>
      <c r="K236" s="697"/>
      <c r="L236" s="697"/>
      <c r="M236" s="588"/>
      <c r="N236" s="588"/>
      <c r="O236" s="588"/>
      <c r="P236" s="588"/>
      <c r="Q236" s="588"/>
      <c r="R236" s="588"/>
      <c r="S236" s="588"/>
      <c r="T236" s="588"/>
      <c r="U236" s="588"/>
      <c r="V236" s="697"/>
      <c r="W236" s="697"/>
      <c r="X236" s="697"/>
      <c r="Y236" s="697"/>
      <c r="Z236" s="697"/>
      <c r="AA236" s="697"/>
      <c r="AB236" s="697"/>
      <c r="AC236" s="697"/>
      <c r="AD236" s="697"/>
      <c r="AE236" s="697"/>
      <c r="AF236" s="697"/>
      <c r="AG236" s="697"/>
      <c r="AH236" s="697"/>
      <c r="AI236" s="588"/>
      <c r="AJ236" s="588"/>
      <c r="AK236" s="698"/>
    </row>
    <row r="237" spans="1:37" x14ac:dyDescent="0.15">
      <c r="A237" s="699" t="s">
        <v>1652</v>
      </c>
      <c r="B237" s="666"/>
      <c r="C237" s="700"/>
      <c r="D237" s="700"/>
      <c r="E237" s="700"/>
      <c r="F237" s="700"/>
      <c r="G237" s="700"/>
      <c r="H237" s="700"/>
      <c r="I237" s="700"/>
      <c r="J237" s="700"/>
      <c r="K237" s="700"/>
      <c r="L237" s="700"/>
      <c r="M237" s="700"/>
      <c r="N237" s="700"/>
      <c r="O237" s="700"/>
      <c r="P237" s="700"/>
      <c r="Q237" s="700"/>
      <c r="R237" s="700"/>
      <c r="S237" s="700"/>
      <c r="T237" s="700"/>
      <c r="U237" s="700"/>
      <c r="V237" s="700"/>
      <c r="W237" s="700"/>
      <c r="X237" s="700"/>
      <c r="Y237" s="700"/>
      <c r="Z237" s="700"/>
      <c r="AA237" s="700"/>
      <c r="AB237" s="700"/>
      <c r="AC237" s="700"/>
      <c r="AD237" s="700"/>
      <c r="AE237" s="700"/>
      <c r="AF237" s="700"/>
      <c r="AG237" s="700"/>
      <c r="AH237" s="700"/>
      <c r="AI237" s="700"/>
      <c r="AJ237" s="700"/>
      <c r="AK237" s="701"/>
    </row>
    <row r="238" spans="1:37" ht="14.25" thickBot="1" x14ac:dyDescent="0.2">
      <c r="A238" s="705"/>
      <c r="B238" s="706"/>
      <c r="C238" s="706"/>
      <c r="D238" s="706"/>
      <c r="E238" s="706"/>
      <c r="F238" s="706"/>
      <c r="G238" s="706"/>
      <c r="H238" s="706"/>
      <c r="I238" s="706"/>
      <c r="J238" s="706"/>
      <c r="K238" s="706"/>
      <c r="L238" s="706"/>
      <c r="M238" s="706"/>
      <c r="N238" s="706"/>
      <c r="O238" s="706"/>
      <c r="P238" s="706"/>
      <c r="Q238" s="706"/>
      <c r="R238" s="706"/>
      <c r="S238" s="706"/>
      <c r="T238" s="706"/>
      <c r="U238" s="706"/>
      <c r="V238" s="706"/>
      <c r="W238" s="706"/>
      <c r="X238" s="706"/>
      <c r="Y238" s="706"/>
      <c r="Z238" s="706"/>
      <c r="AA238" s="706"/>
      <c r="AB238" s="706"/>
      <c r="AC238" s="706"/>
      <c r="AD238" s="706"/>
      <c r="AE238" s="706"/>
      <c r="AF238" s="706"/>
      <c r="AG238" s="706"/>
      <c r="AH238" s="706"/>
      <c r="AI238" s="706"/>
      <c r="AJ238" s="706"/>
      <c r="AK238" s="707"/>
    </row>
    <row r="239" spans="1:37" x14ac:dyDescent="0.15">
      <c r="A239" s="703"/>
      <c r="B239" s="704"/>
      <c r="C239" s="704"/>
      <c r="D239" s="704"/>
      <c r="E239" s="704"/>
      <c r="F239" s="704"/>
      <c r="G239" s="704"/>
      <c r="H239" s="704"/>
      <c r="I239" s="697"/>
      <c r="J239" s="697"/>
      <c r="K239" s="697"/>
      <c r="L239" s="697"/>
      <c r="M239" s="588"/>
      <c r="N239" s="588"/>
      <c r="O239" s="588"/>
      <c r="P239" s="588"/>
      <c r="Q239" s="588"/>
      <c r="R239" s="588"/>
      <c r="S239" s="588"/>
      <c r="T239" s="588"/>
      <c r="U239" s="588"/>
      <c r="V239" s="697"/>
      <c r="W239" s="697"/>
      <c r="X239" s="697"/>
      <c r="Y239" s="697"/>
      <c r="Z239" s="697"/>
      <c r="AA239" s="697"/>
      <c r="AB239" s="697"/>
      <c r="AC239" s="697"/>
      <c r="AD239" s="697"/>
      <c r="AE239" s="697"/>
      <c r="AF239" s="697"/>
      <c r="AG239" s="697"/>
      <c r="AH239" s="697"/>
      <c r="AI239" s="588"/>
      <c r="AJ239" s="588"/>
      <c r="AK239" s="698"/>
    </row>
    <row r="240" spans="1:37" x14ac:dyDescent="0.15">
      <c r="A240" s="699" t="s">
        <v>1652</v>
      </c>
      <c r="B240" s="666"/>
      <c r="C240" s="700"/>
      <c r="D240" s="700"/>
      <c r="E240" s="700"/>
      <c r="F240" s="700"/>
      <c r="G240" s="700"/>
      <c r="H240" s="700"/>
      <c r="I240" s="700"/>
      <c r="J240" s="700"/>
      <c r="K240" s="700"/>
      <c r="L240" s="700"/>
      <c r="M240" s="700"/>
      <c r="N240" s="700"/>
      <c r="O240" s="700"/>
      <c r="P240" s="700"/>
      <c r="Q240" s="700"/>
      <c r="R240" s="700"/>
      <c r="S240" s="700"/>
      <c r="T240" s="700"/>
      <c r="U240" s="700"/>
      <c r="V240" s="700"/>
      <c r="W240" s="700"/>
      <c r="X240" s="700"/>
      <c r="Y240" s="700"/>
      <c r="Z240" s="700"/>
      <c r="AA240" s="700"/>
      <c r="AB240" s="700"/>
      <c r="AC240" s="700"/>
      <c r="AD240" s="700"/>
      <c r="AE240" s="700"/>
      <c r="AF240" s="700"/>
      <c r="AG240" s="700"/>
      <c r="AH240" s="700"/>
      <c r="AI240" s="700"/>
      <c r="AJ240" s="700"/>
      <c r="AK240" s="701"/>
    </row>
    <row r="241" spans="1:37" ht="14.25" thickBot="1" x14ac:dyDescent="0.2">
      <c r="A241" s="705"/>
      <c r="B241" s="706"/>
      <c r="C241" s="706"/>
      <c r="D241" s="706"/>
      <c r="E241" s="706"/>
      <c r="F241" s="706"/>
      <c r="G241" s="706"/>
      <c r="H241" s="706"/>
      <c r="I241" s="706"/>
      <c r="J241" s="706"/>
      <c r="K241" s="706"/>
      <c r="L241" s="706"/>
      <c r="M241" s="706"/>
      <c r="N241" s="706"/>
      <c r="O241" s="706"/>
      <c r="P241" s="706"/>
      <c r="Q241" s="706"/>
      <c r="R241" s="706"/>
      <c r="S241" s="706"/>
      <c r="T241" s="706"/>
      <c r="U241" s="706"/>
      <c r="V241" s="706"/>
      <c r="W241" s="706"/>
      <c r="X241" s="706"/>
      <c r="Y241" s="706"/>
      <c r="Z241" s="706"/>
      <c r="AA241" s="706"/>
      <c r="AB241" s="706"/>
      <c r="AC241" s="706"/>
      <c r="AD241" s="706"/>
      <c r="AE241" s="706"/>
      <c r="AF241" s="706"/>
      <c r="AG241" s="706"/>
      <c r="AH241" s="706"/>
      <c r="AI241" s="706"/>
      <c r="AJ241" s="706"/>
      <c r="AK241" s="707"/>
    </row>
    <row r="242" spans="1:37" x14ac:dyDescent="0.15">
      <c r="A242" s="703"/>
      <c r="B242" s="704"/>
      <c r="C242" s="704"/>
      <c r="D242" s="704"/>
      <c r="E242" s="704"/>
      <c r="F242" s="704"/>
      <c r="G242" s="704"/>
      <c r="H242" s="704"/>
      <c r="I242" s="697"/>
      <c r="J242" s="697"/>
      <c r="K242" s="697"/>
      <c r="L242" s="697"/>
      <c r="M242" s="588"/>
      <c r="N242" s="588"/>
      <c r="O242" s="588"/>
      <c r="P242" s="588"/>
      <c r="Q242" s="588"/>
      <c r="R242" s="588"/>
      <c r="S242" s="588"/>
      <c r="T242" s="588"/>
      <c r="U242" s="588"/>
      <c r="V242" s="697"/>
      <c r="W242" s="697"/>
      <c r="X242" s="697"/>
      <c r="Y242" s="697"/>
      <c r="Z242" s="697"/>
      <c r="AA242" s="697"/>
      <c r="AB242" s="697"/>
      <c r="AC242" s="697"/>
      <c r="AD242" s="697"/>
      <c r="AE242" s="697"/>
      <c r="AF242" s="697"/>
      <c r="AG242" s="697"/>
      <c r="AH242" s="697"/>
      <c r="AI242" s="588"/>
      <c r="AJ242" s="588"/>
      <c r="AK242" s="698"/>
    </row>
    <row r="243" spans="1:37" x14ac:dyDescent="0.15">
      <c r="A243" s="699" t="s">
        <v>1652</v>
      </c>
      <c r="B243" s="666"/>
      <c r="C243" s="700"/>
      <c r="D243" s="700"/>
      <c r="E243" s="700"/>
      <c r="F243" s="700"/>
      <c r="G243" s="700"/>
      <c r="H243" s="700"/>
      <c r="I243" s="700"/>
      <c r="J243" s="700"/>
      <c r="K243" s="700"/>
      <c r="L243" s="700"/>
      <c r="M243" s="700"/>
      <c r="N243" s="700"/>
      <c r="O243" s="700"/>
      <c r="P243" s="700"/>
      <c r="Q243" s="700"/>
      <c r="R243" s="700"/>
      <c r="S243" s="700"/>
      <c r="T243" s="700"/>
      <c r="U243" s="700"/>
      <c r="V243" s="700"/>
      <c r="W243" s="700"/>
      <c r="X243" s="700"/>
      <c r="Y243" s="700"/>
      <c r="Z243" s="700"/>
      <c r="AA243" s="700"/>
      <c r="AB243" s="700"/>
      <c r="AC243" s="700"/>
      <c r="AD243" s="700"/>
      <c r="AE243" s="700"/>
      <c r="AF243" s="700"/>
      <c r="AG243" s="700"/>
      <c r="AH243" s="700"/>
      <c r="AI243" s="700"/>
      <c r="AJ243" s="700"/>
      <c r="AK243" s="701"/>
    </row>
    <row r="244" spans="1:37" ht="14.25" thickBot="1" x14ac:dyDescent="0.2">
      <c r="A244" s="705"/>
      <c r="B244" s="706"/>
      <c r="C244" s="706"/>
      <c r="D244" s="706"/>
      <c r="E244" s="706"/>
      <c r="F244" s="706"/>
      <c r="G244" s="706"/>
      <c r="H244" s="706"/>
      <c r="I244" s="706"/>
      <c r="J244" s="706"/>
      <c r="K244" s="706"/>
      <c r="L244" s="706"/>
      <c r="M244" s="706"/>
      <c r="N244" s="706"/>
      <c r="O244" s="706"/>
      <c r="P244" s="706"/>
      <c r="Q244" s="706"/>
      <c r="R244" s="706"/>
      <c r="S244" s="706"/>
      <c r="T244" s="706"/>
      <c r="U244" s="706"/>
      <c r="V244" s="706"/>
      <c r="W244" s="706"/>
      <c r="X244" s="706"/>
      <c r="Y244" s="706"/>
      <c r="Z244" s="706"/>
      <c r="AA244" s="706"/>
      <c r="AB244" s="706"/>
      <c r="AC244" s="706"/>
      <c r="AD244" s="706"/>
      <c r="AE244" s="706"/>
      <c r="AF244" s="706"/>
      <c r="AG244" s="706"/>
      <c r="AH244" s="706"/>
      <c r="AI244" s="706"/>
      <c r="AJ244" s="706"/>
      <c r="AK244" s="707"/>
    </row>
    <row r="245" spans="1:37" x14ac:dyDescent="0.15">
      <c r="A245" s="218"/>
      <c r="B245" s="218"/>
      <c r="C245" s="218"/>
      <c r="D245" s="218"/>
      <c r="E245" s="218"/>
      <c r="F245" s="218"/>
      <c r="G245" s="218"/>
      <c r="H245" s="218"/>
      <c r="I245" s="218"/>
      <c r="J245" s="218"/>
      <c r="K245" s="218"/>
      <c r="L245" s="218"/>
      <c r="M245" s="218"/>
      <c r="N245" s="218"/>
      <c r="O245" s="218"/>
      <c r="P245" s="218"/>
      <c r="Q245" s="218"/>
      <c r="R245" s="218"/>
      <c r="S245" s="218"/>
      <c r="T245" s="218"/>
      <c r="U245" s="218"/>
      <c r="V245" s="218"/>
      <c r="W245" s="218"/>
      <c r="X245" s="218"/>
      <c r="Y245" s="218"/>
      <c r="Z245" s="218"/>
      <c r="AA245" s="218"/>
      <c r="AB245" s="218"/>
      <c r="AC245" s="218"/>
      <c r="AD245" s="218"/>
      <c r="AE245" s="218"/>
      <c r="AF245" s="218"/>
      <c r="AG245" s="218"/>
      <c r="AH245" s="218"/>
      <c r="AI245" s="218"/>
      <c r="AJ245" s="218"/>
      <c r="AK245" s="218"/>
    </row>
    <row r="246" spans="1:37" x14ac:dyDescent="0.15">
      <c r="A246" s="218"/>
      <c r="B246" s="218"/>
      <c r="C246" s="218"/>
      <c r="D246" s="218"/>
      <c r="E246" s="218"/>
      <c r="F246" s="218"/>
      <c r="G246" s="218"/>
      <c r="H246" s="218"/>
      <c r="I246" s="218"/>
      <c r="J246" s="218"/>
      <c r="K246" s="218"/>
      <c r="L246" s="218"/>
      <c r="M246" s="218"/>
      <c r="N246" s="218"/>
      <c r="O246" s="218"/>
      <c r="P246" s="218"/>
      <c r="Q246" s="218"/>
      <c r="R246" s="218"/>
      <c r="S246" s="218"/>
      <c r="T246" s="218"/>
      <c r="U246" s="218"/>
      <c r="V246" s="218"/>
      <c r="W246" s="218"/>
      <c r="X246" s="218"/>
      <c r="Y246" s="218"/>
      <c r="Z246" s="218"/>
      <c r="AA246" s="218"/>
      <c r="AB246" s="218"/>
      <c r="AC246" s="218"/>
      <c r="AD246" s="218"/>
      <c r="AE246" s="218"/>
      <c r="AF246" s="218"/>
      <c r="AG246" s="218"/>
      <c r="AH246" s="218"/>
      <c r="AI246" s="218"/>
      <c r="AJ246" s="218"/>
      <c r="AK246" s="218"/>
    </row>
    <row r="247" spans="1:37" x14ac:dyDescent="0.15">
      <c r="A247" s="218"/>
      <c r="B247" s="218"/>
      <c r="C247" s="218"/>
      <c r="D247" s="218"/>
      <c r="E247" s="218"/>
      <c r="F247" s="218"/>
      <c r="G247" s="218"/>
      <c r="H247" s="218"/>
      <c r="I247" s="218"/>
      <c r="J247" s="218"/>
      <c r="K247" s="218"/>
      <c r="L247" s="218"/>
      <c r="M247" s="218"/>
      <c r="N247" s="218"/>
      <c r="O247" s="218"/>
      <c r="P247" s="218"/>
      <c r="Q247" s="218"/>
      <c r="R247" s="218"/>
      <c r="S247" s="218"/>
      <c r="T247" s="218"/>
      <c r="U247" s="218"/>
      <c r="V247" s="218"/>
      <c r="W247" s="218"/>
      <c r="X247" s="218"/>
      <c r="Y247" s="218"/>
      <c r="Z247" s="218"/>
      <c r="AA247" s="218"/>
      <c r="AB247" s="218"/>
      <c r="AC247" s="218"/>
      <c r="AD247" s="218"/>
      <c r="AE247" s="218"/>
      <c r="AF247" s="218"/>
      <c r="AG247" s="218"/>
      <c r="AH247" s="218"/>
      <c r="AI247" s="218"/>
      <c r="AJ247" s="218"/>
      <c r="AK247" s="218"/>
    </row>
    <row r="248" spans="1:37" x14ac:dyDescent="0.15">
      <c r="A248" s="218"/>
      <c r="B248" s="218"/>
      <c r="C248" s="218"/>
      <c r="D248" s="218"/>
      <c r="E248" s="218"/>
      <c r="F248" s="218"/>
      <c r="G248" s="218"/>
      <c r="H248" s="218"/>
      <c r="I248" s="218"/>
      <c r="J248" s="218"/>
      <c r="K248" s="218"/>
      <c r="L248" s="218"/>
      <c r="M248" s="218"/>
      <c r="N248" s="218"/>
      <c r="O248" s="218"/>
      <c r="P248" s="218"/>
      <c r="Q248" s="218"/>
      <c r="R248" s="218"/>
      <c r="S248" s="218"/>
      <c r="T248" s="218"/>
      <c r="U248" s="218"/>
      <c r="V248" s="218"/>
      <c r="W248" s="218"/>
      <c r="X248" s="218"/>
      <c r="Y248" s="218"/>
      <c r="Z248" s="218"/>
      <c r="AA248" s="218"/>
      <c r="AB248" s="218"/>
      <c r="AC248" s="218"/>
      <c r="AD248" s="218"/>
      <c r="AE248" s="218"/>
      <c r="AF248" s="218"/>
      <c r="AG248" s="218"/>
      <c r="AH248" s="218"/>
      <c r="AI248" s="218"/>
      <c r="AJ248" s="218"/>
      <c r="AK248" s="218"/>
    </row>
    <row r="249" spans="1:37" x14ac:dyDescent="0.15">
      <c r="A249" s="218"/>
      <c r="B249" s="218"/>
      <c r="C249" s="218"/>
      <c r="D249" s="218"/>
      <c r="E249" s="218"/>
      <c r="F249" s="218"/>
      <c r="G249" s="218"/>
      <c r="H249" s="218"/>
      <c r="I249" s="218"/>
      <c r="J249" s="218"/>
      <c r="K249" s="218"/>
      <c r="L249" s="218"/>
      <c r="M249" s="218"/>
      <c r="N249" s="218"/>
      <c r="O249" s="218"/>
      <c r="P249" s="218"/>
      <c r="Q249" s="218"/>
      <c r="R249" s="218"/>
      <c r="S249" s="218"/>
      <c r="T249" s="218"/>
      <c r="U249" s="218"/>
      <c r="V249" s="218"/>
      <c r="W249" s="218"/>
      <c r="X249" s="218"/>
      <c r="Y249" s="218"/>
      <c r="Z249" s="218"/>
      <c r="AA249" s="218"/>
      <c r="AB249" s="218"/>
      <c r="AC249" s="218"/>
      <c r="AD249" s="218"/>
      <c r="AE249" s="218"/>
      <c r="AF249" s="218"/>
      <c r="AG249" s="218"/>
      <c r="AH249" s="218"/>
      <c r="AI249" s="218"/>
      <c r="AJ249" s="218"/>
      <c r="AK249" s="218"/>
    </row>
    <row r="250" spans="1:37" x14ac:dyDescent="0.15">
      <c r="A250" s="218"/>
      <c r="B250" s="218"/>
      <c r="C250" s="218"/>
      <c r="D250" s="218"/>
      <c r="E250" s="218"/>
      <c r="F250" s="218"/>
      <c r="G250" s="218"/>
      <c r="H250" s="218"/>
      <c r="I250" s="218"/>
      <c r="J250" s="218"/>
      <c r="K250" s="218"/>
      <c r="L250" s="218"/>
      <c r="M250" s="218"/>
      <c r="N250" s="218"/>
      <c r="O250" s="218"/>
      <c r="P250" s="218"/>
      <c r="Q250" s="218"/>
      <c r="R250" s="218"/>
      <c r="S250" s="218"/>
      <c r="T250" s="218"/>
      <c r="U250" s="218"/>
      <c r="V250" s="218"/>
      <c r="W250" s="218"/>
      <c r="X250" s="218"/>
      <c r="Y250" s="218"/>
      <c r="Z250" s="218"/>
      <c r="AA250" s="218"/>
      <c r="AB250" s="218"/>
      <c r="AC250" s="218"/>
      <c r="AD250" s="218"/>
      <c r="AE250" s="218"/>
      <c r="AF250" s="218"/>
      <c r="AG250" s="218"/>
      <c r="AH250" s="218"/>
      <c r="AI250" s="218"/>
      <c r="AJ250" s="218"/>
      <c r="AK250" s="218"/>
    </row>
    <row r="251" spans="1:37" x14ac:dyDescent="0.15">
      <c r="A251" s="218"/>
      <c r="B251" s="218"/>
      <c r="C251" s="218"/>
      <c r="D251" s="218"/>
      <c r="E251" s="218"/>
      <c r="F251" s="218"/>
      <c r="G251" s="218"/>
      <c r="H251" s="218"/>
      <c r="I251" s="218"/>
      <c r="J251" s="218"/>
      <c r="K251" s="218"/>
      <c r="L251" s="218"/>
      <c r="M251" s="218"/>
      <c r="N251" s="218"/>
      <c r="O251" s="218"/>
      <c r="P251" s="218"/>
      <c r="Q251" s="218"/>
      <c r="R251" s="218"/>
      <c r="S251" s="218"/>
      <c r="T251" s="218"/>
      <c r="U251" s="218"/>
      <c r="V251" s="218"/>
      <c r="W251" s="218"/>
      <c r="X251" s="218"/>
      <c r="Y251" s="218"/>
      <c r="Z251" s="218"/>
      <c r="AA251" s="218"/>
      <c r="AB251" s="218"/>
      <c r="AC251" s="218"/>
      <c r="AD251" s="218"/>
      <c r="AE251" s="218"/>
      <c r="AF251" s="218"/>
      <c r="AG251" s="218"/>
      <c r="AH251" s="218"/>
      <c r="AI251" s="218"/>
      <c r="AJ251" s="218"/>
      <c r="AK251" s="218"/>
    </row>
    <row r="252" spans="1:37" x14ac:dyDescent="0.15">
      <c r="A252" s="218"/>
      <c r="B252" s="218"/>
      <c r="C252" s="218"/>
      <c r="D252" s="218"/>
      <c r="E252" s="218"/>
      <c r="F252" s="218"/>
      <c r="G252" s="218"/>
      <c r="H252" s="218"/>
      <c r="I252" s="218"/>
      <c r="J252" s="218"/>
      <c r="K252" s="218"/>
      <c r="L252" s="218"/>
      <c r="M252" s="218"/>
      <c r="N252" s="218"/>
      <c r="O252" s="218"/>
      <c r="P252" s="218"/>
      <c r="Q252" s="218"/>
      <c r="R252" s="218"/>
      <c r="S252" s="218"/>
      <c r="T252" s="218"/>
      <c r="U252" s="218"/>
      <c r="V252" s="218"/>
      <c r="W252" s="218"/>
      <c r="X252" s="218"/>
      <c r="Y252" s="218"/>
      <c r="Z252" s="218"/>
      <c r="AA252" s="218"/>
      <c r="AB252" s="218"/>
      <c r="AC252" s="218"/>
      <c r="AD252" s="218"/>
      <c r="AE252" s="218"/>
      <c r="AF252" s="218"/>
      <c r="AG252" s="218"/>
      <c r="AH252" s="218"/>
      <c r="AI252" s="218"/>
      <c r="AJ252" s="218"/>
      <c r="AK252" s="218"/>
    </row>
    <row r="253" spans="1:37" x14ac:dyDescent="0.15">
      <c r="A253" s="218"/>
      <c r="B253" s="218"/>
      <c r="C253" s="218"/>
      <c r="D253" s="218"/>
      <c r="E253" s="218"/>
      <c r="F253" s="218"/>
      <c r="G253" s="218"/>
      <c r="H253" s="218"/>
      <c r="I253" s="218"/>
      <c r="J253" s="218"/>
      <c r="K253" s="218"/>
      <c r="L253" s="218"/>
      <c r="M253" s="218"/>
      <c r="N253" s="218"/>
      <c r="O253" s="218"/>
      <c r="P253" s="218"/>
      <c r="Q253" s="218"/>
      <c r="R253" s="218"/>
      <c r="S253" s="218"/>
      <c r="T253" s="218"/>
      <c r="U253" s="218"/>
      <c r="V253" s="218"/>
      <c r="W253" s="218"/>
      <c r="X253" s="218"/>
      <c r="Y253" s="218"/>
      <c r="Z253" s="218"/>
      <c r="AA253" s="218"/>
      <c r="AB253" s="218"/>
      <c r="AC253" s="218"/>
      <c r="AD253" s="218"/>
      <c r="AE253" s="218"/>
      <c r="AF253" s="218"/>
      <c r="AG253" s="218"/>
      <c r="AH253" s="218"/>
      <c r="AI253" s="218"/>
      <c r="AJ253" s="218"/>
      <c r="AK253" s="218"/>
    </row>
    <row r="254" spans="1:37" x14ac:dyDescent="0.15">
      <c r="A254" s="218"/>
      <c r="B254" s="218"/>
      <c r="C254" s="218"/>
      <c r="D254" s="218"/>
      <c r="E254" s="218"/>
      <c r="F254" s="218"/>
      <c r="G254" s="218"/>
      <c r="H254" s="218"/>
      <c r="I254" s="218"/>
      <c r="J254" s="218"/>
      <c r="K254" s="218"/>
      <c r="L254" s="218"/>
      <c r="M254" s="218"/>
      <c r="N254" s="218"/>
      <c r="O254" s="218"/>
      <c r="P254" s="218"/>
      <c r="Q254" s="218"/>
      <c r="R254" s="218"/>
      <c r="S254" s="218"/>
      <c r="T254" s="218"/>
      <c r="U254" s="218"/>
      <c r="V254" s="218"/>
      <c r="W254" s="218"/>
      <c r="X254" s="218"/>
      <c r="Y254" s="218"/>
      <c r="Z254" s="218"/>
      <c r="AA254" s="218"/>
      <c r="AB254" s="218"/>
      <c r="AC254" s="218"/>
      <c r="AD254" s="218"/>
      <c r="AE254" s="218"/>
      <c r="AF254" s="218"/>
      <c r="AG254" s="218"/>
      <c r="AH254" s="218"/>
      <c r="AI254" s="218"/>
      <c r="AJ254" s="218"/>
      <c r="AK254" s="218"/>
    </row>
    <row r="255" spans="1:37" x14ac:dyDescent="0.15">
      <c r="A255" s="218"/>
      <c r="B255" s="218"/>
      <c r="C255" s="218"/>
      <c r="D255" s="218"/>
      <c r="E255" s="218"/>
      <c r="F255" s="218"/>
      <c r="G255" s="218"/>
      <c r="H255" s="218"/>
      <c r="I255" s="218"/>
      <c r="J255" s="218"/>
      <c r="K255" s="218"/>
      <c r="L255" s="218"/>
      <c r="M255" s="218"/>
      <c r="N255" s="218"/>
      <c r="O255" s="218"/>
      <c r="P255" s="218"/>
      <c r="Q255" s="218"/>
      <c r="R255" s="218"/>
      <c r="S255" s="218"/>
      <c r="T255" s="218"/>
      <c r="U255" s="218"/>
      <c r="V255" s="218"/>
      <c r="W255" s="218"/>
      <c r="X255" s="218"/>
      <c r="Y255" s="218"/>
      <c r="Z255" s="218"/>
      <c r="AA255" s="218"/>
      <c r="AB255" s="218"/>
      <c r="AC255" s="218"/>
      <c r="AD255" s="218"/>
      <c r="AE255" s="218"/>
      <c r="AF255" s="218"/>
      <c r="AG255" s="218"/>
      <c r="AH255" s="218"/>
      <c r="AI255" s="218"/>
      <c r="AJ255" s="218"/>
      <c r="AK255" s="218"/>
    </row>
    <row r="256" spans="1:37" x14ac:dyDescent="0.15">
      <c r="A256" s="218"/>
      <c r="B256" s="218"/>
      <c r="C256" s="218"/>
      <c r="D256" s="218"/>
      <c r="E256" s="218"/>
      <c r="F256" s="218"/>
      <c r="G256" s="218"/>
      <c r="H256" s="218"/>
      <c r="I256" s="218"/>
      <c r="J256" s="218"/>
      <c r="K256" s="218"/>
      <c r="L256" s="218"/>
      <c r="M256" s="218"/>
      <c r="N256" s="218"/>
      <c r="O256" s="218"/>
      <c r="P256" s="218"/>
      <c r="Q256" s="218"/>
      <c r="R256" s="218"/>
      <c r="S256" s="218"/>
      <c r="T256" s="218"/>
      <c r="U256" s="218"/>
      <c r="V256" s="218"/>
      <c r="W256" s="218"/>
      <c r="X256" s="218"/>
      <c r="Y256" s="218"/>
      <c r="Z256" s="218"/>
      <c r="AA256" s="218"/>
      <c r="AB256" s="218"/>
      <c r="AC256" s="218"/>
      <c r="AD256" s="218"/>
      <c r="AE256" s="218"/>
      <c r="AF256" s="218"/>
      <c r="AG256" s="218"/>
      <c r="AH256" s="218"/>
      <c r="AI256" s="218"/>
      <c r="AJ256" s="218"/>
      <c r="AK256" s="218"/>
    </row>
    <row r="257" spans="1:37" x14ac:dyDescent="0.15">
      <c r="A257" s="218"/>
      <c r="B257" s="218"/>
      <c r="C257" s="218"/>
      <c r="D257" s="218"/>
      <c r="E257" s="218"/>
      <c r="F257" s="218"/>
      <c r="G257" s="218"/>
      <c r="H257" s="218"/>
      <c r="I257" s="218"/>
      <c r="J257" s="218"/>
      <c r="K257" s="218"/>
      <c r="L257" s="218"/>
      <c r="M257" s="218"/>
      <c r="N257" s="218"/>
      <c r="O257" s="218"/>
      <c r="P257" s="218"/>
      <c r="Q257" s="218"/>
      <c r="R257" s="218"/>
      <c r="S257" s="218"/>
      <c r="T257" s="218"/>
      <c r="U257" s="218"/>
      <c r="V257" s="218"/>
      <c r="W257" s="218"/>
      <c r="X257" s="218"/>
      <c r="Y257" s="218"/>
      <c r="Z257" s="218"/>
      <c r="AA257" s="218"/>
      <c r="AB257" s="218"/>
      <c r="AC257" s="218"/>
      <c r="AD257" s="218"/>
      <c r="AE257" s="218"/>
      <c r="AF257" s="218"/>
      <c r="AG257" s="218"/>
      <c r="AH257" s="218"/>
      <c r="AI257" s="218"/>
      <c r="AJ257" s="218"/>
      <c r="AK257" s="218"/>
    </row>
    <row r="258" spans="1:37" x14ac:dyDescent="0.15">
      <c r="A258" s="218"/>
      <c r="B258" s="218"/>
      <c r="C258" s="218"/>
      <c r="D258" s="218"/>
      <c r="E258" s="218"/>
      <c r="F258" s="218"/>
      <c r="G258" s="218"/>
      <c r="H258" s="218"/>
      <c r="I258" s="218"/>
      <c r="J258" s="218"/>
      <c r="K258" s="218"/>
      <c r="L258" s="218"/>
      <c r="M258" s="218"/>
      <c r="N258" s="218"/>
      <c r="O258" s="218"/>
      <c r="P258" s="218"/>
      <c r="Q258" s="218"/>
      <c r="R258" s="218"/>
      <c r="S258" s="218"/>
      <c r="T258" s="218"/>
      <c r="U258" s="218"/>
      <c r="V258" s="218"/>
      <c r="W258" s="218"/>
      <c r="X258" s="218"/>
      <c r="Y258" s="218"/>
      <c r="Z258" s="218"/>
      <c r="AA258" s="218"/>
      <c r="AB258" s="218"/>
      <c r="AC258" s="218"/>
      <c r="AD258" s="218"/>
      <c r="AE258" s="218"/>
      <c r="AF258" s="218"/>
      <c r="AG258" s="218"/>
      <c r="AH258" s="218"/>
      <c r="AI258" s="218"/>
      <c r="AJ258" s="218"/>
      <c r="AK258" s="218"/>
    </row>
    <row r="259" spans="1:37" x14ac:dyDescent="0.15">
      <c r="A259" s="218"/>
      <c r="B259" s="218"/>
      <c r="C259" s="218"/>
      <c r="D259" s="218"/>
      <c r="E259" s="218"/>
      <c r="F259" s="218"/>
      <c r="G259" s="218"/>
      <c r="H259" s="218"/>
      <c r="I259" s="218"/>
      <c r="J259" s="218"/>
      <c r="K259" s="218"/>
      <c r="L259" s="218"/>
      <c r="M259" s="218"/>
      <c r="N259" s="218"/>
      <c r="O259" s="218"/>
      <c r="P259" s="218"/>
      <c r="Q259" s="218"/>
      <c r="R259" s="218"/>
      <c r="S259" s="218"/>
      <c r="T259" s="218"/>
      <c r="U259" s="218"/>
      <c r="V259" s="218"/>
      <c r="W259" s="218"/>
      <c r="X259" s="218"/>
      <c r="Y259" s="218"/>
      <c r="Z259" s="218"/>
      <c r="AA259" s="218"/>
      <c r="AB259" s="218"/>
      <c r="AC259" s="218"/>
      <c r="AD259" s="218"/>
      <c r="AE259" s="218"/>
      <c r="AF259" s="218"/>
      <c r="AG259" s="218"/>
      <c r="AH259" s="218"/>
      <c r="AI259" s="218"/>
      <c r="AJ259" s="218"/>
      <c r="AK259" s="218"/>
    </row>
    <row r="260" spans="1:37" x14ac:dyDescent="0.15">
      <c r="A260" s="218"/>
      <c r="B260" s="218"/>
      <c r="C260" s="218"/>
      <c r="D260" s="218"/>
      <c r="E260" s="218"/>
      <c r="F260" s="218"/>
      <c r="G260" s="218"/>
      <c r="H260" s="218"/>
      <c r="I260" s="218"/>
      <c r="J260" s="218"/>
      <c r="K260" s="218"/>
      <c r="L260" s="218"/>
      <c r="M260" s="218"/>
      <c r="N260" s="218"/>
      <c r="O260" s="218"/>
      <c r="P260" s="218"/>
      <c r="Q260" s="218"/>
      <c r="R260" s="218"/>
      <c r="S260" s="218"/>
      <c r="T260" s="218"/>
      <c r="U260" s="218"/>
      <c r="V260" s="218"/>
      <c r="W260" s="218"/>
      <c r="X260" s="218"/>
      <c r="Y260" s="218"/>
      <c r="Z260" s="218"/>
      <c r="AA260" s="218"/>
      <c r="AB260" s="218"/>
      <c r="AC260" s="218"/>
      <c r="AD260" s="218"/>
      <c r="AE260" s="218"/>
      <c r="AF260" s="218"/>
      <c r="AG260" s="218"/>
      <c r="AH260" s="218"/>
      <c r="AI260" s="218"/>
      <c r="AJ260" s="218"/>
      <c r="AK260" s="218"/>
    </row>
    <row r="261" spans="1:37" x14ac:dyDescent="0.15">
      <c r="A261" s="218"/>
      <c r="B261" s="218"/>
      <c r="C261" s="218"/>
      <c r="D261" s="218"/>
      <c r="E261" s="218"/>
      <c r="F261" s="218"/>
      <c r="G261" s="218"/>
      <c r="H261" s="218"/>
      <c r="I261" s="218"/>
      <c r="J261" s="218"/>
      <c r="K261" s="218"/>
      <c r="L261" s="218"/>
      <c r="M261" s="218"/>
      <c r="N261" s="218"/>
      <c r="O261" s="218"/>
      <c r="P261" s="218"/>
      <c r="Q261" s="218"/>
      <c r="R261" s="218"/>
      <c r="S261" s="218"/>
      <c r="T261" s="218"/>
      <c r="U261" s="218"/>
      <c r="V261" s="218"/>
      <c r="W261" s="218"/>
      <c r="X261" s="218"/>
      <c r="Y261" s="218"/>
      <c r="Z261" s="218"/>
      <c r="AA261" s="218"/>
      <c r="AB261" s="218"/>
      <c r="AC261" s="218"/>
      <c r="AD261" s="218"/>
      <c r="AE261" s="218"/>
      <c r="AF261" s="218"/>
      <c r="AG261" s="218"/>
      <c r="AH261" s="218"/>
      <c r="AI261" s="218"/>
      <c r="AJ261" s="218"/>
      <c r="AK261" s="218"/>
    </row>
    <row r="262" spans="1:37" x14ac:dyDescent="0.15">
      <c r="A262" s="218"/>
      <c r="B262" s="218"/>
      <c r="C262" s="218"/>
      <c r="D262" s="218"/>
      <c r="E262" s="218"/>
      <c r="F262" s="218"/>
      <c r="G262" s="218"/>
      <c r="H262" s="218"/>
      <c r="I262" s="218"/>
      <c r="J262" s="218"/>
      <c r="K262" s="218"/>
      <c r="L262" s="218"/>
      <c r="M262" s="218"/>
      <c r="N262" s="218"/>
      <c r="O262" s="218"/>
      <c r="P262" s="218"/>
      <c r="Q262" s="218"/>
      <c r="R262" s="218"/>
      <c r="S262" s="218"/>
      <c r="T262" s="218"/>
      <c r="U262" s="218"/>
      <c r="V262" s="218"/>
      <c r="W262" s="218"/>
      <c r="X262" s="218"/>
      <c r="Y262" s="218"/>
      <c r="Z262" s="218"/>
      <c r="AA262" s="218"/>
      <c r="AB262" s="218"/>
      <c r="AC262" s="218"/>
      <c r="AD262" s="218"/>
      <c r="AE262" s="218"/>
      <c r="AF262" s="218"/>
      <c r="AG262" s="218"/>
      <c r="AH262" s="218"/>
      <c r="AI262" s="218"/>
      <c r="AJ262" s="218"/>
      <c r="AK262" s="218"/>
    </row>
    <row r="263" spans="1:37" x14ac:dyDescent="0.15">
      <c r="A263" s="218"/>
      <c r="B263" s="218"/>
      <c r="C263" s="218"/>
      <c r="D263" s="218"/>
      <c r="E263" s="218"/>
      <c r="F263" s="218"/>
      <c r="G263" s="218"/>
      <c r="H263" s="218"/>
      <c r="I263" s="218"/>
      <c r="J263" s="218"/>
      <c r="K263" s="218"/>
      <c r="L263" s="218"/>
      <c r="M263" s="218"/>
      <c r="N263" s="218"/>
      <c r="O263" s="218"/>
      <c r="P263" s="218"/>
      <c r="Q263" s="218"/>
      <c r="R263" s="218"/>
      <c r="S263" s="218"/>
      <c r="T263" s="218"/>
      <c r="U263" s="218"/>
      <c r="V263" s="218"/>
      <c r="W263" s="218"/>
      <c r="X263" s="218"/>
      <c r="Y263" s="218"/>
      <c r="Z263" s="218"/>
      <c r="AA263" s="218"/>
      <c r="AB263" s="218"/>
      <c r="AC263" s="218"/>
      <c r="AD263" s="218"/>
      <c r="AE263" s="218"/>
      <c r="AF263" s="218"/>
      <c r="AG263" s="218"/>
      <c r="AH263" s="218"/>
      <c r="AI263" s="218"/>
      <c r="AJ263" s="218"/>
      <c r="AK263" s="218"/>
    </row>
    <row r="264" spans="1:37" x14ac:dyDescent="0.15">
      <c r="A264" s="218"/>
      <c r="B264" s="218"/>
      <c r="C264" s="218"/>
      <c r="D264" s="218"/>
      <c r="E264" s="218"/>
      <c r="F264" s="218"/>
      <c r="G264" s="218"/>
      <c r="H264" s="218"/>
      <c r="I264" s="218"/>
      <c r="J264" s="218"/>
      <c r="K264" s="218"/>
      <c r="L264" s="218"/>
      <c r="M264" s="218"/>
      <c r="N264" s="218"/>
      <c r="O264" s="218"/>
      <c r="P264" s="218"/>
      <c r="Q264" s="218"/>
      <c r="R264" s="218"/>
      <c r="S264" s="218"/>
      <c r="T264" s="218"/>
      <c r="U264" s="218"/>
      <c r="V264" s="218"/>
      <c r="W264" s="218"/>
      <c r="X264" s="218"/>
      <c r="Y264" s="218"/>
      <c r="Z264" s="218"/>
      <c r="AA264" s="218"/>
      <c r="AB264" s="218"/>
      <c r="AC264" s="218"/>
      <c r="AD264" s="218"/>
      <c r="AE264" s="218"/>
      <c r="AF264" s="218"/>
      <c r="AG264" s="218"/>
      <c r="AH264" s="218"/>
      <c r="AI264" s="218"/>
      <c r="AJ264" s="218"/>
      <c r="AK264" s="218"/>
    </row>
    <row r="265" spans="1:37" x14ac:dyDescent="0.15">
      <c r="A265" s="218"/>
      <c r="B265" s="218"/>
      <c r="C265" s="218"/>
      <c r="D265" s="218"/>
      <c r="E265" s="218"/>
      <c r="F265" s="218"/>
      <c r="G265" s="218"/>
      <c r="H265" s="218"/>
      <c r="I265" s="218"/>
      <c r="J265" s="218"/>
      <c r="K265" s="218"/>
      <c r="L265" s="218"/>
      <c r="M265" s="218"/>
      <c r="N265" s="218"/>
      <c r="O265" s="218"/>
      <c r="P265" s="218"/>
      <c r="Q265" s="218"/>
      <c r="R265" s="218"/>
      <c r="S265" s="218"/>
      <c r="T265" s="218"/>
      <c r="U265" s="218"/>
      <c r="V265" s="218"/>
      <c r="W265" s="218"/>
      <c r="X265" s="218"/>
      <c r="Y265" s="218"/>
      <c r="Z265" s="218"/>
      <c r="AA265" s="218"/>
      <c r="AB265" s="218"/>
      <c r="AC265" s="218"/>
      <c r="AD265" s="218"/>
      <c r="AE265" s="218"/>
      <c r="AF265" s="218"/>
      <c r="AG265" s="218"/>
      <c r="AH265" s="218"/>
      <c r="AI265" s="218"/>
      <c r="AJ265" s="218"/>
      <c r="AK265" s="218"/>
    </row>
    <row r="266" spans="1:37" x14ac:dyDescent="0.15">
      <c r="A266" s="218"/>
      <c r="B266" s="218"/>
      <c r="C266" s="218"/>
      <c r="D266" s="218"/>
      <c r="E266" s="218"/>
      <c r="F266" s="218"/>
      <c r="G266" s="218"/>
      <c r="H266" s="218"/>
      <c r="I266" s="218"/>
      <c r="J266" s="218"/>
      <c r="K266" s="218"/>
      <c r="L266" s="218"/>
      <c r="M266" s="218"/>
      <c r="N266" s="218"/>
      <c r="O266" s="218"/>
      <c r="P266" s="218"/>
      <c r="Q266" s="218"/>
      <c r="R266" s="218"/>
      <c r="S266" s="218"/>
      <c r="T266" s="218"/>
      <c r="U266" s="218"/>
      <c r="V266" s="218"/>
      <c r="W266" s="218"/>
      <c r="X266" s="218"/>
      <c r="Y266" s="218"/>
      <c r="Z266" s="218"/>
      <c r="AA266" s="218"/>
      <c r="AB266" s="218"/>
      <c r="AC266" s="218"/>
      <c r="AD266" s="218"/>
      <c r="AE266" s="218"/>
      <c r="AF266" s="218"/>
      <c r="AG266" s="218"/>
      <c r="AH266" s="218"/>
      <c r="AI266" s="218"/>
      <c r="AJ266" s="218"/>
      <c r="AK266" s="218"/>
    </row>
    <row r="267" spans="1:37" x14ac:dyDescent="0.15">
      <c r="A267" s="218"/>
      <c r="B267" s="218"/>
      <c r="C267" s="218"/>
      <c r="D267" s="218"/>
      <c r="E267" s="218"/>
      <c r="F267" s="218"/>
      <c r="G267" s="218"/>
      <c r="H267" s="218"/>
      <c r="I267" s="218"/>
      <c r="J267" s="218"/>
      <c r="K267" s="218"/>
      <c r="L267" s="218"/>
      <c r="M267" s="218"/>
      <c r="N267" s="218"/>
      <c r="O267" s="218"/>
      <c r="P267" s="218"/>
      <c r="Q267" s="218"/>
      <c r="R267" s="218"/>
      <c r="S267" s="218"/>
      <c r="T267" s="218"/>
      <c r="U267" s="218"/>
      <c r="V267" s="218"/>
      <c r="W267" s="218"/>
      <c r="X267" s="218"/>
      <c r="Y267" s="218"/>
      <c r="Z267" s="218"/>
      <c r="AA267" s="218"/>
      <c r="AB267" s="218"/>
      <c r="AC267" s="218"/>
      <c r="AD267" s="218"/>
      <c r="AE267" s="218"/>
      <c r="AF267" s="218"/>
      <c r="AG267" s="218"/>
      <c r="AH267" s="218"/>
      <c r="AI267" s="218"/>
      <c r="AJ267" s="218"/>
      <c r="AK267" s="218"/>
    </row>
    <row r="268" spans="1:37" x14ac:dyDescent="0.15">
      <c r="A268" s="218"/>
      <c r="B268" s="218"/>
      <c r="C268" s="218"/>
      <c r="D268" s="218"/>
      <c r="E268" s="218"/>
      <c r="F268" s="218"/>
      <c r="G268" s="218"/>
      <c r="H268" s="218"/>
      <c r="I268" s="218"/>
      <c r="J268" s="218"/>
      <c r="K268" s="218"/>
      <c r="L268" s="218"/>
      <c r="M268" s="218"/>
      <c r="N268" s="218"/>
      <c r="O268" s="218"/>
      <c r="P268" s="218"/>
      <c r="Q268" s="218"/>
      <c r="R268" s="218"/>
      <c r="S268" s="218"/>
      <c r="T268" s="218"/>
      <c r="U268" s="218"/>
      <c r="V268" s="218"/>
      <c r="W268" s="218"/>
      <c r="X268" s="218"/>
      <c r="Y268" s="218"/>
      <c r="Z268" s="218"/>
      <c r="AA268" s="218"/>
      <c r="AB268" s="218"/>
      <c r="AC268" s="218"/>
      <c r="AD268" s="218"/>
      <c r="AE268" s="218"/>
      <c r="AF268" s="218"/>
      <c r="AG268" s="218"/>
      <c r="AH268" s="218"/>
      <c r="AI268" s="218"/>
      <c r="AJ268" s="218"/>
      <c r="AK268" s="218"/>
    </row>
    <row r="269" spans="1:37" x14ac:dyDescent="0.15">
      <c r="A269" s="218"/>
      <c r="B269" s="218"/>
      <c r="C269" s="218"/>
      <c r="D269" s="218"/>
      <c r="E269" s="218"/>
      <c r="F269" s="218"/>
      <c r="G269" s="218"/>
      <c r="H269" s="218"/>
      <c r="I269" s="218"/>
      <c r="J269" s="218"/>
      <c r="K269" s="218"/>
      <c r="L269" s="218"/>
      <c r="M269" s="218"/>
      <c r="N269" s="218"/>
      <c r="O269" s="218"/>
      <c r="P269" s="218"/>
      <c r="Q269" s="218"/>
      <c r="R269" s="218"/>
      <c r="S269" s="218"/>
      <c r="T269" s="218"/>
      <c r="U269" s="218"/>
      <c r="V269" s="218"/>
      <c r="W269" s="218"/>
      <c r="X269" s="218"/>
      <c r="Y269" s="218"/>
      <c r="Z269" s="218"/>
      <c r="AA269" s="218"/>
      <c r="AB269" s="218"/>
      <c r="AC269" s="218"/>
      <c r="AD269" s="218"/>
      <c r="AE269" s="218"/>
      <c r="AF269" s="218"/>
      <c r="AG269" s="218"/>
      <c r="AH269" s="218"/>
      <c r="AI269" s="218"/>
      <c r="AJ269" s="218"/>
      <c r="AK269" s="218"/>
    </row>
    <row r="270" spans="1:37" x14ac:dyDescent="0.15">
      <c r="A270" s="218"/>
      <c r="B270" s="218"/>
      <c r="C270" s="218"/>
      <c r="D270" s="218"/>
      <c r="E270" s="218"/>
      <c r="F270" s="218"/>
      <c r="G270" s="218"/>
      <c r="H270" s="218"/>
      <c r="I270" s="218"/>
      <c r="J270" s="218"/>
      <c r="K270" s="218"/>
      <c r="L270" s="218"/>
      <c r="M270" s="218"/>
      <c r="N270" s="218"/>
      <c r="O270" s="218"/>
      <c r="P270" s="218"/>
      <c r="Q270" s="218"/>
      <c r="R270" s="218"/>
      <c r="S270" s="218"/>
      <c r="T270" s="218"/>
      <c r="U270" s="218"/>
      <c r="V270" s="218"/>
      <c r="W270" s="218"/>
      <c r="X270" s="218"/>
      <c r="Y270" s="218"/>
      <c r="Z270" s="218"/>
      <c r="AA270" s="218"/>
      <c r="AB270" s="218"/>
      <c r="AC270" s="218"/>
      <c r="AD270" s="218"/>
      <c r="AE270" s="218"/>
      <c r="AF270" s="218"/>
      <c r="AG270" s="218"/>
      <c r="AH270" s="218"/>
      <c r="AI270" s="218"/>
      <c r="AJ270" s="218"/>
      <c r="AK270" s="218"/>
    </row>
    <row r="271" spans="1:37" x14ac:dyDescent="0.15">
      <c r="A271" s="218"/>
      <c r="B271" s="218"/>
      <c r="C271" s="218"/>
      <c r="D271" s="218"/>
      <c r="E271" s="218"/>
      <c r="F271" s="218"/>
      <c r="G271" s="218"/>
      <c r="H271" s="218"/>
      <c r="I271" s="218"/>
      <c r="J271" s="218"/>
      <c r="K271" s="218"/>
      <c r="L271" s="218"/>
      <c r="M271" s="218"/>
      <c r="N271" s="218"/>
      <c r="O271" s="218"/>
      <c r="P271" s="218"/>
      <c r="Q271" s="218"/>
      <c r="R271" s="218"/>
      <c r="S271" s="218"/>
      <c r="T271" s="218"/>
      <c r="U271" s="218"/>
      <c r="V271" s="218"/>
      <c r="W271" s="218"/>
      <c r="X271" s="218"/>
      <c r="Y271" s="218"/>
      <c r="Z271" s="218"/>
      <c r="AA271" s="218"/>
      <c r="AB271" s="218"/>
      <c r="AC271" s="218"/>
      <c r="AD271" s="218"/>
      <c r="AE271" s="218"/>
      <c r="AF271" s="218"/>
      <c r="AG271" s="218"/>
      <c r="AH271" s="218"/>
      <c r="AI271" s="218"/>
      <c r="AJ271" s="218"/>
      <c r="AK271" s="218"/>
    </row>
    <row r="272" spans="1:37" x14ac:dyDescent="0.15">
      <c r="A272" s="218"/>
      <c r="B272" s="218"/>
      <c r="C272" s="218"/>
      <c r="D272" s="218"/>
      <c r="E272" s="218"/>
      <c r="F272" s="218"/>
      <c r="G272" s="218"/>
      <c r="H272" s="218"/>
      <c r="I272" s="218"/>
      <c r="J272" s="218"/>
      <c r="K272" s="218"/>
      <c r="L272" s="218"/>
      <c r="M272" s="218"/>
      <c r="N272" s="218"/>
      <c r="O272" s="218"/>
      <c r="P272" s="218"/>
      <c r="Q272" s="218"/>
      <c r="R272" s="218"/>
      <c r="S272" s="218"/>
      <c r="T272" s="218"/>
      <c r="U272" s="218"/>
      <c r="V272" s="218"/>
      <c r="W272" s="218"/>
      <c r="X272" s="218"/>
      <c r="Y272" s="218"/>
      <c r="Z272" s="218"/>
      <c r="AA272" s="218"/>
      <c r="AB272" s="218"/>
      <c r="AC272" s="218"/>
      <c r="AD272" s="218"/>
      <c r="AE272" s="218"/>
      <c r="AF272" s="218"/>
      <c r="AG272" s="218"/>
      <c r="AH272" s="218"/>
      <c r="AI272" s="218"/>
      <c r="AJ272" s="218"/>
      <c r="AK272" s="218"/>
    </row>
    <row r="273" spans="1:37" x14ac:dyDescent="0.15">
      <c r="A273" s="218"/>
      <c r="B273" s="218"/>
      <c r="C273" s="218"/>
      <c r="D273" s="218"/>
      <c r="E273" s="218"/>
      <c r="F273" s="218"/>
      <c r="G273" s="218"/>
      <c r="H273" s="218"/>
      <c r="I273" s="218"/>
      <c r="J273" s="218"/>
      <c r="K273" s="218"/>
      <c r="L273" s="218"/>
      <c r="M273" s="218"/>
      <c r="N273" s="218"/>
      <c r="O273" s="218"/>
      <c r="P273" s="218"/>
      <c r="Q273" s="218"/>
      <c r="R273" s="218"/>
      <c r="S273" s="218"/>
      <c r="T273" s="218"/>
      <c r="U273" s="218"/>
      <c r="V273" s="218"/>
      <c r="W273" s="218"/>
      <c r="X273" s="218"/>
      <c r="Y273" s="218"/>
      <c r="Z273" s="218"/>
      <c r="AA273" s="218"/>
      <c r="AB273" s="218"/>
      <c r="AC273" s="218"/>
      <c r="AD273" s="218"/>
      <c r="AE273" s="218"/>
      <c r="AF273" s="218"/>
      <c r="AG273" s="218"/>
      <c r="AH273" s="218"/>
      <c r="AI273" s="218"/>
      <c r="AJ273" s="218"/>
      <c r="AK273" s="218"/>
    </row>
    <row r="274" spans="1:37" x14ac:dyDescent="0.15">
      <c r="A274" s="218"/>
      <c r="B274" s="218"/>
      <c r="C274" s="218"/>
      <c r="D274" s="218"/>
      <c r="E274" s="218"/>
      <c r="F274" s="218"/>
      <c r="G274" s="218"/>
      <c r="H274" s="218"/>
      <c r="I274" s="218"/>
      <c r="J274" s="218"/>
      <c r="K274" s="218"/>
      <c r="L274" s="218"/>
      <c r="M274" s="218"/>
      <c r="N274" s="218"/>
      <c r="O274" s="218"/>
      <c r="P274" s="218"/>
      <c r="Q274" s="218"/>
      <c r="R274" s="218"/>
      <c r="S274" s="218"/>
      <c r="T274" s="218"/>
      <c r="U274" s="218"/>
      <c r="V274" s="218"/>
      <c r="W274" s="218"/>
      <c r="X274" s="218"/>
      <c r="Y274" s="218"/>
      <c r="Z274" s="218"/>
      <c r="AA274" s="218"/>
      <c r="AB274" s="218"/>
      <c r="AC274" s="218"/>
      <c r="AD274" s="218"/>
      <c r="AE274" s="218"/>
      <c r="AF274" s="218"/>
      <c r="AG274" s="218"/>
      <c r="AH274" s="218"/>
      <c r="AI274" s="218"/>
      <c r="AJ274" s="218"/>
      <c r="AK274" s="218"/>
    </row>
    <row r="275" spans="1:37" x14ac:dyDescent="0.15">
      <c r="A275" s="218"/>
      <c r="B275" s="218"/>
      <c r="C275" s="218"/>
      <c r="D275" s="218"/>
      <c r="E275" s="218"/>
      <c r="F275" s="218"/>
      <c r="G275" s="218"/>
      <c r="H275" s="218"/>
      <c r="I275" s="218"/>
      <c r="J275" s="218"/>
      <c r="K275" s="218"/>
      <c r="L275" s="218"/>
      <c r="M275" s="218"/>
      <c r="N275" s="218"/>
      <c r="O275" s="218"/>
      <c r="P275" s="218"/>
      <c r="Q275" s="218"/>
      <c r="R275" s="218"/>
      <c r="S275" s="218"/>
      <c r="T275" s="218"/>
      <c r="U275" s="218"/>
      <c r="V275" s="218"/>
      <c r="W275" s="218"/>
      <c r="X275" s="218"/>
      <c r="Y275" s="218"/>
      <c r="Z275" s="218"/>
      <c r="AA275" s="218"/>
      <c r="AB275" s="218"/>
      <c r="AC275" s="218"/>
      <c r="AD275" s="218"/>
      <c r="AE275" s="218"/>
      <c r="AF275" s="218"/>
      <c r="AG275" s="218"/>
      <c r="AH275" s="218"/>
      <c r="AI275" s="218"/>
      <c r="AJ275" s="218"/>
      <c r="AK275" s="218"/>
    </row>
    <row r="276" spans="1:37" x14ac:dyDescent="0.15">
      <c r="A276" s="218"/>
      <c r="B276" s="218"/>
      <c r="C276" s="218"/>
      <c r="D276" s="218"/>
      <c r="E276" s="218"/>
      <c r="F276" s="218"/>
      <c r="G276" s="218"/>
      <c r="H276" s="218"/>
      <c r="I276" s="218"/>
      <c r="J276" s="218"/>
      <c r="K276" s="218"/>
      <c r="L276" s="218"/>
      <c r="M276" s="218"/>
      <c r="N276" s="218"/>
      <c r="O276" s="218"/>
      <c r="P276" s="218"/>
      <c r="Q276" s="218"/>
      <c r="R276" s="218"/>
      <c r="S276" s="218"/>
      <c r="T276" s="218"/>
      <c r="U276" s="218"/>
      <c r="V276" s="218"/>
      <c r="W276" s="218"/>
      <c r="X276" s="218"/>
      <c r="Y276" s="218"/>
      <c r="Z276" s="218"/>
      <c r="AA276" s="218"/>
      <c r="AB276" s="218"/>
      <c r="AC276" s="218"/>
      <c r="AD276" s="218"/>
      <c r="AE276" s="218"/>
      <c r="AF276" s="218"/>
      <c r="AG276" s="218"/>
      <c r="AH276" s="218"/>
      <c r="AI276" s="218"/>
      <c r="AJ276" s="218"/>
      <c r="AK276" s="218"/>
    </row>
    <row r="277" spans="1:37" x14ac:dyDescent="0.15">
      <c r="A277" s="218"/>
      <c r="B277" s="218"/>
      <c r="C277" s="218"/>
      <c r="D277" s="218"/>
      <c r="E277" s="218"/>
      <c r="F277" s="218"/>
      <c r="G277" s="218"/>
      <c r="H277" s="218"/>
      <c r="I277" s="218"/>
      <c r="J277" s="218"/>
      <c r="K277" s="218"/>
      <c r="L277" s="218"/>
      <c r="M277" s="218"/>
      <c r="N277" s="218"/>
      <c r="O277" s="218"/>
      <c r="P277" s="218"/>
      <c r="Q277" s="218"/>
      <c r="R277" s="218"/>
      <c r="S277" s="218"/>
      <c r="T277" s="218"/>
      <c r="U277" s="218"/>
      <c r="V277" s="218"/>
      <c r="W277" s="218"/>
      <c r="X277" s="218"/>
      <c r="Y277" s="218"/>
      <c r="Z277" s="218"/>
      <c r="AA277" s="218"/>
      <c r="AB277" s="218"/>
      <c r="AC277" s="218"/>
      <c r="AD277" s="218"/>
      <c r="AE277" s="218"/>
      <c r="AF277" s="218"/>
      <c r="AG277" s="218"/>
      <c r="AH277" s="218"/>
      <c r="AI277" s="218"/>
      <c r="AJ277" s="218"/>
      <c r="AK277" s="218"/>
    </row>
    <row r="278" spans="1:37" x14ac:dyDescent="0.15">
      <c r="A278" s="218"/>
      <c r="B278" s="218"/>
      <c r="C278" s="218"/>
      <c r="D278" s="218"/>
      <c r="E278" s="218"/>
      <c r="F278" s="218"/>
      <c r="G278" s="218"/>
      <c r="H278" s="218"/>
      <c r="I278" s="218"/>
      <c r="J278" s="218"/>
      <c r="K278" s="218"/>
      <c r="L278" s="218"/>
      <c r="M278" s="218"/>
      <c r="N278" s="218"/>
      <c r="O278" s="218"/>
      <c r="P278" s="218"/>
      <c r="Q278" s="218"/>
      <c r="R278" s="218"/>
      <c r="S278" s="218"/>
      <c r="T278" s="218"/>
      <c r="U278" s="218"/>
      <c r="V278" s="218"/>
      <c r="W278" s="218"/>
      <c r="X278" s="218"/>
      <c r="Y278" s="218"/>
      <c r="Z278" s="218"/>
      <c r="AA278" s="218"/>
      <c r="AB278" s="218"/>
      <c r="AC278" s="218"/>
      <c r="AD278" s="218"/>
      <c r="AE278" s="218"/>
      <c r="AF278" s="218"/>
      <c r="AG278" s="218"/>
      <c r="AH278" s="218"/>
      <c r="AI278" s="218"/>
      <c r="AJ278" s="218"/>
      <c r="AK278" s="218"/>
    </row>
    <row r="279" spans="1:37" x14ac:dyDescent="0.15">
      <c r="A279" s="218"/>
      <c r="B279" s="218"/>
      <c r="C279" s="218"/>
      <c r="D279" s="218"/>
      <c r="E279" s="218"/>
      <c r="F279" s="218"/>
      <c r="G279" s="218"/>
      <c r="H279" s="218"/>
      <c r="I279" s="218"/>
      <c r="J279" s="218"/>
      <c r="K279" s="218"/>
      <c r="L279" s="218"/>
      <c r="M279" s="218"/>
      <c r="N279" s="218"/>
      <c r="O279" s="218"/>
      <c r="P279" s="218"/>
      <c r="Q279" s="218"/>
      <c r="R279" s="218"/>
      <c r="S279" s="218"/>
      <c r="T279" s="218"/>
      <c r="U279" s="218"/>
      <c r="V279" s="218"/>
      <c r="W279" s="218"/>
      <c r="X279" s="218"/>
      <c r="Y279" s="218"/>
      <c r="Z279" s="218"/>
      <c r="AA279" s="218"/>
      <c r="AB279" s="218"/>
      <c r="AC279" s="218"/>
      <c r="AD279" s="218"/>
      <c r="AE279" s="218"/>
      <c r="AF279" s="218"/>
      <c r="AG279" s="218"/>
      <c r="AH279" s="218"/>
      <c r="AI279" s="218"/>
      <c r="AJ279" s="218"/>
      <c r="AK279" s="218"/>
    </row>
    <row r="280" spans="1:37" x14ac:dyDescent="0.15">
      <c r="A280" s="218"/>
      <c r="B280" s="218"/>
      <c r="C280" s="218"/>
      <c r="D280" s="218"/>
      <c r="E280" s="218"/>
      <c r="F280" s="218"/>
      <c r="G280" s="218"/>
      <c r="H280" s="218"/>
      <c r="I280" s="218"/>
      <c r="J280" s="218"/>
      <c r="K280" s="218"/>
      <c r="L280" s="218"/>
      <c r="M280" s="218"/>
      <c r="N280" s="218"/>
      <c r="O280" s="218"/>
      <c r="P280" s="218"/>
      <c r="Q280" s="218"/>
      <c r="R280" s="218"/>
      <c r="S280" s="218"/>
      <c r="T280" s="218"/>
      <c r="U280" s="218"/>
      <c r="V280" s="218"/>
      <c r="W280" s="218"/>
      <c r="X280" s="218"/>
      <c r="Y280" s="218"/>
      <c r="Z280" s="218"/>
      <c r="AA280" s="218"/>
      <c r="AB280" s="218"/>
      <c r="AC280" s="218"/>
      <c r="AD280" s="218"/>
      <c r="AE280" s="218"/>
      <c r="AF280" s="218"/>
      <c r="AG280" s="218"/>
      <c r="AH280" s="218"/>
      <c r="AI280" s="218"/>
      <c r="AJ280" s="218"/>
      <c r="AK280" s="218"/>
    </row>
    <row r="281" spans="1:37" x14ac:dyDescent="0.15">
      <c r="A281" s="218"/>
      <c r="B281" s="218"/>
      <c r="C281" s="218"/>
      <c r="D281" s="218"/>
      <c r="E281" s="218"/>
      <c r="F281" s="218"/>
      <c r="G281" s="218"/>
      <c r="H281" s="218"/>
      <c r="I281" s="218"/>
      <c r="J281" s="218"/>
      <c r="K281" s="218"/>
      <c r="L281" s="218"/>
      <c r="M281" s="218"/>
      <c r="N281" s="218"/>
      <c r="O281" s="218"/>
      <c r="P281" s="218"/>
      <c r="Q281" s="218"/>
      <c r="R281" s="218"/>
      <c r="S281" s="218"/>
      <c r="T281" s="218"/>
      <c r="U281" s="218"/>
      <c r="V281" s="218"/>
      <c r="W281" s="218"/>
      <c r="X281" s="218"/>
      <c r="Y281" s="218"/>
      <c r="Z281" s="218"/>
      <c r="AA281" s="218"/>
      <c r="AB281" s="218"/>
      <c r="AC281" s="218"/>
      <c r="AD281" s="218"/>
      <c r="AE281" s="218"/>
      <c r="AF281" s="218"/>
      <c r="AG281" s="218"/>
      <c r="AH281" s="218"/>
      <c r="AI281" s="218"/>
      <c r="AJ281" s="218"/>
      <c r="AK281" s="218"/>
    </row>
    <row r="282" spans="1:37" x14ac:dyDescent="0.15">
      <c r="A282" s="218"/>
      <c r="B282" s="218"/>
      <c r="C282" s="218"/>
      <c r="D282" s="218"/>
      <c r="E282" s="218"/>
      <c r="F282" s="218"/>
      <c r="G282" s="218"/>
      <c r="H282" s="218"/>
      <c r="I282" s="218"/>
      <c r="J282" s="218"/>
      <c r="K282" s="218"/>
      <c r="L282" s="218"/>
      <c r="M282" s="218"/>
      <c r="N282" s="218"/>
      <c r="O282" s="218"/>
      <c r="P282" s="218"/>
      <c r="Q282" s="218"/>
      <c r="R282" s="218"/>
      <c r="S282" s="218"/>
      <c r="T282" s="218"/>
      <c r="U282" s="218"/>
      <c r="V282" s="218"/>
      <c r="W282" s="218"/>
      <c r="X282" s="218"/>
      <c r="Y282" s="218"/>
      <c r="Z282" s="218"/>
      <c r="AA282" s="218"/>
      <c r="AB282" s="218"/>
      <c r="AC282" s="218"/>
      <c r="AD282" s="218"/>
      <c r="AE282" s="218"/>
      <c r="AF282" s="218"/>
      <c r="AG282" s="218"/>
      <c r="AH282" s="218"/>
      <c r="AI282" s="218"/>
      <c r="AJ282" s="218"/>
      <c r="AK282" s="218"/>
    </row>
  </sheetData>
  <mergeCells count="1079">
    <mergeCell ref="AI242:AK242"/>
    <mergeCell ref="A243:B243"/>
    <mergeCell ref="C243:AK243"/>
    <mergeCell ref="A244:AK244"/>
    <mergeCell ref="A241:AK241"/>
    <mergeCell ref="A242:H242"/>
    <mergeCell ref="I242:L242"/>
    <mergeCell ref="M242:O242"/>
    <mergeCell ref="P242:R242"/>
    <mergeCell ref="S242:U242"/>
    <mergeCell ref="V242:X242"/>
    <mergeCell ref="Y242:AA242"/>
    <mergeCell ref="AB242:AD242"/>
    <mergeCell ref="AE242:AH242"/>
    <mergeCell ref="Y239:AA239"/>
    <mergeCell ref="AB239:AD239"/>
    <mergeCell ref="AE239:AH239"/>
    <mergeCell ref="AI239:AK239"/>
    <mergeCell ref="A240:B240"/>
    <mergeCell ref="C240:AK240"/>
    <mergeCell ref="AI236:AK236"/>
    <mergeCell ref="A237:B237"/>
    <mergeCell ref="C237:AK237"/>
    <mergeCell ref="A238:AK238"/>
    <mergeCell ref="A239:H239"/>
    <mergeCell ref="I239:L239"/>
    <mergeCell ref="M239:O239"/>
    <mergeCell ref="P239:R239"/>
    <mergeCell ref="S239:U239"/>
    <mergeCell ref="V239:X239"/>
    <mergeCell ref="A235:AK235"/>
    <mergeCell ref="A236:H236"/>
    <mergeCell ref="I236:L236"/>
    <mergeCell ref="M236:O236"/>
    <mergeCell ref="P236:R236"/>
    <mergeCell ref="S236:U236"/>
    <mergeCell ref="V236:X236"/>
    <mergeCell ref="Y236:AA236"/>
    <mergeCell ref="AB236:AD236"/>
    <mergeCell ref="AE236:AH236"/>
    <mergeCell ref="Y233:AA233"/>
    <mergeCell ref="AB233:AD233"/>
    <mergeCell ref="AE233:AH233"/>
    <mergeCell ref="AI233:AK233"/>
    <mergeCell ref="A234:B234"/>
    <mergeCell ref="C234:AK234"/>
    <mergeCell ref="AI230:AK230"/>
    <mergeCell ref="A231:B231"/>
    <mergeCell ref="C231:AK231"/>
    <mergeCell ref="A232:AK232"/>
    <mergeCell ref="A233:H233"/>
    <mergeCell ref="I233:L233"/>
    <mergeCell ref="M233:O233"/>
    <mergeCell ref="P233:R233"/>
    <mergeCell ref="S233:U233"/>
    <mergeCell ref="V233:X233"/>
    <mergeCell ref="A229:AK229"/>
    <mergeCell ref="A230:H230"/>
    <mergeCell ref="I230:L230"/>
    <mergeCell ref="M230:O230"/>
    <mergeCell ref="P230:R230"/>
    <mergeCell ref="S230:U230"/>
    <mergeCell ref="V230:X230"/>
    <mergeCell ref="Y230:AA230"/>
    <mergeCell ref="AB230:AD230"/>
    <mergeCell ref="AE230:AH230"/>
    <mergeCell ref="Y227:AA227"/>
    <mergeCell ref="AB227:AD227"/>
    <mergeCell ref="AE227:AH227"/>
    <mergeCell ref="AI227:AK227"/>
    <mergeCell ref="A228:B228"/>
    <mergeCell ref="C228:AK228"/>
    <mergeCell ref="AI224:AK224"/>
    <mergeCell ref="A225:B225"/>
    <mergeCell ref="C225:AK225"/>
    <mergeCell ref="A226:AK226"/>
    <mergeCell ref="A227:H227"/>
    <mergeCell ref="I227:L227"/>
    <mergeCell ref="M227:O227"/>
    <mergeCell ref="P227:R227"/>
    <mergeCell ref="S227:U227"/>
    <mergeCell ref="V227:X227"/>
    <mergeCell ref="A223:AK223"/>
    <mergeCell ref="A224:H224"/>
    <mergeCell ref="I224:L224"/>
    <mergeCell ref="M224:O224"/>
    <mergeCell ref="P224:R224"/>
    <mergeCell ref="S224:U224"/>
    <mergeCell ref="V224:X224"/>
    <mergeCell ref="Y224:AA224"/>
    <mergeCell ref="AB224:AD224"/>
    <mergeCell ref="AE224:AH224"/>
    <mergeCell ref="Y221:AA221"/>
    <mergeCell ref="AB221:AD221"/>
    <mergeCell ref="AE221:AH221"/>
    <mergeCell ref="AI221:AK221"/>
    <mergeCell ref="A222:B222"/>
    <mergeCell ref="C222:AK222"/>
    <mergeCell ref="AI218:AK218"/>
    <mergeCell ref="A219:B219"/>
    <mergeCell ref="C219:AK219"/>
    <mergeCell ref="A220:AK220"/>
    <mergeCell ref="A221:H221"/>
    <mergeCell ref="I221:L221"/>
    <mergeCell ref="M221:O221"/>
    <mergeCell ref="P221:R221"/>
    <mergeCell ref="S221:U221"/>
    <mergeCell ref="V221:X221"/>
    <mergeCell ref="A217:AK217"/>
    <mergeCell ref="A218:H218"/>
    <mergeCell ref="I218:L218"/>
    <mergeCell ref="M218:O218"/>
    <mergeCell ref="P218:R218"/>
    <mergeCell ref="S218:U218"/>
    <mergeCell ref="V218:X218"/>
    <mergeCell ref="Y218:AA218"/>
    <mergeCell ref="AB218:AD218"/>
    <mergeCell ref="AE218:AH218"/>
    <mergeCell ref="Y215:AA215"/>
    <mergeCell ref="AB215:AD215"/>
    <mergeCell ref="AE215:AH215"/>
    <mergeCell ref="AI215:AK215"/>
    <mergeCell ref="A216:B216"/>
    <mergeCell ref="C216:AK216"/>
    <mergeCell ref="AI212:AK212"/>
    <mergeCell ref="A213:B213"/>
    <mergeCell ref="C213:AK213"/>
    <mergeCell ref="A214:AK214"/>
    <mergeCell ref="A215:H215"/>
    <mergeCell ref="I215:L215"/>
    <mergeCell ref="M215:O215"/>
    <mergeCell ref="P215:R215"/>
    <mergeCell ref="S215:U215"/>
    <mergeCell ref="V215:X215"/>
    <mergeCell ref="A211:AK211"/>
    <mergeCell ref="A212:H212"/>
    <mergeCell ref="I212:L212"/>
    <mergeCell ref="M212:O212"/>
    <mergeCell ref="P212:R212"/>
    <mergeCell ref="S212:U212"/>
    <mergeCell ref="V212:X212"/>
    <mergeCell ref="Y212:AA212"/>
    <mergeCell ref="AB212:AD212"/>
    <mergeCell ref="AE212:AH212"/>
    <mergeCell ref="V209:X209"/>
    <mergeCell ref="Y209:AA209"/>
    <mergeCell ref="AB209:AD209"/>
    <mergeCell ref="AE209:AH209"/>
    <mergeCell ref="AI209:AK209"/>
    <mergeCell ref="A210:B210"/>
    <mergeCell ref="C210:AK210"/>
    <mergeCell ref="V208:X208"/>
    <mergeCell ref="Y208:AA208"/>
    <mergeCell ref="AB208:AD208"/>
    <mergeCell ref="AE208:AH208"/>
    <mergeCell ref="AI208:AK208"/>
    <mergeCell ref="A209:H209"/>
    <mergeCell ref="I209:L209"/>
    <mergeCell ref="M209:O209"/>
    <mergeCell ref="P209:R209"/>
    <mergeCell ref="S209:U209"/>
    <mergeCell ref="A202:F202"/>
    <mergeCell ref="G202:R202"/>
    <mergeCell ref="S202:X202"/>
    <mergeCell ref="Y202:AK202"/>
    <mergeCell ref="B203:AK206"/>
    <mergeCell ref="A208:H208"/>
    <mergeCell ref="I208:L208"/>
    <mergeCell ref="M208:O208"/>
    <mergeCell ref="P208:R208"/>
    <mergeCell ref="S208:U208"/>
    <mergeCell ref="A198:R200"/>
    <mergeCell ref="S198:V198"/>
    <mergeCell ref="W198:X198"/>
    <mergeCell ref="Y198:AK200"/>
    <mergeCell ref="S199:V199"/>
    <mergeCell ref="W199:X199"/>
    <mergeCell ref="S200:V200"/>
    <mergeCell ref="W200:X200"/>
    <mergeCell ref="A195:B195"/>
    <mergeCell ref="C195:R195"/>
    <mergeCell ref="T195:U195"/>
    <mergeCell ref="V195:AK195"/>
    <mergeCell ref="A196:R196"/>
    <mergeCell ref="T196:AK196"/>
    <mergeCell ref="A193:E193"/>
    <mergeCell ref="F193:R193"/>
    <mergeCell ref="T193:X193"/>
    <mergeCell ref="Y193:AK193"/>
    <mergeCell ref="A194:R194"/>
    <mergeCell ref="T194:AK194"/>
    <mergeCell ref="AC191:AF191"/>
    <mergeCell ref="AG191:AK191"/>
    <mergeCell ref="A192:D192"/>
    <mergeCell ref="E192:R192"/>
    <mergeCell ref="T192:W192"/>
    <mergeCell ref="X192:AK192"/>
    <mergeCell ref="A191:B191"/>
    <mergeCell ref="C191:I191"/>
    <mergeCell ref="J191:M191"/>
    <mergeCell ref="N191:R191"/>
    <mergeCell ref="T191:U191"/>
    <mergeCell ref="V191:AB191"/>
    <mergeCell ref="AC189:AD189"/>
    <mergeCell ref="AE189:AK189"/>
    <mergeCell ref="A190:E190"/>
    <mergeCell ref="F190:H190"/>
    <mergeCell ref="J190:K190"/>
    <mergeCell ref="L190:R190"/>
    <mergeCell ref="T190:X190"/>
    <mergeCell ref="Y190:AA190"/>
    <mergeCell ref="AC190:AD190"/>
    <mergeCell ref="AE190:AK190"/>
    <mergeCell ref="W188:X188"/>
    <mergeCell ref="Z188:AA188"/>
    <mergeCell ref="AC188:AF188"/>
    <mergeCell ref="AG188:AK188"/>
    <mergeCell ref="A189:B189"/>
    <mergeCell ref="C189:H189"/>
    <mergeCell ref="J189:K189"/>
    <mergeCell ref="L189:R189"/>
    <mergeCell ref="T189:U189"/>
    <mergeCell ref="V189:AA189"/>
    <mergeCell ref="A187:B187"/>
    <mergeCell ref="C187:R187"/>
    <mergeCell ref="T187:U187"/>
    <mergeCell ref="V187:AK187"/>
    <mergeCell ref="A188:B188"/>
    <mergeCell ref="D188:E188"/>
    <mergeCell ref="G188:H188"/>
    <mergeCell ref="J188:M188"/>
    <mergeCell ref="N188:R188"/>
    <mergeCell ref="T188:U188"/>
    <mergeCell ref="A184:B184"/>
    <mergeCell ref="C184:R184"/>
    <mergeCell ref="T184:U184"/>
    <mergeCell ref="V184:AK184"/>
    <mergeCell ref="A185:R185"/>
    <mergeCell ref="T185:AK185"/>
    <mergeCell ref="A182:E182"/>
    <mergeCell ref="F182:R182"/>
    <mergeCell ref="T182:X182"/>
    <mergeCell ref="Y182:AK182"/>
    <mergeCell ref="A183:R183"/>
    <mergeCell ref="T183:AK183"/>
    <mergeCell ref="AC180:AF180"/>
    <mergeCell ref="AG180:AK180"/>
    <mergeCell ref="A181:D181"/>
    <mergeCell ref="E181:R181"/>
    <mergeCell ref="T181:W181"/>
    <mergeCell ref="X181:AK181"/>
    <mergeCell ref="A180:B180"/>
    <mergeCell ref="C180:I180"/>
    <mergeCell ref="J180:M180"/>
    <mergeCell ref="N180:R180"/>
    <mergeCell ref="T180:U180"/>
    <mergeCell ref="V180:AB180"/>
    <mergeCell ref="AC178:AD178"/>
    <mergeCell ref="AE178:AK178"/>
    <mergeCell ref="A179:E179"/>
    <mergeCell ref="F179:H179"/>
    <mergeCell ref="J179:K179"/>
    <mergeCell ref="L179:R179"/>
    <mergeCell ref="T179:X179"/>
    <mergeCell ref="Y179:AA179"/>
    <mergeCell ref="AC179:AD179"/>
    <mergeCell ref="AE179:AK179"/>
    <mergeCell ref="W177:X177"/>
    <mergeCell ref="Z177:AA177"/>
    <mergeCell ref="AC177:AF177"/>
    <mergeCell ref="AG177:AK177"/>
    <mergeCell ref="A178:B178"/>
    <mergeCell ref="C178:H178"/>
    <mergeCell ref="J178:K178"/>
    <mergeCell ref="L178:R178"/>
    <mergeCell ref="T178:U178"/>
    <mergeCell ref="V178:AA178"/>
    <mergeCell ref="A176:B176"/>
    <mergeCell ref="C176:R176"/>
    <mergeCell ref="T176:U176"/>
    <mergeCell ref="V176:AK176"/>
    <mergeCell ref="A177:B177"/>
    <mergeCell ref="D177:E177"/>
    <mergeCell ref="G177:H177"/>
    <mergeCell ref="J177:M177"/>
    <mergeCell ref="N177:R177"/>
    <mergeCell ref="T177:U177"/>
    <mergeCell ref="A173:B173"/>
    <mergeCell ref="C173:R173"/>
    <mergeCell ref="T173:U173"/>
    <mergeCell ref="V173:AK173"/>
    <mergeCell ref="A174:R174"/>
    <mergeCell ref="T174:AK174"/>
    <mergeCell ref="A171:E171"/>
    <mergeCell ref="F171:R171"/>
    <mergeCell ref="T171:X171"/>
    <mergeCell ref="Y171:AK171"/>
    <mergeCell ref="A172:R172"/>
    <mergeCell ref="T172:AK172"/>
    <mergeCell ref="AC169:AF169"/>
    <mergeCell ref="AG169:AK169"/>
    <mergeCell ref="A170:D170"/>
    <mergeCell ref="E170:R170"/>
    <mergeCell ref="T170:W170"/>
    <mergeCell ref="X170:AK170"/>
    <mergeCell ref="A169:B169"/>
    <mergeCell ref="C169:I169"/>
    <mergeCell ref="J169:M169"/>
    <mergeCell ref="N169:R169"/>
    <mergeCell ref="T169:U169"/>
    <mergeCell ref="V169:AB169"/>
    <mergeCell ref="AC167:AD167"/>
    <mergeCell ref="AE167:AK167"/>
    <mergeCell ref="A168:E168"/>
    <mergeCell ref="F168:H168"/>
    <mergeCell ref="J168:K168"/>
    <mergeCell ref="L168:R168"/>
    <mergeCell ref="T168:X168"/>
    <mergeCell ref="Y168:AA168"/>
    <mergeCell ref="AC168:AD168"/>
    <mergeCell ref="AE168:AK168"/>
    <mergeCell ref="W166:X166"/>
    <mergeCell ref="Z166:AA166"/>
    <mergeCell ref="AC166:AF166"/>
    <mergeCell ref="AG166:AK166"/>
    <mergeCell ref="A167:B167"/>
    <mergeCell ref="C167:H167"/>
    <mergeCell ref="J167:K167"/>
    <mergeCell ref="L167:R167"/>
    <mergeCell ref="T167:U167"/>
    <mergeCell ref="V167:AA167"/>
    <mergeCell ref="A165:B165"/>
    <mergeCell ref="C165:R165"/>
    <mergeCell ref="T165:U165"/>
    <mergeCell ref="V165:AK165"/>
    <mergeCell ref="A166:B166"/>
    <mergeCell ref="D166:E166"/>
    <mergeCell ref="G166:H166"/>
    <mergeCell ref="J166:M166"/>
    <mergeCell ref="N166:R166"/>
    <mergeCell ref="T166:U166"/>
    <mergeCell ref="A162:B162"/>
    <mergeCell ref="C162:R162"/>
    <mergeCell ref="T162:U162"/>
    <mergeCell ref="V162:AK162"/>
    <mergeCell ref="A163:R163"/>
    <mergeCell ref="T163:AK163"/>
    <mergeCell ref="A160:E160"/>
    <mergeCell ref="F160:R160"/>
    <mergeCell ref="T160:X160"/>
    <mergeCell ref="Y160:AK160"/>
    <mergeCell ref="A161:R161"/>
    <mergeCell ref="T161:AK161"/>
    <mergeCell ref="AC158:AF158"/>
    <mergeCell ref="AG158:AK158"/>
    <mergeCell ref="A159:D159"/>
    <mergeCell ref="E159:R159"/>
    <mergeCell ref="T159:W159"/>
    <mergeCell ref="X159:AK159"/>
    <mergeCell ref="A158:B158"/>
    <mergeCell ref="C158:I158"/>
    <mergeCell ref="J158:M158"/>
    <mergeCell ref="N158:R158"/>
    <mergeCell ref="T158:U158"/>
    <mergeCell ref="V158:AB158"/>
    <mergeCell ref="AC156:AD156"/>
    <mergeCell ref="AE156:AK156"/>
    <mergeCell ref="A157:E157"/>
    <mergeCell ref="F157:H157"/>
    <mergeCell ref="J157:K157"/>
    <mergeCell ref="L157:R157"/>
    <mergeCell ref="T157:X157"/>
    <mergeCell ref="Y157:AA157"/>
    <mergeCell ref="AC157:AD157"/>
    <mergeCell ref="AE157:AK157"/>
    <mergeCell ref="W155:X155"/>
    <mergeCell ref="Z155:AA155"/>
    <mergeCell ref="AC155:AF155"/>
    <mergeCell ref="AG155:AK155"/>
    <mergeCell ref="A156:B156"/>
    <mergeCell ref="C156:H156"/>
    <mergeCell ref="J156:K156"/>
    <mergeCell ref="L156:R156"/>
    <mergeCell ref="T156:U156"/>
    <mergeCell ref="V156:AA156"/>
    <mergeCell ref="A154:B154"/>
    <mergeCell ref="C154:R154"/>
    <mergeCell ref="T154:U154"/>
    <mergeCell ref="V154:AK154"/>
    <mergeCell ref="A155:B155"/>
    <mergeCell ref="D155:E155"/>
    <mergeCell ref="G155:H155"/>
    <mergeCell ref="J155:M155"/>
    <mergeCell ref="N155:R155"/>
    <mergeCell ref="T155:U155"/>
    <mergeCell ref="S151:V151"/>
    <mergeCell ref="W151:X151"/>
    <mergeCell ref="A152:F152"/>
    <mergeCell ref="G152:R152"/>
    <mergeCell ref="S152:X152"/>
    <mergeCell ref="Y152:AK152"/>
    <mergeCell ref="V148:AA148"/>
    <mergeCell ref="AB148:AC148"/>
    <mergeCell ref="AD148:AI148"/>
    <mergeCell ref="AJ148:AK148"/>
    <mergeCell ref="A149:R151"/>
    <mergeCell ref="S149:V149"/>
    <mergeCell ref="W149:X149"/>
    <mergeCell ref="Y149:AK151"/>
    <mergeCell ref="S150:V150"/>
    <mergeCell ref="W150:X150"/>
    <mergeCell ref="V145:W145"/>
    <mergeCell ref="X145:AA145"/>
    <mergeCell ref="AB145:AE145"/>
    <mergeCell ref="AF145:AI145"/>
    <mergeCell ref="AJ145:AK145"/>
    <mergeCell ref="B146:AK147"/>
    <mergeCell ref="X142:AA142"/>
    <mergeCell ref="AB142:AE142"/>
    <mergeCell ref="AF142:AI142"/>
    <mergeCell ref="AJ142:AK142"/>
    <mergeCell ref="B143:AK144"/>
    <mergeCell ref="A145:G145"/>
    <mergeCell ref="H145:I145"/>
    <mergeCell ref="J145:M145"/>
    <mergeCell ref="N145:Q145"/>
    <mergeCell ref="R145:U145"/>
    <mergeCell ref="A142:G142"/>
    <mergeCell ref="H142:I142"/>
    <mergeCell ref="J142:M142"/>
    <mergeCell ref="N142:Q142"/>
    <mergeCell ref="R142:U142"/>
    <mergeCell ref="V142:W142"/>
    <mergeCell ref="V139:W139"/>
    <mergeCell ref="X139:AA139"/>
    <mergeCell ref="AB139:AE139"/>
    <mergeCell ref="AF139:AI139"/>
    <mergeCell ref="AJ139:AK139"/>
    <mergeCell ref="B140:AK141"/>
    <mergeCell ref="X136:AA136"/>
    <mergeCell ref="AB136:AE136"/>
    <mergeCell ref="AF136:AI136"/>
    <mergeCell ref="AJ136:AK136"/>
    <mergeCell ref="B137:AK138"/>
    <mergeCell ref="A139:G139"/>
    <mergeCell ref="H139:I139"/>
    <mergeCell ref="J139:M139"/>
    <mergeCell ref="N139:Q139"/>
    <mergeCell ref="R139:U139"/>
    <mergeCell ref="A136:G136"/>
    <mergeCell ref="H136:I136"/>
    <mergeCell ref="J136:M136"/>
    <mergeCell ref="N136:Q136"/>
    <mergeCell ref="R136:U136"/>
    <mergeCell ref="V136:W136"/>
    <mergeCell ref="V133:W133"/>
    <mergeCell ref="X133:AA133"/>
    <mergeCell ref="AB133:AE133"/>
    <mergeCell ref="AF133:AI133"/>
    <mergeCell ref="AJ133:AK133"/>
    <mergeCell ref="B134:AK135"/>
    <mergeCell ref="X130:AA130"/>
    <mergeCell ref="AB130:AE130"/>
    <mergeCell ref="AF130:AI130"/>
    <mergeCell ref="AJ130:AK130"/>
    <mergeCell ref="B131:AK132"/>
    <mergeCell ref="A133:G133"/>
    <mergeCell ref="H133:I133"/>
    <mergeCell ref="J133:M133"/>
    <mergeCell ref="N133:Q133"/>
    <mergeCell ref="R133:U133"/>
    <mergeCell ref="A130:G130"/>
    <mergeCell ref="H130:I130"/>
    <mergeCell ref="J130:M130"/>
    <mergeCell ref="N130:Q130"/>
    <mergeCell ref="R130:U130"/>
    <mergeCell ref="V130:W130"/>
    <mergeCell ref="V127:W127"/>
    <mergeCell ref="X127:AA127"/>
    <mergeCell ref="AB127:AE127"/>
    <mergeCell ref="AF127:AI127"/>
    <mergeCell ref="AJ127:AK127"/>
    <mergeCell ref="B128:AK129"/>
    <mergeCell ref="X124:AA124"/>
    <mergeCell ref="AB124:AE124"/>
    <mergeCell ref="AF124:AI124"/>
    <mergeCell ref="AJ124:AK124"/>
    <mergeCell ref="B125:AK126"/>
    <mergeCell ref="A127:G127"/>
    <mergeCell ref="H127:I127"/>
    <mergeCell ref="J127:M127"/>
    <mergeCell ref="N127:Q127"/>
    <mergeCell ref="R127:U127"/>
    <mergeCell ref="A124:G124"/>
    <mergeCell ref="H124:I124"/>
    <mergeCell ref="J124:M124"/>
    <mergeCell ref="N124:Q124"/>
    <mergeCell ref="R124:U124"/>
    <mergeCell ref="V124:W124"/>
    <mergeCell ref="V121:W121"/>
    <mergeCell ref="X121:AA121"/>
    <mergeCell ref="AB121:AE121"/>
    <mergeCell ref="AF121:AI121"/>
    <mergeCell ref="AJ121:AK121"/>
    <mergeCell ref="B122:AK123"/>
    <mergeCell ref="X118:AA118"/>
    <mergeCell ref="AB118:AE118"/>
    <mergeCell ref="AF118:AI118"/>
    <mergeCell ref="AJ118:AK118"/>
    <mergeCell ref="B119:AK120"/>
    <mergeCell ref="A121:G121"/>
    <mergeCell ref="H121:I121"/>
    <mergeCell ref="J121:M121"/>
    <mergeCell ref="N121:Q121"/>
    <mergeCell ref="R121:U121"/>
    <mergeCell ref="A118:G118"/>
    <mergeCell ref="H118:I118"/>
    <mergeCell ref="J118:M118"/>
    <mergeCell ref="N118:Q118"/>
    <mergeCell ref="R118:U118"/>
    <mergeCell ref="V118:W118"/>
    <mergeCell ref="V115:W115"/>
    <mergeCell ref="X115:AA115"/>
    <mergeCell ref="AB115:AE115"/>
    <mergeCell ref="AF115:AI115"/>
    <mergeCell ref="AJ115:AK115"/>
    <mergeCell ref="B116:AK117"/>
    <mergeCell ref="X112:AA112"/>
    <mergeCell ref="AB112:AE112"/>
    <mergeCell ref="AF112:AI112"/>
    <mergeCell ref="AJ112:AK112"/>
    <mergeCell ref="B113:AK114"/>
    <mergeCell ref="A115:G115"/>
    <mergeCell ref="H115:I115"/>
    <mergeCell ref="J115:M115"/>
    <mergeCell ref="N115:Q115"/>
    <mergeCell ref="R115:U115"/>
    <mergeCell ref="A112:G112"/>
    <mergeCell ref="H112:I112"/>
    <mergeCell ref="J112:M112"/>
    <mergeCell ref="N112:Q112"/>
    <mergeCell ref="R112:U112"/>
    <mergeCell ref="V112:W112"/>
    <mergeCell ref="V109:W109"/>
    <mergeCell ref="X109:AA109"/>
    <mergeCell ref="AB109:AE109"/>
    <mergeCell ref="AF109:AI109"/>
    <mergeCell ref="AJ109:AK109"/>
    <mergeCell ref="B110:AK111"/>
    <mergeCell ref="X106:AA106"/>
    <mergeCell ref="AB106:AE106"/>
    <mergeCell ref="AF106:AI106"/>
    <mergeCell ref="AJ106:AK106"/>
    <mergeCell ref="B107:AK108"/>
    <mergeCell ref="A109:G109"/>
    <mergeCell ref="H109:I109"/>
    <mergeCell ref="J109:M109"/>
    <mergeCell ref="N109:Q109"/>
    <mergeCell ref="R109:U109"/>
    <mergeCell ref="A106:G106"/>
    <mergeCell ref="H106:I106"/>
    <mergeCell ref="J106:M106"/>
    <mergeCell ref="N106:Q106"/>
    <mergeCell ref="R106:U106"/>
    <mergeCell ref="V106:W106"/>
    <mergeCell ref="V103:W103"/>
    <mergeCell ref="X103:AA103"/>
    <mergeCell ref="AB103:AE103"/>
    <mergeCell ref="AF103:AI103"/>
    <mergeCell ref="AJ103:AK103"/>
    <mergeCell ref="B104:AK105"/>
    <mergeCell ref="V102:W102"/>
    <mergeCell ref="X102:AA102"/>
    <mergeCell ref="AB102:AE102"/>
    <mergeCell ref="AF102:AI102"/>
    <mergeCell ref="AJ102:AK102"/>
    <mergeCell ref="A103:G103"/>
    <mergeCell ref="H103:I103"/>
    <mergeCell ref="J103:M103"/>
    <mergeCell ref="N103:Q103"/>
    <mergeCell ref="R103:U103"/>
    <mergeCell ref="A100:G101"/>
    <mergeCell ref="A102:G102"/>
    <mergeCell ref="H102:I102"/>
    <mergeCell ref="J102:M102"/>
    <mergeCell ref="N102:Q102"/>
    <mergeCell ref="R102:U102"/>
    <mergeCell ref="AH97:AK97"/>
    <mergeCell ref="AL97:AN97"/>
    <mergeCell ref="A98:C98"/>
    <mergeCell ref="D98:AK98"/>
    <mergeCell ref="AF99:AG99"/>
    <mergeCell ref="AH99:AK99"/>
    <mergeCell ref="AH95:AK95"/>
    <mergeCell ref="AL95:AN95"/>
    <mergeCell ref="A96:C96"/>
    <mergeCell ref="D96:AK96"/>
    <mergeCell ref="A97:I97"/>
    <mergeCell ref="J97:M97"/>
    <mergeCell ref="N97:R97"/>
    <mergeCell ref="S97:W97"/>
    <mergeCell ref="X97:AB97"/>
    <mergeCell ref="AC97:AG97"/>
    <mergeCell ref="AH93:AK93"/>
    <mergeCell ref="AL93:AN93"/>
    <mergeCell ref="A94:C94"/>
    <mergeCell ref="D94:AK94"/>
    <mergeCell ref="A95:I95"/>
    <mergeCell ref="J95:M95"/>
    <mergeCell ref="N95:R95"/>
    <mergeCell ref="S95:W95"/>
    <mergeCell ref="X95:AB95"/>
    <mergeCell ref="AC95:AG95"/>
    <mergeCell ref="AH91:AK91"/>
    <mergeCell ref="AL91:AN91"/>
    <mergeCell ref="A92:C92"/>
    <mergeCell ref="D92:AK92"/>
    <mergeCell ref="A93:I93"/>
    <mergeCell ref="J93:M93"/>
    <mergeCell ref="N93:R93"/>
    <mergeCell ref="S93:W93"/>
    <mergeCell ref="X93:AB93"/>
    <mergeCell ref="AC93:AG93"/>
    <mergeCell ref="AH89:AK89"/>
    <mergeCell ref="AL89:AN89"/>
    <mergeCell ref="A90:C90"/>
    <mergeCell ref="D90:AK90"/>
    <mergeCell ref="A91:I91"/>
    <mergeCell ref="J91:M91"/>
    <mergeCell ref="N91:R91"/>
    <mergeCell ref="S91:W91"/>
    <mergeCell ref="X91:AB91"/>
    <mergeCell ref="AC91:AG91"/>
    <mergeCell ref="A89:I89"/>
    <mergeCell ref="J89:M89"/>
    <mergeCell ref="N89:R89"/>
    <mergeCell ref="S89:W89"/>
    <mergeCell ref="X89:AB89"/>
    <mergeCell ref="AC89:AG89"/>
    <mergeCell ref="AI85:AK85"/>
    <mergeCell ref="A86:G87"/>
    <mergeCell ref="A88:I88"/>
    <mergeCell ref="J88:M88"/>
    <mergeCell ref="N88:R88"/>
    <mergeCell ref="S88:W88"/>
    <mergeCell ref="X88:AB88"/>
    <mergeCell ref="AC88:AG88"/>
    <mergeCell ref="AH88:AK88"/>
    <mergeCell ref="R85:S85"/>
    <mergeCell ref="T85:V85"/>
    <mergeCell ref="W85:Y85"/>
    <mergeCell ref="Z85:AB85"/>
    <mergeCell ref="AC85:AE85"/>
    <mergeCell ref="AF85:AH85"/>
    <mergeCell ref="AC83:AE83"/>
    <mergeCell ref="AF83:AH83"/>
    <mergeCell ref="AI83:AK83"/>
    <mergeCell ref="A84:C84"/>
    <mergeCell ref="D84:AK84"/>
    <mergeCell ref="AL84:AN84"/>
    <mergeCell ref="A83:I83"/>
    <mergeCell ref="J83:O83"/>
    <mergeCell ref="P83:S83"/>
    <mergeCell ref="T83:V83"/>
    <mergeCell ref="W83:Y83"/>
    <mergeCell ref="Z83:AB83"/>
    <mergeCell ref="AC81:AE81"/>
    <mergeCell ref="AF81:AH81"/>
    <mergeCell ref="AI81:AK81"/>
    <mergeCell ref="A82:C82"/>
    <mergeCell ref="D82:AK82"/>
    <mergeCell ref="AL82:AN82"/>
    <mergeCell ref="A81:I81"/>
    <mergeCell ref="J81:O81"/>
    <mergeCell ref="P81:S81"/>
    <mergeCell ref="T81:V81"/>
    <mergeCell ref="W81:Y81"/>
    <mergeCell ref="Z81:AB81"/>
    <mergeCell ref="AC79:AE79"/>
    <mergeCell ref="AF79:AH79"/>
    <mergeCell ref="AI79:AK79"/>
    <mergeCell ref="A80:C80"/>
    <mergeCell ref="D80:AK80"/>
    <mergeCell ref="AL80:AN80"/>
    <mergeCell ref="A79:I79"/>
    <mergeCell ref="J79:O79"/>
    <mergeCell ref="P79:S79"/>
    <mergeCell ref="T79:V79"/>
    <mergeCell ref="W79:Y79"/>
    <mergeCell ref="Z79:AB79"/>
    <mergeCell ref="AC77:AE77"/>
    <mergeCell ref="AF77:AH77"/>
    <mergeCell ref="AI77:AK77"/>
    <mergeCell ref="A78:C78"/>
    <mergeCell ref="D78:AK78"/>
    <mergeCell ref="AL78:AN78"/>
    <mergeCell ref="AI75:AK75"/>
    <mergeCell ref="A76:C76"/>
    <mergeCell ref="D76:AK76"/>
    <mergeCell ref="AL76:AN76"/>
    <mergeCell ref="A77:I77"/>
    <mergeCell ref="J77:O77"/>
    <mergeCell ref="P77:S77"/>
    <mergeCell ref="T77:V77"/>
    <mergeCell ref="W77:Y77"/>
    <mergeCell ref="Z77:AB77"/>
    <mergeCell ref="AF74:AH74"/>
    <mergeCell ref="AI74:AK74"/>
    <mergeCell ref="A75:I75"/>
    <mergeCell ref="J75:O75"/>
    <mergeCell ref="P75:S75"/>
    <mergeCell ref="T75:V75"/>
    <mergeCell ref="W75:Y75"/>
    <mergeCell ref="Z75:AB75"/>
    <mergeCell ref="AC75:AE75"/>
    <mergeCell ref="AF75:AH75"/>
    <mergeCell ref="A72:G73"/>
    <mergeCell ref="T73:AE73"/>
    <mergeCell ref="A74:I74"/>
    <mergeCell ref="J74:O74"/>
    <mergeCell ref="P74:S74"/>
    <mergeCell ref="T74:V74"/>
    <mergeCell ref="W74:Y74"/>
    <mergeCell ref="Z74:AB74"/>
    <mergeCell ref="AC74:AE74"/>
    <mergeCell ref="A70:C70"/>
    <mergeCell ref="D70:AK70"/>
    <mergeCell ref="AL70:AN70"/>
    <mergeCell ref="AF71:AG71"/>
    <mergeCell ref="AH71:AI71"/>
    <mergeCell ref="AJ71:AK71"/>
    <mergeCell ref="X69:Y69"/>
    <mergeCell ref="Z69:AA69"/>
    <mergeCell ref="AB69:AE69"/>
    <mergeCell ref="AF69:AG69"/>
    <mergeCell ref="AH69:AI69"/>
    <mergeCell ref="AJ69:AK69"/>
    <mergeCell ref="AH67:AI67"/>
    <mergeCell ref="AJ67:AK67"/>
    <mergeCell ref="A68:C68"/>
    <mergeCell ref="D68:AK68"/>
    <mergeCell ref="AL68:AN68"/>
    <mergeCell ref="A69:I69"/>
    <mergeCell ref="J69:O69"/>
    <mergeCell ref="P69:S69"/>
    <mergeCell ref="T69:U69"/>
    <mergeCell ref="V69:W69"/>
    <mergeCell ref="AL66:AN66"/>
    <mergeCell ref="A67:I67"/>
    <mergeCell ref="J67:O67"/>
    <mergeCell ref="P67:S67"/>
    <mergeCell ref="T67:U67"/>
    <mergeCell ref="V67:W67"/>
    <mergeCell ref="X67:Y67"/>
    <mergeCell ref="Z67:AA67"/>
    <mergeCell ref="AB67:AE67"/>
    <mergeCell ref="AF67:AG67"/>
    <mergeCell ref="Z65:AA65"/>
    <mergeCell ref="AB65:AE65"/>
    <mergeCell ref="AF65:AG65"/>
    <mergeCell ref="AH65:AI65"/>
    <mergeCell ref="AJ65:AK65"/>
    <mergeCell ref="A66:C66"/>
    <mergeCell ref="D66:AK66"/>
    <mergeCell ref="A65:I65"/>
    <mergeCell ref="J65:O65"/>
    <mergeCell ref="P65:S65"/>
    <mergeCell ref="T65:U65"/>
    <mergeCell ref="V65:W65"/>
    <mergeCell ref="X65:Y65"/>
    <mergeCell ref="X64:Y64"/>
    <mergeCell ref="Z64:AA64"/>
    <mergeCell ref="AB64:AE64"/>
    <mergeCell ref="AF64:AG64"/>
    <mergeCell ref="AH64:AI64"/>
    <mergeCell ref="AJ64:AK64"/>
    <mergeCell ref="A60:C60"/>
    <mergeCell ref="D60:AK60"/>
    <mergeCell ref="AF61:AI61"/>
    <mergeCell ref="AJ61:AK61"/>
    <mergeCell ref="A62:G63"/>
    <mergeCell ref="A64:I64"/>
    <mergeCell ref="J64:O64"/>
    <mergeCell ref="P64:S64"/>
    <mergeCell ref="T64:U64"/>
    <mergeCell ref="V64:W64"/>
    <mergeCell ref="AE58:AF58"/>
    <mergeCell ref="AG58:AH58"/>
    <mergeCell ref="AI58:AK58"/>
    <mergeCell ref="A59:C59"/>
    <mergeCell ref="D59:AK59"/>
    <mergeCell ref="AL59:AN59"/>
    <mergeCell ref="S58:T58"/>
    <mergeCell ref="U58:V58"/>
    <mergeCell ref="W58:X58"/>
    <mergeCell ref="Y58:Z58"/>
    <mergeCell ref="AA58:AB58"/>
    <mergeCell ref="AC58:AD58"/>
    <mergeCell ref="AE57:AF57"/>
    <mergeCell ref="AG57:AH57"/>
    <mergeCell ref="AI57:AK57"/>
    <mergeCell ref="A58:F58"/>
    <mergeCell ref="G58:H58"/>
    <mergeCell ref="I58:J58"/>
    <mergeCell ref="K58:L58"/>
    <mergeCell ref="M58:N58"/>
    <mergeCell ref="O58:P58"/>
    <mergeCell ref="Q58:R58"/>
    <mergeCell ref="S57:T57"/>
    <mergeCell ref="U57:V57"/>
    <mergeCell ref="W57:X57"/>
    <mergeCell ref="Y57:Z57"/>
    <mergeCell ref="AA57:AB57"/>
    <mergeCell ref="AC57:AD57"/>
    <mergeCell ref="AL55:AN55"/>
    <mergeCell ref="A56:C56"/>
    <mergeCell ref="D56:AK56"/>
    <mergeCell ref="A57:F57"/>
    <mergeCell ref="G57:H57"/>
    <mergeCell ref="I57:J57"/>
    <mergeCell ref="K57:L57"/>
    <mergeCell ref="M57:N57"/>
    <mergeCell ref="O57:P57"/>
    <mergeCell ref="Q57:R57"/>
    <mergeCell ref="AA54:AB54"/>
    <mergeCell ref="AC54:AD54"/>
    <mergeCell ref="AE54:AF54"/>
    <mergeCell ref="AG54:AH54"/>
    <mergeCell ref="AI54:AK54"/>
    <mergeCell ref="A55:C55"/>
    <mergeCell ref="D55:AK55"/>
    <mergeCell ref="O54:P54"/>
    <mergeCell ref="Q54:R54"/>
    <mergeCell ref="S54:T54"/>
    <mergeCell ref="U54:V54"/>
    <mergeCell ref="W54:X54"/>
    <mergeCell ref="Y54:Z54"/>
    <mergeCell ref="AA53:AB53"/>
    <mergeCell ref="AC53:AD53"/>
    <mergeCell ref="AE53:AF53"/>
    <mergeCell ref="AG53:AH53"/>
    <mergeCell ref="AI53:AK53"/>
    <mergeCell ref="A54:F54"/>
    <mergeCell ref="G54:H54"/>
    <mergeCell ref="I54:J54"/>
    <mergeCell ref="K54:L54"/>
    <mergeCell ref="M54:N54"/>
    <mergeCell ref="O53:P53"/>
    <mergeCell ref="Q53:R53"/>
    <mergeCell ref="S53:T53"/>
    <mergeCell ref="U53:V53"/>
    <mergeCell ref="W53:X53"/>
    <mergeCell ref="Y53:Z53"/>
    <mergeCell ref="BI52:BJ52"/>
    <mergeCell ref="BK52:BL52"/>
    <mergeCell ref="BM52:BN52"/>
    <mergeCell ref="BO52:BP52"/>
    <mergeCell ref="BQ52:BR52"/>
    <mergeCell ref="A53:F53"/>
    <mergeCell ref="G53:H53"/>
    <mergeCell ref="I53:J53"/>
    <mergeCell ref="K53:L53"/>
    <mergeCell ref="M53:N53"/>
    <mergeCell ref="AW52:AX52"/>
    <mergeCell ref="AY52:AZ52"/>
    <mergeCell ref="BA52:BB52"/>
    <mergeCell ref="BC52:BD52"/>
    <mergeCell ref="BE52:BF52"/>
    <mergeCell ref="BG52:BH52"/>
    <mergeCell ref="K49:AJ49"/>
    <mergeCell ref="K50:AJ50"/>
    <mergeCell ref="A51:G52"/>
    <mergeCell ref="AL51:AM52"/>
    <mergeCell ref="AN51:AP51"/>
    <mergeCell ref="AU51:BD51"/>
    <mergeCell ref="K52:T52"/>
    <mergeCell ref="AN52:AR52"/>
    <mergeCell ref="AS52:AT52"/>
    <mergeCell ref="AU52:AV52"/>
    <mergeCell ref="Y45:AJ45"/>
    <mergeCell ref="A46:D47"/>
    <mergeCell ref="E46:G47"/>
    <mergeCell ref="H46:I46"/>
    <mergeCell ref="H47:I47"/>
    <mergeCell ref="K47:Q48"/>
    <mergeCell ref="A45:D45"/>
    <mergeCell ref="E45:F45"/>
    <mergeCell ref="G45:I45"/>
    <mergeCell ref="K45:M45"/>
    <mergeCell ref="N45:Q45"/>
    <mergeCell ref="R45:X45"/>
    <mergeCell ref="Y43:AJ43"/>
    <mergeCell ref="A44:D44"/>
    <mergeCell ref="E44:F44"/>
    <mergeCell ref="G44:I44"/>
    <mergeCell ref="K44:M44"/>
    <mergeCell ref="N44:Q44"/>
    <mergeCell ref="R44:X44"/>
    <mergeCell ref="Y44:AJ44"/>
    <mergeCell ref="A43:D43"/>
    <mergeCell ref="E43:F43"/>
    <mergeCell ref="G43:I43"/>
    <mergeCell ref="K43:M43"/>
    <mergeCell ref="N43:Q43"/>
    <mergeCell ref="R43:X43"/>
    <mergeCell ref="Y41:AJ41"/>
    <mergeCell ref="A42:D42"/>
    <mergeCell ref="E42:F42"/>
    <mergeCell ref="G42:I42"/>
    <mergeCell ref="K42:M42"/>
    <mergeCell ref="N42:Q42"/>
    <mergeCell ref="R42:X42"/>
    <mergeCell ref="Y42:AJ42"/>
    <mergeCell ref="A41:D41"/>
    <mergeCell ref="E41:F41"/>
    <mergeCell ref="G41:I41"/>
    <mergeCell ref="K41:M41"/>
    <mergeCell ref="N41:Q41"/>
    <mergeCell ref="R41:X41"/>
    <mergeCell ref="Y39:AJ39"/>
    <mergeCell ref="H40:I40"/>
    <mergeCell ref="K40:M40"/>
    <mergeCell ref="N40:Q40"/>
    <mergeCell ref="R40:X40"/>
    <mergeCell ref="Y40:AJ40"/>
    <mergeCell ref="A39:D40"/>
    <mergeCell ref="E39:G40"/>
    <mergeCell ref="H39:I39"/>
    <mergeCell ref="K39:M39"/>
    <mergeCell ref="N39:Q39"/>
    <mergeCell ref="R39:X39"/>
    <mergeCell ref="K37:Q38"/>
    <mergeCell ref="R37:AA37"/>
    <mergeCell ref="AB37:AG37"/>
    <mergeCell ref="AH37:AJ38"/>
    <mergeCell ref="A38:D38"/>
    <mergeCell ref="E38:F38"/>
    <mergeCell ref="G38:I38"/>
    <mergeCell ref="R38:AA38"/>
    <mergeCell ref="AB38:AE38"/>
    <mergeCell ref="AF38:AG38"/>
    <mergeCell ref="A36:D36"/>
    <mergeCell ref="E36:F36"/>
    <mergeCell ref="G36:I36"/>
    <mergeCell ref="A37:D37"/>
    <mergeCell ref="E37:F37"/>
    <mergeCell ref="G37:I37"/>
    <mergeCell ref="G34:I34"/>
    <mergeCell ref="N34:Q35"/>
    <mergeCell ref="R34:AJ34"/>
    <mergeCell ref="A35:D35"/>
    <mergeCell ref="E35:F35"/>
    <mergeCell ref="G35:I35"/>
    <mergeCell ref="R35:AJ35"/>
    <mergeCell ref="A32:D33"/>
    <mergeCell ref="E32:G33"/>
    <mergeCell ref="H32:I32"/>
    <mergeCell ref="K32:L35"/>
    <mergeCell ref="N32:Q33"/>
    <mergeCell ref="R32:AJ32"/>
    <mergeCell ref="H33:I33"/>
    <mergeCell ref="R33:AJ33"/>
    <mergeCell ref="A34:D34"/>
    <mergeCell ref="E34:F34"/>
    <mergeCell ref="A30:D30"/>
    <mergeCell ref="E30:F30"/>
    <mergeCell ref="G30:I30"/>
    <mergeCell ref="N30:Q31"/>
    <mergeCell ref="R30:AJ30"/>
    <mergeCell ref="A31:D31"/>
    <mergeCell ref="E31:F31"/>
    <mergeCell ref="G31:I31"/>
    <mergeCell ref="R31:AJ31"/>
    <mergeCell ref="A28:D28"/>
    <mergeCell ref="E28:F28"/>
    <mergeCell ref="G28:I28"/>
    <mergeCell ref="K28:L31"/>
    <mergeCell ref="N28:Q29"/>
    <mergeCell ref="R28:AJ28"/>
    <mergeCell ref="A29:D29"/>
    <mergeCell ref="E29:F29"/>
    <mergeCell ref="G29:I29"/>
    <mergeCell ref="R29:AJ29"/>
    <mergeCell ref="R25:AJ25"/>
    <mergeCell ref="H26:I26"/>
    <mergeCell ref="N26:Q27"/>
    <mergeCell ref="R26:AJ26"/>
    <mergeCell ref="A27:D27"/>
    <mergeCell ref="E27:F27"/>
    <mergeCell ref="G27:I27"/>
    <mergeCell ref="R27:AJ27"/>
    <mergeCell ref="R23:AJ23"/>
    <mergeCell ref="A24:D24"/>
    <mergeCell ref="E24:F24"/>
    <mergeCell ref="G24:I24"/>
    <mergeCell ref="K24:L27"/>
    <mergeCell ref="N24:Q25"/>
    <mergeCell ref="R24:AJ24"/>
    <mergeCell ref="A25:D26"/>
    <mergeCell ref="E25:G26"/>
    <mergeCell ref="H25:I25"/>
    <mergeCell ref="A22:D22"/>
    <mergeCell ref="E22:F22"/>
    <mergeCell ref="G22:I22"/>
    <mergeCell ref="K22:Q23"/>
    <mergeCell ref="A23:D23"/>
    <mergeCell ref="E23:F23"/>
    <mergeCell ref="G23:I23"/>
    <mergeCell ref="AC20:AF20"/>
    <mergeCell ref="AG20:AJ20"/>
    <mergeCell ref="A21:D21"/>
    <mergeCell ref="E21:F21"/>
    <mergeCell ref="G21:I21"/>
    <mergeCell ref="AC21:AF21"/>
    <mergeCell ref="AG21:AJ21"/>
    <mergeCell ref="H19:I19"/>
    <mergeCell ref="A20:D20"/>
    <mergeCell ref="E20:F20"/>
    <mergeCell ref="G20:I20"/>
    <mergeCell ref="M20:P20"/>
    <mergeCell ref="Q20:T20"/>
    <mergeCell ref="AC17:AJ17"/>
    <mergeCell ref="A18:D19"/>
    <mergeCell ref="E18:G19"/>
    <mergeCell ref="H18:I18"/>
    <mergeCell ref="M18:P19"/>
    <mergeCell ref="Q18:T19"/>
    <mergeCell ref="U18:X19"/>
    <mergeCell ref="Y18:AB19"/>
    <mergeCell ref="AC18:AF19"/>
    <mergeCell ref="AG18:AJ19"/>
    <mergeCell ref="A17:G17"/>
    <mergeCell ref="H17:I17"/>
    <mergeCell ref="K17:L20"/>
    <mergeCell ref="M17:T17"/>
    <mergeCell ref="U17:AB17"/>
    <mergeCell ref="A12:C13"/>
    <mergeCell ref="D12:J13"/>
    <mergeCell ref="K12:Q13"/>
    <mergeCell ref="R12:X13"/>
    <mergeCell ref="Y12:Z12"/>
    <mergeCell ref="Y13:Z13"/>
    <mergeCell ref="A10:C11"/>
    <mergeCell ref="D10:J11"/>
    <mergeCell ref="K10:Q11"/>
    <mergeCell ref="R10:X11"/>
    <mergeCell ref="Y10:Z10"/>
    <mergeCell ref="Y11:Z11"/>
    <mergeCell ref="U20:X20"/>
    <mergeCell ref="Y20:AB20"/>
    <mergeCell ref="Y8:Z8"/>
    <mergeCell ref="A9:C9"/>
    <mergeCell ref="D9:J9"/>
    <mergeCell ref="K9:Q9"/>
    <mergeCell ref="R9:X9"/>
    <mergeCell ref="Y9:Z9"/>
    <mergeCell ref="A4:G6"/>
    <mergeCell ref="H4:X6"/>
    <mergeCell ref="Y4:Z4"/>
    <mergeCell ref="AA4:AK15"/>
    <mergeCell ref="Y5:Z5"/>
    <mergeCell ref="Y6:Z6"/>
    <mergeCell ref="A7:G7"/>
    <mergeCell ref="H7:X7"/>
    <mergeCell ref="Y7:Z7"/>
    <mergeCell ref="A8:G8"/>
    <mergeCell ref="A1:R3"/>
    <mergeCell ref="S1:V1"/>
    <mergeCell ref="W1:X1"/>
    <mergeCell ref="Y1:AK3"/>
    <mergeCell ref="S2:V2"/>
    <mergeCell ref="W2:X2"/>
    <mergeCell ref="S3:V3"/>
    <mergeCell ref="W3:X3"/>
    <mergeCell ref="A14:C15"/>
    <mergeCell ref="D14:Q15"/>
    <mergeCell ref="R14:X15"/>
    <mergeCell ref="Y14:Z14"/>
    <mergeCell ref="Y15:Z15"/>
  </mergeCells>
  <phoneticPr fontId="6"/>
  <pageMargins left="0.25" right="0.25" top="0.75" bottom="0.75" header="0.3" footer="0.3"/>
  <pageSetup paperSize="13" orientation="portrait" r:id="rId1"/>
  <headerFooter>
    <oddFooter>&amp;P ページ</oddFooter>
  </headerFooter>
  <rowBreaks count="1" manualBreakCount="1">
    <brk id="197"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36</xdr:col>
                    <xdr:colOff>161925</xdr:colOff>
                    <xdr:row>63</xdr:row>
                    <xdr:rowOff>142875</xdr:rowOff>
                  </from>
                  <to>
                    <xdr:col>40</xdr:col>
                    <xdr:colOff>95250</xdr:colOff>
                    <xdr:row>65</xdr:row>
                    <xdr:rowOff>38100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36</xdr:col>
                    <xdr:colOff>161925</xdr:colOff>
                    <xdr:row>65</xdr:row>
                    <xdr:rowOff>142875</xdr:rowOff>
                  </from>
                  <to>
                    <xdr:col>40</xdr:col>
                    <xdr:colOff>95250</xdr:colOff>
                    <xdr:row>67</xdr:row>
                    <xdr:rowOff>38100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36</xdr:col>
                    <xdr:colOff>161925</xdr:colOff>
                    <xdr:row>67</xdr:row>
                    <xdr:rowOff>142875</xdr:rowOff>
                  </from>
                  <to>
                    <xdr:col>40</xdr:col>
                    <xdr:colOff>95250</xdr:colOff>
                    <xdr:row>69</xdr:row>
                    <xdr:rowOff>38100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36</xdr:col>
                    <xdr:colOff>161925</xdr:colOff>
                    <xdr:row>73</xdr:row>
                    <xdr:rowOff>133350</xdr:rowOff>
                  </from>
                  <to>
                    <xdr:col>40</xdr:col>
                    <xdr:colOff>142875</xdr:colOff>
                    <xdr:row>75</xdr:row>
                    <xdr:rowOff>19050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36</xdr:col>
                    <xdr:colOff>161925</xdr:colOff>
                    <xdr:row>75</xdr:row>
                    <xdr:rowOff>133350</xdr:rowOff>
                  </from>
                  <to>
                    <xdr:col>40</xdr:col>
                    <xdr:colOff>142875</xdr:colOff>
                    <xdr:row>77</xdr:row>
                    <xdr:rowOff>19050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36</xdr:col>
                    <xdr:colOff>161925</xdr:colOff>
                    <xdr:row>77</xdr:row>
                    <xdr:rowOff>133350</xdr:rowOff>
                  </from>
                  <to>
                    <xdr:col>40</xdr:col>
                    <xdr:colOff>142875</xdr:colOff>
                    <xdr:row>79</xdr:row>
                    <xdr:rowOff>19050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36</xdr:col>
                    <xdr:colOff>161925</xdr:colOff>
                    <xdr:row>79</xdr:row>
                    <xdr:rowOff>133350</xdr:rowOff>
                  </from>
                  <to>
                    <xdr:col>40</xdr:col>
                    <xdr:colOff>142875</xdr:colOff>
                    <xdr:row>81</xdr:row>
                    <xdr:rowOff>19050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36</xdr:col>
                    <xdr:colOff>161925</xdr:colOff>
                    <xdr:row>81</xdr:row>
                    <xdr:rowOff>133350</xdr:rowOff>
                  </from>
                  <to>
                    <xdr:col>40</xdr:col>
                    <xdr:colOff>142875</xdr:colOff>
                    <xdr:row>83</xdr:row>
                    <xdr:rowOff>28575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36</xdr:col>
                    <xdr:colOff>161925</xdr:colOff>
                    <xdr:row>52</xdr:row>
                    <xdr:rowOff>142875</xdr:rowOff>
                  </from>
                  <to>
                    <xdr:col>40</xdr:col>
                    <xdr:colOff>95250</xdr:colOff>
                    <xdr:row>54</xdr:row>
                    <xdr:rowOff>47625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36</xdr:col>
                    <xdr:colOff>161925</xdr:colOff>
                    <xdr:row>56</xdr:row>
                    <xdr:rowOff>142875</xdr:rowOff>
                  </from>
                  <to>
                    <xdr:col>40</xdr:col>
                    <xdr:colOff>95250</xdr:colOff>
                    <xdr:row>58</xdr:row>
                    <xdr:rowOff>47625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532D2-3AA5-4673-BE2D-20D06F9D6712}">
  <sheetPr>
    <tabColor theme="9"/>
  </sheetPr>
  <dimension ref="A1:BR282"/>
  <sheetViews>
    <sheetView view="pageBreakPreview" zoomScaleNormal="100" zoomScaleSheetLayoutView="100" zoomScalePageLayoutView="55" workbookViewId="0">
      <selection sqref="A1:R3"/>
    </sheetView>
  </sheetViews>
  <sheetFormatPr defaultColWidth="2.25" defaultRowHeight="13.5" x14ac:dyDescent="0.15"/>
  <cols>
    <col min="1" max="37" width="2.25" style="219"/>
    <col min="38" max="38" width="2.5" style="218" bestFit="1" customWidth="1"/>
    <col min="39" max="40" width="2.25" style="218"/>
    <col min="41" max="43" width="2.5" style="218" bestFit="1" customWidth="1"/>
    <col min="44" max="44" width="4.75" style="218" customWidth="1"/>
    <col min="45" max="45" width="4.5" style="218" customWidth="1"/>
    <col min="46" max="46" width="4.75" style="218" customWidth="1"/>
    <col min="47" max="48" width="4.625" style="218" customWidth="1"/>
    <col min="49" max="68" width="2.25" style="218"/>
    <col min="69" max="16384" width="2.25" style="219"/>
  </cols>
  <sheetData>
    <row r="1" spans="1:48" ht="13.5" customHeight="1" x14ac:dyDescent="0.15">
      <c r="A1" s="315" t="s">
        <v>585</v>
      </c>
      <c r="B1" s="316"/>
      <c r="C1" s="316"/>
      <c r="D1" s="316"/>
      <c r="E1" s="316"/>
      <c r="F1" s="316"/>
      <c r="G1" s="316"/>
      <c r="H1" s="316"/>
      <c r="I1" s="316"/>
      <c r="J1" s="316"/>
      <c r="K1" s="316"/>
      <c r="L1" s="316"/>
      <c r="M1" s="316"/>
      <c r="N1" s="316"/>
      <c r="O1" s="316"/>
      <c r="P1" s="316"/>
      <c r="Q1" s="316"/>
      <c r="R1" s="316"/>
      <c r="S1" s="278" t="s">
        <v>870</v>
      </c>
      <c r="T1" s="279"/>
      <c r="U1" s="279"/>
      <c r="V1" s="279"/>
      <c r="W1" s="311"/>
      <c r="X1" s="319"/>
      <c r="Y1" s="320"/>
      <c r="Z1" s="321"/>
      <c r="AA1" s="321"/>
      <c r="AB1" s="321"/>
      <c r="AC1" s="321"/>
      <c r="AD1" s="321"/>
      <c r="AE1" s="321"/>
      <c r="AF1" s="321"/>
      <c r="AG1" s="321"/>
      <c r="AH1" s="321"/>
      <c r="AI1" s="321"/>
      <c r="AJ1" s="321"/>
      <c r="AK1" s="322"/>
    </row>
    <row r="2" spans="1:48" ht="14.25" customHeight="1" x14ac:dyDescent="0.15">
      <c r="A2" s="317"/>
      <c r="B2" s="318"/>
      <c r="C2" s="318"/>
      <c r="D2" s="318"/>
      <c r="E2" s="318"/>
      <c r="F2" s="318"/>
      <c r="G2" s="318"/>
      <c r="H2" s="318"/>
      <c r="I2" s="318"/>
      <c r="J2" s="318"/>
      <c r="K2" s="318"/>
      <c r="L2" s="318"/>
      <c r="M2" s="318"/>
      <c r="N2" s="318"/>
      <c r="O2" s="318"/>
      <c r="P2" s="318"/>
      <c r="Q2" s="318"/>
      <c r="R2" s="318"/>
      <c r="S2" s="278" t="s">
        <v>597</v>
      </c>
      <c r="T2" s="279"/>
      <c r="U2" s="279"/>
      <c r="V2" s="279"/>
      <c r="W2" s="311"/>
      <c r="X2" s="319"/>
      <c r="Y2" s="323"/>
      <c r="Z2" s="324"/>
      <c r="AA2" s="324"/>
      <c r="AB2" s="324"/>
      <c r="AC2" s="324"/>
      <c r="AD2" s="324"/>
      <c r="AE2" s="324"/>
      <c r="AF2" s="324"/>
      <c r="AG2" s="324"/>
      <c r="AH2" s="324"/>
      <c r="AI2" s="324"/>
      <c r="AJ2" s="324"/>
      <c r="AK2" s="325"/>
    </row>
    <row r="3" spans="1:48" ht="14.25" customHeight="1" thickBot="1" x14ac:dyDescent="0.2">
      <c r="A3" s="317"/>
      <c r="B3" s="318"/>
      <c r="C3" s="318"/>
      <c r="D3" s="318"/>
      <c r="E3" s="318"/>
      <c r="F3" s="318"/>
      <c r="G3" s="318"/>
      <c r="H3" s="318"/>
      <c r="I3" s="318"/>
      <c r="J3" s="318"/>
      <c r="K3" s="318"/>
      <c r="L3" s="318"/>
      <c r="M3" s="318"/>
      <c r="N3" s="318"/>
      <c r="O3" s="318"/>
      <c r="P3" s="318"/>
      <c r="Q3" s="318"/>
      <c r="R3" s="318"/>
      <c r="S3" s="326" t="s">
        <v>598</v>
      </c>
      <c r="T3" s="327"/>
      <c r="U3" s="327"/>
      <c r="V3" s="327"/>
      <c r="W3" s="328">
        <f>AR24</f>
        <v>1</v>
      </c>
      <c r="X3" s="329"/>
      <c r="Y3" s="323"/>
      <c r="Z3" s="324"/>
      <c r="AA3" s="324"/>
      <c r="AB3" s="324"/>
      <c r="AC3" s="324"/>
      <c r="AD3" s="324"/>
      <c r="AE3" s="324"/>
      <c r="AF3" s="324"/>
      <c r="AG3" s="324"/>
      <c r="AH3" s="324"/>
      <c r="AI3" s="324"/>
      <c r="AJ3" s="324"/>
      <c r="AK3" s="325"/>
    </row>
    <row r="4" spans="1:48" ht="14.25" customHeight="1" x14ac:dyDescent="0.15">
      <c r="A4" s="289" t="s">
        <v>587</v>
      </c>
      <c r="B4" s="290"/>
      <c r="C4" s="290"/>
      <c r="D4" s="290"/>
      <c r="E4" s="290"/>
      <c r="F4" s="290"/>
      <c r="G4" s="290"/>
      <c r="H4" s="293" t="s">
        <v>53</v>
      </c>
      <c r="I4" s="293"/>
      <c r="J4" s="293"/>
      <c r="K4" s="293"/>
      <c r="L4" s="293"/>
      <c r="M4" s="293"/>
      <c r="N4" s="293"/>
      <c r="O4" s="293"/>
      <c r="P4" s="293"/>
      <c r="Q4" s="293"/>
      <c r="R4" s="293"/>
      <c r="S4" s="293"/>
      <c r="T4" s="293"/>
      <c r="U4" s="293"/>
      <c r="V4" s="293"/>
      <c r="W4" s="293"/>
      <c r="X4" s="294"/>
      <c r="Y4" s="297" t="s">
        <v>555</v>
      </c>
      <c r="Z4" s="281"/>
      <c r="AA4" s="298" t="s">
        <v>3703</v>
      </c>
      <c r="AB4" s="298"/>
      <c r="AC4" s="298"/>
      <c r="AD4" s="298"/>
      <c r="AE4" s="298"/>
      <c r="AF4" s="298"/>
      <c r="AG4" s="298"/>
      <c r="AH4" s="298"/>
      <c r="AI4" s="298"/>
      <c r="AJ4" s="298"/>
      <c r="AK4" s="708"/>
    </row>
    <row r="5" spans="1:48" ht="14.25" customHeight="1" x14ac:dyDescent="0.15">
      <c r="A5" s="291"/>
      <c r="B5" s="292"/>
      <c r="C5" s="292"/>
      <c r="D5" s="292"/>
      <c r="E5" s="292"/>
      <c r="F5" s="292"/>
      <c r="G5" s="292"/>
      <c r="H5" s="295"/>
      <c r="I5" s="295"/>
      <c r="J5" s="295"/>
      <c r="K5" s="295"/>
      <c r="L5" s="295"/>
      <c r="M5" s="295"/>
      <c r="N5" s="295"/>
      <c r="O5" s="295"/>
      <c r="P5" s="295"/>
      <c r="Q5" s="295"/>
      <c r="R5" s="295"/>
      <c r="S5" s="295"/>
      <c r="T5" s="295"/>
      <c r="U5" s="295"/>
      <c r="V5" s="295"/>
      <c r="W5" s="295"/>
      <c r="X5" s="296"/>
      <c r="Y5" s="287"/>
      <c r="Z5" s="288"/>
      <c r="AA5" s="709"/>
      <c r="AB5" s="709"/>
      <c r="AC5" s="709"/>
      <c r="AD5" s="709"/>
      <c r="AE5" s="709"/>
      <c r="AF5" s="709"/>
      <c r="AG5" s="709"/>
      <c r="AH5" s="709"/>
      <c r="AI5" s="709"/>
      <c r="AJ5" s="709"/>
      <c r="AK5" s="710"/>
      <c r="AM5" s="218" t="s">
        <v>605</v>
      </c>
    </row>
    <row r="6" spans="1:48" ht="13.5" customHeight="1" x14ac:dyDescent="0.15">
      <c r="A6" s="291"/>
      <c r="B6" s="292"/>
      <c r="C6" s="292"/>
      <c r="D6" s="292"/>
      <c r="E6" s="292"/>
      <c r="F6" s="292"/>
      <c r="G6" s="292"/>
      <c r="H6" s="295"/>
      <c r="I6" s="295"/>
      <c r="J6" s="295"/>
      <c r="K6" s="295"/>
      <c r="L6" s="295"/>
      <c r="M6" s="295"/>
      <c r="N6" s="295"/>
      <c r="O6" s="295"/>
      <c r="P6" s="295"/>
      <c r="Q6" s="295"/>
      <c r="R6" s="295"/>
      <c r="S6" s="295"/>
      <c r="T6" s="295"/>
      <c r="U6" s="295"/>
      <c r="V6" s="295"/>
      <c r="W6" s="295"/>
      <c r="X6" s="296"/>
      <c r="Y6" s="305" t="s">
        <v>601</v>
      </c>
      <c r="Z6" s="279"/>
      <c r="AA6" s="709"/>
      <c r="AB6" s="709"/>
      <c r="AC6" s="709"/>
      <c r="AD6" s="709"/>
      <c r="AE6" s="709"/>
      <c r="AF6" s="709"/>
      <c r="AG6" s="709"/>
      <c r="AH6" s="709"/>
      <c r="AI6" s="709"/>
      <c r="AJ6" s="709"/>
      <c r="AK6" s="710"/>
      <c r="AR6" s="218" t="s">
        <v>608</v>
      </c>
      <c r="AS6" s="218" t="s">
        <v>609</v>
      </c>
      <c r="AT6" s="218" t="s">
        <v>610</v>
      </c>
      <c r="AU6" s="218" t="s">
        <v>611</v>
      </c>
      <c r="AV6" s="218" t="s">
        <v>612</v>
      </c>
    </row>
    <row r="7" spans="1:48" ht="13.5" customHeight="1" thickBot="1" x14ac:dyDescent="0.2">
      <c r="A7" s="306" t="s">
        <v>586</v>
      </c>
      <c r="B7" s="307"/>
      <c r="C7" s="307"/>
      <c r="D7" s="307"/>
      <c r="E7" s="307"/>
      <c r="F7" s="307"/>
      <c r="G7" s="307"/>
      <c r="H7" s="308" t="s">
        <v>3626</v>
      </c>
      <c r="I7" s="308"/>
      <c r="J7" s="308"/>
      <c r="K7" s="308"/>
      <c r="L7" s="308"/>
      <c r="M7" s="308"/>
      <c r="N7" s="308"/>
      <c r="O7" s="308"/>
      <c r="P7" s="308"/>
      <c r="Q7" s="308"/>
      <c r="R7" s="308"/>
      <c r="S7" s="308"/>
      <c r="T7" s="308"/>
      <c r="U7" s="308"/>
      <c r="V7" s="308"/>
      <c r="W7" s="308"/>
      <c r="X7" s="309"/>
      <c r="Y7" s="310"/>
      <c r="Z7" s="311"/>
      <c r="AA7" s="709"/>
      <c r="AB7" s="709"/>
      <c r="AC7" s="709"/>
      <c r="AD7" s="709"/>
      <c r="AE7" s="709"/>
      <c r="AF7" s="709"/>
      <c r="AG7" s="709"/>
      <c r="AH7" s="709"/>
      <c r="AI7" s="709"/>
      <c r="AJ7" s="709"/>
      <c r="AK7" s="710"/>
      <c r="AM7" s="218" t="s">
        <v>590</v>
      </c>
      <c r="AR7" s="218">
        <f>IF($D$10="","",INDEX(クラス!D$4:D$27,MATCH(気ままな旅人!$D$10,クラス!$C$4:$C$27,0)))</f>
        <v>10</v>
      </c>
      <c r="AS7" s="218">
        <f>IF($D$10="","",INDEX(クラス!E$4:E$27,MATCH(気ままな旅人!$D$10,クラス!$C$4:$C$27,0)))</f>
        <v>20</v>
      </c>
      <c r="AT7" s="218">
        <f>IF($D$10="","",INDEX(クラス!F$4:F$27,MATCH(気ままな旅人!$D$10,クラス!$C$4:$C$27,0)))</f>
        <v>20</v>
      </c>
      <c r="AU7" s="218">
        <f>IF($D$10="","",INDEX(クラス!G$4:G$27,MATCH(気ままな旅人!$D$10,クラス!$C$4:$C$27,0)))</f>
        <v>10</v>
      </c>
      <c r="AV7" s="218">
        <f>IF($D$10="","",INDEX(クラス!H$4:H$27,MATCH(気ままな旅人!$D$10,クラス!$C$4:$C$27,0)))</f>
        <v>20</v>
      </c>
    </row>
    <row r="8" spans="1:48" ht="13.5" customHeight="1" thickBot="1" x14ac:dyDescent="0.2">
      <c r="A8" s="312">
        <f ca="1">NOW()</f>
        <v>44095.763159490743</v>
      </c>
      <c r="B8" s="313"/>
      <c r="C8" s="313"/>
      <c r="D8" s="313"/>
      <c r="E8" s="313"/>
      <c r="F8" s="313"/>
      <c r="G8" s="314"/>
      <c r="Y8" s="278" t="s">
        <v>595</v>
      </c>
      <c r="Z8" s="279"/>
      <c r="AA8" s="709"/>
      <c r="AB8" s="709"/>
      <c r="AC8" s="709"/>
      <c r="AD8" s="709"/>
      <c r="AE8" s="709"/>
      <c r="AF8" s="709"/>
      <c r="AG8" s="709"/>
      <c r="AH8" s="709"/>
      <c r="AI8" s="709"/>
      <c r="AJ8" s="709"/>
      <c r="AK8" s="710"/>
      <c r="AM8" s="218" t="s">
        <v>591</v>
      </c>
      <c r="AR8" s="218">
        <f>IF($K$10="","",INDEX(クラス!D$4:D$27,MATCH(気ままな旅人!$K$10,クラス!$C$4:$C$27,0)))</f>
        <v>15</v>
      </c>
      <c r="AS8" s="218">
        <f>IF($K$10="","",INDEX(クラス!E$4:E$27,MATCH(気ままな旅人!$K$10,クラス!$C$4:$C$27,0)))</f>
        <v>15</v>
      </c>
      <c r="AT8" s="218">
        <f>IF($K$10="","",INDEX(クラス!F$4:F$27,MATCH(気ままな旅人!$K$10,クラス!$C$4:$C$27,0)))</f>
        <v>20</v>
      </c>
      <c r="AU8" s="218">
        <f>IF($K$10="","",INDEX(クラス!G$4:G$27,MATCH(気ままな旅人!$K$10,クラス!$C$4:$C$27,0)))</f>
        <v>10</v>
      </c>
      <c r="AV8" s="218">
        <f>IF($K$10="","",INDEX(クラス!H$4:H$27,MATCH(気ままな旅人!$K$10,クラス!$C$4:$C$27,0)))</f>
        <v>20</v>
      </c>
    </row>
    <row r="9" spans="1:48" ht="13.5" customHeight="1" x14ac:dyDescent="0.15">
      <c r="A9" s="280"/>
      <c r="B9" s="281"/>
      <c r="C9" s="282"/>
      <c r="D9" s="283" t="s">
        <v>590</v>
      </c>
      <c r="E9" s="284"/>
      <c r="F9" s="284"/>
      <c r="G9" s="284"/>
      <c r="H9" s="284"/>
      <c r="I9" s="284"/>
      <c r="J9" s="285"/>
      <c r="K9" s="286" t="s">
        <v>591</v>
      </c>
      <c r="L9" s="284"/>
      <c r="M9" s="284"/>
      <c r="N9" s="284"/>
      <c r="O9" s="284"/>
      <c r="P9" s="284"/>
      <c r="Q9" s="285"/>
      <c r="R9" s="286" t="s">
        <v>592</v>
      </c>
      <c r="S9" s="284"/>
      <c r="T9" s="284"/>
      <c r="U9" s="284"/>
      <c r="V9" s="284"/>
      <c r="W9" s="284"/>
      <c r="X9" s="285"/>
      <c r="Y9" s="287"/>
      <c r="Z9" s="288"/>
      <c r="AA9" s="709"/>
      <c r="AB9" s="709"/>
      <c r="AC9" s="709"/>
      <c r="AD9" s="709"/>
      <c r="AE9" s="709"/>
      <c r="AF9" s="709"/>
      <c r="AG9" s="709"/>
      <c r="AH9" s="709"/>
      <c r="AI9" s="709"/>
      <c r="AJ9" s="709"/>
      <c r="AK9" s="710"/>
      <c r="AM9" s="218" t="s">
        <v>592</v>
      </c>
      <c r="AR9" s="218">
        <f>IF($R$10="","",INDEX(クラス!D$4:D$27,MATCH(気ままな旅人!$R$10,クラス!$C$4:$C$27,0)))</f>
        <v>10</v>
      </c>
      <c r="AS9" s="218">
        <f>IF($R$10="","",INDEX(クラス!E$4:E$27,MATCH(気ままな旅人!$R$10,クラス!$C$4:$C$27,0)))</f>
        <v>25</v>
      </c>
      <c r="AT9" s="218">
        <f>IF($R$10="","",INDEX(クラス!F$4:F$27,MATCH(気ままな旅人!$R$10,クラス!$C$4:$C$27,0)))</f>
        <v>10</v>
      </c>
      <c r="AU9" s="218">
        <f>IF($R$10="","",INDEX(クラス!G$4:G$27,MATCH(気ままな旅人!$R$10,クラス!$C$4:$C$27,0)))</f>
        <v>15</v>
      </c>
      <c r="AV9" s="218">
        <f>IF($R$10="","",INDEX(クラス!H$4:H$27,MATCH(気ままな旅人!$R$10,クラス!$C$4:$C$27,0)))</f>
        <v>20</v>
      </c>
    </row>
    <row r="10" spans="1:48" ht="13.5" customHeight="1" x14ac:dyDescent="0.15">
      <c r="A10" s="359" t="s">
        <v>588</v>
      </c>
      <c r="B10" s="360"/>
      <c r="C10" s="361"/>
      <c r="D10" s="287" t="s">
        <v>685</v>
      </c>
      <c r="E10" s="288"/>
      <c r="F10" s="288"/>
      <c r="G10" s="288"/>
      <c r="H10" s="288"/>
      <c r="I10" s="288"/>
      <c r="J10" s="365"/>
      <c r="K10" s="366" t="s">
        <v>35</v>
      </c>
      <c r="L10" s="288"/>
      <c r="M10" s="288"/>
      <c r="N10" s="288"/>
      <c r="O10" s="288"/>
      <c r="P10" s="288"/>
      <c r="Q10" s="365"/>
      <c r="R10" s="366" t="s">
        <v>44</v>
      </c>
      <c r="S10" s="288"/>
      <c r="T10" s="288"/>
      <c r="U10" s="288"/>
      <c r="V10" s="288"/>
      <c r="W10" s="288"/>
      <c r="X10" s="365"/>
      <c r="Y10" s="305" t="s">
        <v>557</v>
      </c>
      <c r="Z10" s="279"/>
      <c r="AA10" s="709"/>
      <c r="AB10" s="709"/>
      <c r="AC10" s="709"/>
      <c r="AD10" s="709"/>
      <c r="AE10" s="709"/>
      <c r="AF10" s="709"/>
      <c r="AG10" s="709"/>
      <c r="AH10" s="709"/>
      <c r="AI10" s="709"/>
      <c r="AJ10" s="709"/>
      <c r="AK10" s="710"/>
      <c r="AM10" s="218" t="s">
        <v>730</v>
      </c>
      <c r="AR10" s="218">
        <f>SUM(AR7:AR9)</f>
        <v>35</v>
      </c>
      <c r="AS10" s="218">
        <f t="shared" ref="AS10" si="0">SUM(AS7:AS9)</f>
        <v>60</v>
      </c>
      <c r="AT10" s="218">
        <f t="shared" ref="AT10:AV10" si="1">SUM(AT7:AT9)</f>
        <v>50</v>
      </c>
      <c r="AU10" s="218">
        <f t="shared" si="1"/>
        <v>35</v>
      </c>
      <c r="AV10" s="218">
        <f t="shared" si="1"/>
        <v>60</v>
      </c>
    </row>
    <row r="11" spans="1:48" ht="13.5" customHeight="1" x14ac:dyDescent="0.15">
      <c r="A11" s="359"/>
      <c r="B11" s="360"/>
      <c r="C11" s="361"/>
      <c r="D11" s="287"/>
      <c r="E11" s="288"/>
      <c r="F11" s="288"/>
      <c r="G11" s="288"/>
      <c r="H11" s="288"/>
      <c r="I11" s="288"/>
      <c r="J11" s="365"/>
      <c r="K11" s="366"/>
      <c r="L11" s="288"/>
      <c r="M11" s="288"/>
      <c r="N11" s="288"/>
      <c r="O11" s="288"/>
      <c r="P11" s="288"/>
      <c r="Q11" s="365"/>
      <c r="R11" s="366"/>
      <c r="S11" s="288"/>
      <c r="T11" s="288"/>
      <c r="U11" s="288"/>
      <c r="V11" s="288"/>
      <c r="W11" s="288"/>
      <c r="X11" s="365"/>
      <c r="Y11" s="287"/>
      <c r="Z11" s="288"/>
      <c r="AA11" s="709"/>
      <c r="AB11" s="709"/>
      <c r="AC11" s="709"/>
      <c r="AD11" s="709"/>
      <c r="AE11" s="709"/>
      <c r="AF11" s="709"/>
      <c r="AG11" s="709"/>
      <c r="AH11" s="709"/>
      <c r="AI11" s="709"/>
      <c r="AJ11" s="709"/>
      <c r="AK11" s="710"/>
      <c r="AM11" s="218" t="s">
        <v>596</v>
      </c>
      <c r="AR11" s="218">
        <f>H18</f>
        <v>0</v>
      </c>
      <c r="AS11" s="218">
        <f>H25</f>
        <v>0</v>
      </c>
      <c r="AT11" s="218">
        <f>H32</f>
        <v>0</v>
      </c>
      <c r="AU11" s="218">
        <f>H39</f>
        <v>0</v>
      </c>
      <c r="AV11" s="218">
        <f>H46</f>
        <v>0</v>
      </c>
    </row>
    <row r="12" spans="1:48" ht="13.5" customHeight="1" x14ac:dyDescent="0.15">
      <c r="A12" s="359" t="s">
        <v>589</v>
      </c>
      <c r="B12" s="360"/>
      <c r="C12" s="361"/>
      <c r="D12" s="362" t="str">
        <f>IF($D$10="","",INDEX(クラス!J$4:J$27,MATCH(気ままな旅人!$D$10,クラス!$C$4:$C$27,0)))</f>
        <v>∴トルクエム∴</v>
      </c>
      <c r="E12" s="363"/>
      <c r="F12" s="363"/>
      <c r="G12" s="363"/>
      <c r="H12" s="363"/>
      <c r="I12" s="363"/>
      <c r="J12" s="364"/>
      <c r="K12" s="362" t="str">
        <f>IF($K$10="","",INDEX(クラス!J$4:J$27,MATCH(気ままな旅人!$K$10,クラス!$C$4:$C$27,0)))</f>
        <v>∴ヴァニッシュメント∴</v>
      </c>
      <c r="L12" s="363"/>
      <c r="M12" s="363"/>
      <c r="N12" s="363"/>
      <c r="O12" s="363"/>
      <c r="P12" s="363"/>
      <c r="Q12" s="364"/>
      <c r="R12" s="362" t="str">
        <f>IF($R$10="","",INDEX(クラス!J$4:J$27,MATCH(気ままな旅人!$R$10,クラス!$C$4:$C$27,0)))</f>
        <v>∴パーガトリィ∴</v>
      </c>
      <c r="S12" s="363"/>
      <c r="T12" s="363"/>
      <c r="U12" s="363"/>
      <c r="V12" s="363"/>
      <c r="W12" s="363"/>
      <c r="X12" s="364"/>
      <c r="Y12" s="305" t="s">
        <v>556</v>
      </c>
      <c r="Z12" s="279"/>
      <c r="AA12" s="709"/>
      <c r="AB12" s="709"/>
      <c r="AC12" s="709"/>
      <c r="AD12" s="709"/>
      <c r="AE12" s="709"/>
      <c r="AF12" s="709"/>
      <c r="AG12" s="709"/>
      <c r="AH12" s="709"/>
      <c r="AI12" s="709"/>
      <c r="AJ12" s="709"/>
      <c r="AK12" s="710"/>
      <c r="AM12" s="218" t="s">
        <v>606</v>
      </c>
      <c r="AR12" s="218">
        <f>H19</f>
        <v>0</v>
      </c>
      <c r="AS12" s="218">
        <f>H26</f>
        <v>0</v>
      </c>
      <c r="AT12" s="218">
        <f>H33</f>
        <v>0</v>
      </c>
      <c r="AU12" s="218">
        <f>H40</f>
        <v>0</v>
      </c>
      <c r="AV12" s="218">
        <f>H47</f>
        <v>0</v>
      </c>
    </row>
    <row r="13" spans="1:48" ht="13.5" customHeight="1" x14ac:dyDescent="0.15">
      <c r="A13" s="359"/>
      <c r="B13" s="360"/>
      <c r="C13" s="361"/>
      <c r="D13" s="362"/>
      <c r="E13" s="363"/>
      <c r="F13" s="363"/>
      <c r="G13" s="363"/>
      <c r="H13" s="363"/>
      <c r="I13" s="363"/>
      <c r="J13" s="364"/>
      <c r="K13" s="362"/>
      <c r="L13" s="363"/>
      <c r="M13" s="363"/>
      <c r="N13" s="363"/>
      <c r="O13" s="363"/>
      <c r="P13" s="363"/>
      <c r="Q13" s="364"/>
      <c r="R13" s="362"/>
      <c r="S13" s="363"/>
      <c r="T13" s="363"/>
      <c r="U13" s="363"/>
      <c r="V13" s="363"/>
      <c r="W13" s="363"/>
      <c r="X13" s="364"/>
      <c r="Y13" s="287"/>
      <c r="Z13" s="288"/>
      <c r="AA13" s="709"/>
      <c r="AB13" s="709"/>
      <c r="AC13" s="709"/>
      <c r="AD13" s="709"/>
      <c r="AE13" s="709"/>
      <c r="AF13" s="709"/>
      <c r="AG13" s="709"/>
      <c r="AH13" s="709"/>
      <c r="AI13" s="709"/>
      <c r="AJ13" s="709"/>
      <c r="AK13" s="710"/>
      <c r="AM13" s="218" t="s">
        <v>604</v>
      </c>
      <c r="AR13" s="218">
        <f>SUM(AR10:AR12)</f>
        <v>35</v>
      </c>
      <c r="AS13" s="218">
        <f t="shared" ref="AS13:AV13" si="2">SUM(AS10:AS12)</f>
        <v>60</v>
      </c>
      <c r="AT13" s="218">
        <f t="shared" si="2"/>
        <v>50</v>
      </c>
      <c r="AU13" s="218">
        <f t="shared" si="2"/>
        <v>35</v>
      </c>
      <c r="AV13" s="218">
        <f t="shared" si="2"/>
        <v>60</v>
      </c>
    </row>
    <row r="14" spans="1:48" ht="13.5" customHeight="1" x14ac:dyDescent="0.15">
      <c r="A14" s="330" t="s">
        <v>593</v>
      </c>
      <c r="B14" s="331"/>
      <c r="C14" s="332"/>
      <c r="D14" s="336"/>
      <c r="E14" s="337"/>
      <c r="F14" s="337"/>
      <c r="G14" s="337"/>
      <c r="H14" s="337"/>
      <c r="I14" s="337"/>
      <c r="J14" s="337"/>
      <c r="K14" s="337"/>
      <c r="L14" s="337"/>
      <c r="M14" s="337"/>
      <c r="N14" s="337"/>
      <c r="O14" s="337"/>
      <c r="P14" s="337"/>
      <c r="Q14" s="338"/>
      <c r="R14" s="342"/>
      <c r="S14" s="343"/>
      <c r="T14" s="343"/>
      <c r="U14" s="343"/>
      <c r="V14" s="343"/>
      <c r="W14" s="343"/>
      <c r="X14" s="344"/>
      <c r="Y14" s="305" t="s">
        <v>594</v>
      </c>
      <c r="Z14" s="279"/>
      <c r="AA14" s="709"/>
      <c r="AB14" s="709"/>
      <c r="AC14" s="709"/>
      <c r="AD14" s="709"/>
      <c r="AE14" s="709"/>
      <c r="AF14" s="709"/>
      <c r="AG14" s="709"/>
      <c r="AH14" s="709"/>
      <c r="AI14" s="709"/>
      <c r="AJ14" s="709"/>
      <c r="AK14" s="710"/>
    </row>
    <row r="15" spans="1:48" ht="13.5" customHeight="1" thickBot="1" x14ac:dyDescent="0.2">
      <c r="A15" s="333"/>
      <c r="B15" s="334"/>
      <c r="C15" s="335"/>
      <c r="D15" s="339"/>
      <c r="E15" s="340"/>
      <c r="F15" s="340"/>
      <c r="G15" s="340"/>
      <c r="H15" s="340"/>
      <c r="I15" s="340"/>
      <c r="J15" s="340"/>
      <c r="K15" s="340"/>
      <c r="L15" s="340"/>
      <c r="M15" s="340"/>
      <c r="N15" s="340"/>
      <c r="O15" s="340"/>
      <c r="P15" s="340"/>
      <c r="Q15" s="341"/>
      <c r="R15" s="345"/>
      <c r="S15" s="346"/>
      <c r="T15" s="346"/>
      <c r="U15" s="346"/>
      <c r="V15" s="346"/>
      <c r="W15" s="346"/>
      <c r="X15" s="347"/>
      <c r="Y15" s="348"/>
      <c r="Z15" s="349"/>
      <c r="AA15" s="711"/>
      <c r="AB15" s="711"/>
      <c r="AC15" s="711"/>
      <c r="AD15" s="711"/>
      <c r="AE15" s="711"/>
      <c r="AF15" s="711"/>
      <c r="AG15" s="711"/>
      <c r="AH15" s="711"/>
      <c r="AI15" s="711"/>
      <c r="AJ15" s="711"/>
      <c r="AK15" s="712"/>
      <c r="AM15" s="218" t="s">
        <v>607</v>
      </c>
      <c r="AR15" s="218">
        <f>IF(AR10&lt;50, IF(AR13&lt;50, AR12*2, (50-AR10)*2+(AR12-(50-AR10))*3), AR12*3)</f>
        <v>0</v>
      </c>
      <c r="AS15" s="218">
        <f t="shared" ref="AS15:AV15" si="3">IF(AS10&lt;50, IF(AS13&lt;50, AS12*2, (50-AS10)*2+(AS12-(50-AS10))*3), AS12*3)</f>
        <v>0</v>
      </c>
      <c r="AT15" s="218">
        <f t="shared" si="3"/>
        <v>0</v>
      </c>
      <c r="AU15" s="218">
        <f t="shared" si="3"/>
        <v>0</v>
      </c>
      <c r="AV15" s="218">
        <f t="shared" si="3"/>
        <v>0</v>
      </c>
    </row>
    <row r="16" spans="1:48" ht="13.5" customHeight="1" thickBot="1" x14ac:dyDescent="0.2"/>
    <row r="17" spans="1:44" ht="13.5" customHeight="1" x14ac:dyDescent="0.15">
      <c r="A17" s="286" t="s">
        <v>558</v>
      </c>
      <c r="B17" s="284"/>
      <c r="C17" s="284"/>
      <c r="D17" s="284"/>
      <c r="E17" s="284"/>
      <c r="F17" s="284"/>
      <c r="G17" s="284"/>
      <c r="H17" s="350" t="s">
        <v>596</v>
      </c>
      <c r="I17" s="351"/>
      <c r="K17" s="352" t="s">
        <v>613</v>
      </c>
      <c r="L17" s="353"/>
      <c r="M17" s="286" t="s">
        <v>559</v>
      </c>
      <c r="N17" s="284"/>
      <c r="O17" s="284"/>
      <c r="P17" s="284"/>
      <c r="Q17" s="284"/>
      <c r="R17" s="284"/>
      <c r="S17" s="284"/>
      <c r="T17" s="358"/>
      <c r="U17" s="286" t="s">
        <v>560</v>
      </c>
      <c r="V17" s="284"/>
      <c r="W17" s="284"/>
      <c r="X17" s="284"/>
      <c r="Y17" s="284"/>
      <c r="Z17" s="284"/>
      <c r="AA17" s="284"/>
      <c r="AB17" s="358"/>
      <c r="AC17" s="286" t="s">
        <v>561</v>
      </c>
      <c r="AD17" s="284"/>
      <c r="AE17" s="284"/>
      <c r="AF17" s="284"/>
      <c r="AG17" s="284"/>
      <c r="AH17" s="284"/>
      <c r="AI17" s="284"/>
      <c r="AJ17" s="285"/>
    </row>
    <row r="18" spans="1:44" ht="13.5" customHeight="1" x14ac:dyDescent="0.15">
      <c r="A18" s="381" t="s">
        <v>562</v>
      </c>
      <c r="B18" s="382"/>
      <c r="C18" s="382"/>
      <c r="D18" s="382"/>
      <c r="E18" s="383">
        <f>AR13</f>
        <v>35</v>
      </c>
      <c r="F18" s="383"/>
      <c r="G18" s="383"/>
      <c r="H18" s="376"/>
      <c r="I18" s="379"/>
      <c r="K18" s="354"/>
      <c r="L18" s="355"/>
      <c r="M18" s="384" t="s">
        <v>563</v>
      </c>
      <c r="N18" s="385"/>
      <c r="O18" s="385"/>
      <c r="P18" s="385"/>
      <c r="Q18" s="386">
        <f>IF(AND(D10="",K10="",R10=""),"",ROUNDUP((E18+E32)/5+15,0)+Q20)</f>
        <v>32</v>
      </c>
      <c r="R18" s="386"/>
      <c r="S18" s="386"/>
      <c r="T18" s="387"/>
      <c r="U18" s="384" t="s">
        <v>614</v>
      </c>
      <c r="V18" s="385"/>
      <c r="W18" s="385"/>
      <c r="X18" s="385"/>
      <c r="Y18" s="388">
        <f>E46/5+Y20</f>
        <v>12</v>
      </c>
      <c r="Z18" s="388"/>
      <c r="AA18" s="388"/>
      <c r="AB18" s="389"/>
      <c r="AC18" s="384" t="s">
        <v>615</v>
      </c>
      <c r="AD18" s="385"/>
      <c r="AE18" s="385"/>
      <c r="AF18" s="385"/>
      <c r="AG18" s="363">
        <f>IF(AND(D10="",K10="",R10=""),"",ROUNDUP((E25+E39)/10+5,0)-AG20+AG21)</f>
        <v>15</v>
      </c>
      <c r="AH18" s="363"/>
      <c r="AI18" s="363"/>
      <c r="AJ18" s="364"/>
      <c r="AM18" s="218" t="s">
        <v>635</v>
      </c>
    </row>
    <row r="19" spans="1:44" ht="13.5" customHeight="1" x14ac:dyDescent="0.15">
      <c r="A19" s="381"/>
      <c r="B19" s="382"/>
      <c r="C19" s="382"/>
      <c r="D19" s="382"/>
      <c r="E19" s="383"/>
      <c r="F19" s="383"/>
      <c r="G19" s="383"/>
      <c r="H19" s="376"/>
      <c r="I19" s="379"/>
      <c r="K19" s="354"/>
      <c r="L19" s="355"/>
      <c r="M19" s="384"/>
      <c r="N19" s="385"/>
      <c r="O19" s="385"/>
      <c r="P19" s="385"/>
      <c r="Q19" s="386"/>
      <c r="R19" s="386"/>
      <c r="S19" s="386"/>
      <c r="T19" s="387"/>
      <c r="U19" s="384"/>
      <c r="V19" s="385"/>
      <c r="W19" s="385"/>
      <c r="X19" s="385"/>
      <c r="Y19" s="388"/>
      <c r="Z19" s="388"/>
      <c r="AA19" s="388"/>
      <c r="AB19" s="389"/>
      <c r="AC19" s="384"/>
      <c r="AD19" s="385"/>
      <c r="AE19" s="385"/>
      <c r="AF19" s="385"/>
      <c r="AG19" s="363"/>
      <c r="AH19" s="363"/>
      <c r="AI19" s="363"/>
      <c r="AJ19" s="364"/>
      <c r="AM19" s="218" t="s">
        <v>636</v>
      </c>
      <c r="AR19" s="218">
        <f>SUM(AR15:AV15)</f>
        <v>0</v>
      </c>
    </row>
    <row r="20" spans="1:44" ht="13.5" customHeight="1" thickBot="1" x14ac:dyDescent="0.2">
      <c r="A20" s="370" t="s">
        <v>602</v>
      </c>
      <c r="B20" s="371"/>
      <c r="C20" s="371"/>
      <c r="D20" s="371"/>
      <c r="E20" s="279" t="s">
        <v>603</v>
      </c>
      <c r="F20" s="279"/>
      <c r="G20" s="279" t="s">
        <v>604</v>
      </c>
      <c r="H20" s="279"/>
      <c r="I20" s="380"/>
      <c r="K20" s="356"/>
      <c r="L20" s="357"/>
      <c r="M20" s="367" t="s">
        <v>564</v>
      </c>
      <c r="N20" s="368"/>
      <c r="O20" s="368"/>
      <c r="P20" s="368"/>
      <c r="Q20" s="308"/>
      <c r="R20" s="308"/>
      <c r="S20" s="308"/>
      <c r="T20" s="369"/>
      <c r="U20" s="367" t="s">
        <v>564</v>
      </c>
      <c r="V20" s="368"/>
      <c r="W20" s="368"/>
      <c r="X20" s="368"/>
      <c r="Y20" s="308"/>
      <c r="Z20" s="308"/>
      <c r="AA20" s="308"/>
      <c r="AB20" s="369"/>
      <c r="AC20" s="370" t="s">
        <v>616</v>
      </c>
      <c r="AD20" s="371"/>
      <c r="AE20" s="371"/>
      <c r="AF20" s="371"/>
      <c r="AG20" s="372">
        <f>AH71+AF85+AJ61</f>
        <v>0</v>
      </c>
      <c r="AH20" s="372"/>
      <c r="AI20" s="372"/>
      <c r="AJ20" s="373"/>
      <c r="AM20" s="218" t="s">
        <v>729</v>
      </c>
      <c r="AR20" s="218">
        <f>(SUM(E21:F24,E28:F31,E35:F38,E42:F45)-6)*10</f>
        <v>0</v>
      </c>
    </row>
    <row r="21" spans="1:44" ht="13.5" customHeight="1" thickBot="1" x14ac:dyDescent="0.2">
      <c r="A21" s="374" t="s">
        <v>565</v>
      </c>
      <c r="B21" s="375"/>
      <c r="C21" s="375"/>
      <c r="D21" s="375"/>
      <c r="E21" s="376">
        <v>0</v>
      </c>
      <c r="F21" s="376"/>
      <c r="G21" s="377">
        <f>$E$18+E21*20</f>
        <v>35</v>
      </c>
      <c r="H21" s="377"/>
      <c r="I21" s="378"/>
      <c r="AC21" s="367" t="s">
        <v>564</v>
      </c>
      <c r="AD21" s="368"/>
      <c r="AE21" s="368"/>
      <c r="AF21" s="368"/>
      <c r="AG21" s="308"/>
      <c r="AH21" s="308"/>
      <c r="AI21" s="308"/>
      <c r="AJ21" s="309"/>
      <c r="AM21" s="218" t="s">
        <v>637</v>
      </c>
      <c r="AR21" s="220">
        <f>AJ148*5-25</f>
        <v>0</v>
      </c>
    </row>
    <row r="22" spans="1:44" ht="13.5" customHeight="1" thickBot="1" x14ac:dyDescent="0.2">
      <c r="A22" s="374" t="s">
        <v>599</v>
      </c>
      <c r="B22" s="375"/>
      <c r="C22" s="375"/>
      <c r="D22" s="375"/>
      <c r="E22" s="376">
        <v>0</v>
      </c>
      <c r="F22" s="376"/>
      <c r="G22" s="377">
        <f t="shared" ref="G22:G24" si="4">$E$18+E22*20</f>
        <v>35</v>
      </c>
      <c r="H22" s="377"/>
      <c r="I22" s="378"/>
      <c r="K22" s="410" t="s">
        <v>617</v>
      </c>
      <c r="L22" s="411"/>
      <c r="M22" s="411"/>
      <c r="N22" s="411"/>
      <c r="O22" s="411"/>
      <c r="P22" s="411"/>
      <c r="Q22" s="412"/>
      <c r="AM22" s="218" t="s">
        <v>731</v>
      </c>
      <c r="AR22" s="218">
        <f>AI54+AI58-15</f>
        <v>0</v>
      </c>
    </row>
    <row r="23" spans="1:44" ht="13.5" customHeight="1" thickBot="1" x14ac:dyDescent="0.2">
      <c r="A23" s="374" t="s">
        <v>569</v>
      </c>
      <c r="B23" s="375"/>
      <c r="C23" s="375"/>
      <c r="D23" s="375"/>
      <c r="E23" s="376">
        <v>0</v>
      </c>
      <c r="F23" s="376"/>
      <c r="G23" s="377">
        <f t="shared" si="4"/>
        <v>35</v>
      </c>
      <c r="H23" s="377"/>
      <c r="I23" s="378"/>
      <c r="K23" s="413"/>
      <c r="L23" s="414"/>
      <c r="M23" s="414"/>
      <c r="N23" s="414"/>
      <c r="O23" s="414"/>
      <c r="P23" s="414"/>
      <c r="Q23" s="415"/>
      <c r="R23" s="390" t="s">
        <v>568</v>
      </c>
      <c r="S23" s="391"/>
      <c r="T23" s="391"/>
      <c r="U23" s="391"/>
      <c r="V23" s="391"/>
      <c r="W23" s="391"/>
      <c r="X23" s="391"/>
      <c r="Y23" s="391"/>
      <c r="Z23" s="391"/>
      <c r="AA23" s="391"/>
      <c r="AB23" s="391"/>
      <c r="AC23" s="391"/>
      <c r="AD23" s="391"/>
      <c r="AE23" s="391"/>
      <c r="AF23" s="391"/>
      <c r="AG23" s="391"/>
      <c r="AH23" s="391"/>
      <c r="AI23" s="391"/>
      <c r="AJ23" s="392"/>
      <c r="AM23" s="218" t="s">
        <v>732</v>
      </c>
      <c r="AR23" s="218">
        <f>ROUNDUP(SUM(AJ71,AI85,AH99)/100,0)-15</f>
        <v>1</v>
      </c>
    </row>
    <row r="24" spans="1:44" ht="14.25" customHeight="1" thickBot="1" x14ac:dyDescent="0.2">
      <c r="A24" s="393" t="s">
        <v>567</v>
      </c>
      <c r="B24" s="394"/>
      <c r="C24" s="394"/>
      <c r="D24" s="394"/>
      <c r="E24" s="395">
        <v>0</v>
      </c>
      <c r="F24" s="395"/>
      <c r="G24" s="377">
        <f t="shared" si="4"/>
        <v>35</v>
      </c>
      <c r="H24" s="377"/>
      <c r="I24" s="378"/>
      <c r="K24" s="396" t="s">
        <v>620</v>
      </c>
      <c r="L24" s="397"/>
      <c r="M24" s="221" t="s">
        <v>621</v>
      </c>
      <c r="N24" s="402"/>
      <c r="O24" s="402"/>
      <c r="P24" s="402"/>
      <c r="Q24" s="402"/>
      <c r="R24" s="403"/>
      <c r="S24" s="403"/>
      <c r="T24" s="403"/>
      <c r="U24" s="403"/>
      <c r="V24" s="403"/>
      <c r="W24" s="403"/>
      <c r="X24" s="403"/>
      <c r="Y24" s="403"/>
      <c r="Z24" s="403"/>
      <c r="AA24" s="403"/>
      <c r="AB24" s="403"/>
      <c r="AC24" s="403"/>
      <c r="AD24" s="403"/>
      <c r="AE24" s="403"/>
      <c r="AF24" s="403"/>
      <c r="AG24" s="403"/>
      <c r="AH24" s="403"/>
      <c r="AI24" s="403"/>
      <c r="AJ24" s="404"/>
      <c r="AM24" s="218" t="s">
        <v>604</v>
      </c>
      <c r="AR24" s="218">
        <f>SUM(AR19:AR23)</f>
        <v>1</v>
      </c>
    </row>
    <row r="25" spans="1:44" ht="14.25" customHeight="1" x14ac:dyDescent="0.15">
      <c r="A25" s="405" t="s">
        <v>600</v>
      </c>
      <c r="B25" s="406"/>
      <c r="C25" s="406"/>
      <c r="D25" s="406"/>
      <c r="E25" s="407">
        <f>AS13</f>
        <v>60</v>
      </c>
      <c r="F25" s="407"/>
      <c r="G25" s="407"/>
      <c r="H25" s="408"/>
      <c r="I25" s="409"/>
      <c r="J25" s="222"/>
      <c r="K25" s="398"/>
      <c r="L25" s="399"/>
      <c r="M25" s="223" t="s">
        <v>622</v>
      </c>
      <c r="N25" s="343"/>
      <c r="O25" s="343"/>
      <c r="P25" s="343"/>
      <c r="Q25" s="343"/>
      <c r="R25" s="426"/>
      <c r="S25" s="426"/>
      <c r="T25" s="426"/>
      <c r="U25" s="426"/>
      <c r="V25" s="426"/>
      <c r="W25" s="426"/>
      <c r="X25" s="426"/>
      <c r="Y25" s="426"/>
      <c r="Z25" s="426"/>
      <c r="AA25" s="426"/>
      <c r="AB25" s="426"/>
      <c r="AC25" s="426"/>
      <c r="AD25" s="426"/>
      <c r="AE25" s="426"/>
      <c r="AF25" s="426"/>
      <c r="AG25" s="426"/>
      <c r="AH25" s="426"/>
      <c r="AI25" s="426"/>
      <c r="AJ25" s="427"/>
    </row>
    <row r="26" spans="1:44" ht="14.25" customHeight="1" x14ac:dyDescent="0.15">
      <c r="A26" s="381"/>
      <c r="B26" s="382"/>
      <c r="C26" s="382"/>
      <c r="D26" s="382"/>
      <c r="E26" s="383"/>
      <c r="F26" s="383"/>
      <c r="G26" s="383"/>
      <c r="H26" s="376"/>
      <c r="I26" s="379"/>
      <c r="J26" s="222"/>
      <c r="K26" s="398"/>
      <c r="L26" s="399"/>
      <c r="M26" s="224" t="s">
        <v>623</v>
      </c>
      <c r="N26" s="343"/>
      <c r="O26" s="343"/>
      <c r="P26" s="343"/>
      <c r="Q26" s="343"/>
      <c r="R26" s="429"/>
      <c r="S26" s="429"/>
      <c r="T26" s="429"/>
      <c r="U26" s="429"/>
      <c r="V26" s="429"/>
      <c r="W26" s="429"/>
      <c r="X26" s="429"/>
      <c r="Y26" s="429"/>
      <c r="Z26" s="429"/>
      <c r="AA26" s="429"/>
      <c r="AB26" s="429"/>
      <c r="AC26" s="429"/>
      <c r="AD26" s="429"/>
      <c r="AE26" s="429"/>
      <c r="AF26" s="429"/>
      <c r="AG26" s="429"/>
      <c r="AH26" s="429"/>
      <c r="AI26" s="429"/>
      <c r="AJ26" s="430"/>
    </row>
    <row r="27" spans="1:44" ht="13.5" customHeight="1" thickBot="1" x14ac:dyDescent="0.2">
      <c r="A27" s="370" t="s">
        <v>602</v>
      </c>
      <c r="B27" s="371"/>
      <c r="C27" s="371"/>
      <c r="D27" s="371"/>
      <c r="E27" s="279" t="s">
        <v>603</v>
      </c>
      <c r="F27" s="279"/>
      <c r="G27" s="279" t="s">
        <v>604</v>
      </c>
      <c r="H27" s="279"/>
      <c r="I27" s="380"/>
      <c r="K27" s="400"/>
      <c r="L27" s="401"/>
      <c r="M27" s="225" t="s">
        <v>622</v>
      </c>
      <c r="N27" s="428"/>
      <c r="O27" s="428"/>
      <c r="P27" s="428"/>
      <c r="Q27" s="428"/>
      <c r="R27" s="431" t="s">
        <v>839</v>
      </c>
      <c r="S27" s="431"/>
      <c r="T27" s="431"/>
      <c r="U27" s="431"/>
      <c r="V27" s="431"/>
      <c r="W27" s="431"/>
      <c r="X27" s="431"/>
      <c r="Y27" s="431"/>
      <c r="Z27" s="431"/>
      <c r="AA27" s="431"/>
      <c r="AB27" s="431"/>
      <c r="AC27" s="431"/>
      <c r="AD27" s="431"/>
      <c r="AE27" s="431"/>
      <c r="AF27" s="431"/>
      <c r="AG27" s="431"/>
      <c r="AH27" s="431"/>
      <c r="AI27" s="431"/>
      <c r="AJ27" s="432"/>
    </row>
    <row r="28" spans="1:44" ht="14.25" customHeight="1" x14ac:dyDescent="0.15">
      <c r="A28" s="374" t="s">
        <v>570</v>
      </c>
      <c r="B28" s="375"/>
      <c r="C28" s="375"/>
      <c r="D28" s="375"/>
      <c r="E28" s="376">
        <v>3</v>
      </c>
      <c r="F28" s="376"/>
      <c r="G28" s="377">
        <f>$E$25+E28*20</f>
        <v>120</v>
      </c>
      <c r="H28" s="377"/>
      <c r="I28" s="378"/>
      <c r="K28" s="396" t="s">
        <v>619</v>
      </c>
      <c r="L28" s="416"/>
      <c r="M28" s="221" t="s">
        <v>621</v>
      </c>
      <c r="N28" s="420"/>
      <c r="O28" s="402"/>
      <c r="P28" s="402"/>
      <c r="Q28" s="402"/>
      <c r="R28" s="422"/>
      <c r="S28" s="422"/>
      <c r="T28" s="422"/>
      <c r="U28" s="422"/>
      <c r="V28" s="422"/>
      <c r="W28" s="422"/>
      <c r="X28" s="422"/>
      <c r="Y28" s="422"/>
      <c r="Z28" s="422"/>
      <c r="AA28" s="422"/>
      <c r="AB28" s="422"/>
      <c r="AC28" s="422"/>
      <c r="AD28" s="422"/>
      <c r="AE28" s="422"/>
      <c r="AF28" s="422"/>
      <c r="AG28" s="422"/>
      <c r="AH28" s="422"/>
      <c r="AI28" s="422"/>
      <c r="AJ28" s="423"/>
    </row>
    <row r="29" spans="1:44" ht="13.5" customHeight="1" x14ac:dyDescent="0.15">
      <c r="A29" s="374" t="s">
        <v>571</v>
      </c>
      <c r="B29" s="375"/>
      <c r="C29" s="375"/>
      <c r="D29" s="375"/>
      <c r="E29" s="376">
        <v>0</v>
      </c>
      <c r="F29" s="376"/>
      <c r="G29" s="377">
        <f t="shared" ref="G29:G31" si="5">$E$25+E29*20</f>
        <v>60</v>
      </c>
      <c r="H29" s="377"/>
      <c r="I29" s="378"/>
      <c r="K29" s="398"/>
      <c r="L29" s="417"/>
      <c r="M29" s="223" t="s">
        <v>622</v>
      </c>
      <c r="N29" s="421"/>
      <c r="O29" s="343"/>
      <c r="P29" s="343"/>
      <c r="Q29" s="343"/>
      <c r="R29" s="424"/>
      <c r="S29" s="424"/>
      <c r="T29" s="424"/>
      <c r="U29" s="424"/>
      <c r="V29" s="424"/>
      <c r="W29" s="424"/>
      <c r="X29" s="424"/>
      <c r="Y29" s="424"/>
      <c r="Z29" s="424"/>
      <c r="AA29" s="424"/>
      <c r="AB29" s="424"/>
      <c r="AC29" s="424"/>
      <c r="AD29" s="424"/>
      <c r="AE29" s="424"/>
      <c r="AF29" s="424"/>
      <c r="AG29" s="424"/>
      <c r="AH29" s="424"/>
      <c r="AI29" s="424"/>
      <c r="AJ29" s="425"/>
    </row>
    <row r="30" spans="1:44" ht="13.5" customHeight="1" x14ac:dyDescent="0.15">
      <c r="A30" s="374" t="s">
        <v>566</v>
      </c>
      <c r="B30" s="375"/>
      <c r="C30" s="375"/>
      <c r="D30" s="375"/>
      <c r="E30" s="376">
        <v>1</v>
      </c>
      <c r="F30" s="376"/>
      <c r="G30" s="377">
        <f t="shared" si="5"/>
        <v>80</v>
      </c>
      <c r="H30" s="377"/>
      <c r="I30" s="378"/>
      <c r="K30" s="398"/>
      <c r="L30" s="417"/>
      <c r="M30" s="224" t="s">
        <v>623</v>
      </c>
      <c r="N30" s="343"/>
      <c r="O30" s="343"/>
      <c r="P30" s="343"/>
      <c r="Q30" s="343"/>
      <c r="R30" s="429"/>
      <c r="S30" s="429"/>
      <c r="T30" s="429"/>
      <c r="U30" s="429"/>
      <c r="V30" s="429"/>
      <c r="W30" s="429"/>
      <c r="X30" s="429"/>
      <c r="Y30" s="429"/>
      <c r="Z30" s="429"/>
      <c r="AA30" s="429"/>
      <c r="AB30" s="429"/>
      <c r="AC30" s="429"/>
      <c r="AD30" s="429"/>
      <c r="AE30" s="429"/>
      <c r="AF30" s="429"/>
      <c r="AG30" s="429"/>
      <c r="AH30" s="429"/>
      <c r="AI30" s="429"/>
      <c r="AJ30" s="430"/>
    </row>
    <row r="31" spans="1:44" ht="13.5" customHeight="1" thickBot="1" x14ac:dyDescent="0.2">
      <c r="A31" s="393" t="s">
        <v>572</v>
      </c>
      <c r="B31" s="394"/>
      <c r="C31" s="394"/>
      <c r="D31" s="394"/>
      <c r="E31" s="395">
        <v>1</v>
      </c>
      <c r="F31" s="395"/>
      <c r="G31" s="377">
        <f t="shared" si="5"/>
        <v>80</v>
      </c>
      <c r="H31" s="377"/>
      <c r="I31" s="378"/>
      <c r="J31" s="226"/>
      <c r="K31" s="418"/>
      <c r="L31" s="419"/>
      <c r="M31" s="227" t="s">
        <v>622</v>
      </c>
      <c r="N31" s="346"/>
      <c r="O31" s="346"/>
      <c r="P31" s="346"/>
      <c r="Q31" s="346"/>
      <c r="R31" s="431" t="s">
        <v>839</v>
      </c>
      <c r="S31" s="431"/>
      <c r="T31" s="431"/>
      <c r="U31" s="431"/>
      <c r="V31" s="431"/>
      <c r="W31" s="431"/>
      <c r="X31" s="431"/>
      <c r="Y31" s="431"/>
      <c r="Z31" s="431"/>
      <c r="AA31" s="431"/>
      <c r="AB31" s="431"/>
      <c r="AC31" s="431"/>
      <c r="AD31" s="431"/>
      <c r="AE31" s="431"/>
      <c r="AF31" s="431"/>
      <c r="AG31" s="431"/>
      <c r="AH31" s="431"/>
      <c r="AI31" s="431"/>
      <c r="AJ31" s="432"/>
      <c r="AM31" s="228"/>
    </row>
    <row r="32" spans="1:44" ht="13.5" customHeight="1" x14ac:dyDescent="0.15">
      <c r="A32" s="405" t="s">
        <v>574</v>
      </c>
      <c r="B32" s="406"/>
      <c r="C32" s="406"/>
      <c r="D32" s="406"/>
      <c r="E32" s="407">
        <f>AT13</f>
        <v>50</v>
      </c>
      <c r="F32" s="407"/>
      <c r="G32" s="407"/>
      <c r="H32" s="408"/>
      <c r="I32" s="409"/>
      <c r="J32" s="222"/>
      <c r="K32" s="433" t="s">
        <v>618</v>
      </c>
      <c r="L32" s="434"/>
      <c r="M32" s="225" t="s">
        <v>621</v>
      </c>
      <c r="N32" s="435"/>
      <c r="O32" s="436"/>
      <c r="P32" s="436"/>
      <c r="Q32" s="436"/>
      <c r="R32" s="437"/>
      <c r="S32" s="437"/>
      <c r="T32" s="437"/>
      <c r="U32" s="437"/>
      <c r="V32" s="437"/>
      <c r="W32" s="437"/>
      <c r="X32" s="437"/>
      <c r="Y32" s="437"/>
      <c r="Z32" s="437"/>
      <c r="AA32" s="437"/>
      <c r="AB32" s="437"/>
      <c r="AC32" s="437"/>
      <c r="AD32" s="437"/>
      <c r="AE32" s="437"/>
      <c r="AF32" s="437"/>
      <c r="AG32" s="437"/>
      <c r="AH32" s="437"/>
      <c r="AI32" s="437"/>
      <c r="AJ32" s="438"/>
      <c r="AM32" s="228"/>
    </row>
    <row r="33" spans="1:36" ht="13.5" customHeight="1" x14ac:dyDescent="0.15">
      <c r="A33" s="381"/>
      <c r="B33" s="382"/>
      <c r="C33" s="382"/>
      <c r="D33" s="382"/>
      <c r="E33" s="383"/>
      <c r="F33" s="383"/>
      <c r="G33" s="383"/>
      <c r="H33" s="376"/>
      <c r="I33" s="379"/>
      <c r="J33" s="222"/>
      <c r="K33" s="398"/>
      <c r="L33" s="417"/>
      <c r="M33" s="223" t="s">
        <v>622</v>
      </c>
      <c r="N33" s="421"/>
      <c r="O33" s="343"/>
      <c r="P33" s="343"/>
      <c r="Q33" s="343"/>
      <c r="R33" s="426"/>
      <c r="S33" s="426"/>
      <c r="T33" s="426"/>
      <c r="U33" s="426"/>
      <c r="V33" s="426"/>
      <c r="W33" s="426"/>
      <c r="X33" s="426"/>
      <c r="Y33" s="426"/>
      <c r="Z33" s="426"/>
      <c r="AA33" s="426"/>
      <c r="AB33" s="426"/>
      <c r="AC33" s="426"/>
      <c r="AD33" s="426"/>
      <c r="AE33" s="426"/>
      <c r="AF33" s="426"/>
      <c r="AG33" s="426"/>
      <c r="AH33" s="426"/>
      <c r="AI33" s="426"/>
      <c r="AJ33" s="427"/>
    </row>
    <row r="34" spans="1:36" ht="13.5" customHeight="1" x14ac:dyDescent="0.15">
      <c r="A34" s="370" t="s">
        <v>602</v>
      </c>
      <c r="B34" s="371"/>
      <c r="C34" s="371"/>
      <c r="D34" s="371"/>
      <c r="E34" s="279" t="s">
        <v>603</v>
      </c>
      <c r="F34" s="279"/>
      <c r="G34" s="279" t="s">
        <v>604</v>
      </c>
      <c r="H34" s="279"/>
      <c r="I34" s="380"/>
      <c r="K34" s="398"/>
      <c r="L34" s="417"/>
      <c r="M34" s="224" t="s">
        <v>623</v>
      </c>
      <c r="N34" s="343"/>
      <c r="O34" s="343"/>
      <c r="P34" s="343"/>
      <c r="Q34" s="343"/>
      <c r="R34" s="460"/>
      <c r="S34" s="460"/>
      <c r="T34" s="460"/>
      <c r="U34" s="460"/>
      <c r="V34" s="460"/>
      <c r="W34" s="460"/>
      <c r="X34" s="460"/>
      <c r="Y34" s="460"/>
      <c r="Z34" s="460"/>
      <c r="AA34" s="460"/>
      <c r="AB34" s="460"/>
      <c r="AC34" s="460"/>
      <c r="AD34" s="460"/>
      <c r="AE34" s="460"/>
      <c r="AF34" s="460"/>
      <c r="AG34" s="460"/>
      <c r="AH34" s="460"/>
      <c r="AI34" s="460"/>
      <c r="AJ34" s="461"/>
    </row>
    <row r="35" spans="1:36" ht="13.5" customHeight="1" thickBot="1" x14ac:dyDescent="0.2">
      <c r="A35" s="374" t="s">
        <v>575</v>
      </c>
      <c r="B35" s="375"/>
      <c r="C35" s="375"/>
      <c r="D35" s="375"/>
      <c r="E35" s="376">
        <v>0</v>
      </c>
      <c r="F35" s="376"/>
      <c r="G35" s="377">
        <f>$E$32+E35*20</f>
        <v>50</v>
      </c>
      <c r="H35" s="377"/>
      <c r="I35" s="378"/>
      <c r="J35" s="226"/>
      <c r="K35" s="418"/>
      <c r="L35" s="419"/>
      <c r="M35" s="227" t="s">
        <v>622</v>
      </c>
      <c r="N35" s="346"/>
      <c r="O35" s="346"/>
      <c r="P35" s="346"/>
      <c r="Q35" s="346"/>
      <c r="R35" s="431" t="s">
        <v>839</v>
      </c>
      <c r="S35" s="431"/>
      <c r="T35" s="431"/>
      <c r="U35" s="431"/>
      <c r="V35" s="431"/>
      <c r="W35" s="431"/>
      <c r="X35" s="431"/>
      <c r="Y35" s="431"/>
      <c r="Z35" s="431"/>
      <c r="AA35" s="431"/>
      <c r="AB35" s="431"/>
      <c r="AC35" s="431"/>
      <c r="AD35" s="431"/>
      <c r="AE35" s="431"/>
      <c r="AF35" s="431"/>
      <c r="AG35" s="431"/>
      <c r="AH35" s="431"/>
      <c r="AI35" s="431"/>
      <c r="AJ35" s="432"/>
    </row>
    <row r="36" spans="1:36" ht="13.5" customHeight="1" thickBot="1" x14ac:dyDescent="0.2">
      <c r="A36" s="374" t="s">
        <v>577</v>
      </c>
      <c r="B36" s="375"/>
      <c r="C36" s="375"/>
      <c r="D36" s="375"/>
      <c r="E36" s="376">
        <v>0</v>
      </c>
      <c r="F36" s="376"/>
      <c r="G36" s="377">
        <f t="shared" ref="G36:G38" si="6">$E$32+E36*20</f>
        <v>50</v>
      </c>
      <c r="H36" s="377"/>
      <c r="I36" s="378"/>
      <c r="J36" s="226"/>
      <c r="K36" s="229"/>
      <c r="N36" s="230"/>
      <c r="Q36" s="231"/>
      <c r="R36" s="231"/>
      <c r="U36" s="231"/>
      <c r="V36" s="231"/>
      <c r="Y36" s="231"/>
      <c r="Z36" s="231"/>
      <c r="AC36" s="231"/>
      <c r="AD36" s="231"/>
      <c r="AG36" s="231"/>
      <c r="AH36" s="231"/>
      <c r="AJ36" s="230"/>
    </row>
    <row r="37" spans="1:36" ht="13.5" customHeight="1" x14ac:dyDescent="0.15">
      <c r="A37" s="374" t="s">
        <v>576</v>
      </c>
      <c r="B37" s="375"/>
      <c r="C37" s="375"/>
      <c r="D37" s="375"/>
      <c r="E37" s="376">
        <v>1</v>
      </c>
      <c r="F37" s="376"/>
      <c r="G37" s="377">
        <f t="shared" si="6"/>
        <v>70</v>
      </c>
      <c r="H37" s="377"/>
      <c r="I37" s="378"/>
      <c r="J37" s="226"/>
      <c r="K37" s="439" t="s">
        <v>624</v>
      </c>
      <c r="L37" s="440"/>
      <c r="M37" s="440"/>
      <c r="N37" s="440"/>
      <c r="O37" s="440"/>
      <c r="P37" s="440"/>
      <c r="Q37" s="441"/>
      <c r="R37" s="445" t="s">
        <v>630</v>
      </c>
      <c r="S37" s="446"/>
      <c r="T37" s="446"/>
      <c r="U37" s="446"/>
      <c r="V37" s="446"/>
      <c r="W37" s="446"/>
      <c r="X37" s="446"/>
      <c r="Y37" s="446"/>
      <c r="Z37" s="446"/>
      <c r="AA37" s="447"/>
      <c r="AB37" s="448" t="s">
        <v>632</v>
      </c>
      <c r="AC37" s="449"/>
      <c r="AD37" s="449"/>
      <c r="AE37" s="449"/>
      <c r="AF37" s="449"/>
      <c r="AG37" s="449"/>
      <c r="AH37" s="450">
        <f>ROUNDUP((E32+E39)/20,0)+AF38</f>
        <v>5</v>
      </c>
      <c r="AI37" s="450"/>
      <c r="AJ37" s="451"/>
    </row>
    <row r="38" spans="1:36" ht="13.5" customHeight="1" thickBot="1" x14ac:dyDescent="0.2">
      <c r="A38" s="393" t="s">
        <v>578</v>
      </c>
      <c r="B38" s="394"/>
      <c r="C38" s="394"/>
      <c r="D38" s="394"/>
      <c r="E38" s="395">
        <v>0</v>
      </c>
      <c r="F38" s="395"/>
      <c r="G38" s="377">
        <f t="shared" si="6"/>
        <v>50</v>
      </c>
      <c r="H38" s="377"/>
      <c r="I38" s="378"/>
      <c r="J38" s="226"/>
      <c r="K38" s="442"/>
      <c r="L38" s="443"/>
      <c r="M38" s="443"/>
      <c r="N38" s="443"/>
      <c r="O38" s="443"/>
      <c r="P38" s="443"/>
      <c r="Q38" s="444"/>
      <c r="R38" s="454" t="s">
        <v>629</v>
      </c>
      <c r="S38" s="455"/>
      <c r="T38" s="455"/>
      <c r="U38" s="455"/>
      <c r="V38" s="455"/>
      <c r="W38" s="455"/>
      <c r="X38" s="455"/>
      <c r="Y38" s="455"/>
      <c r="Z38" s="455"/>
      <c r="AA38" s="456"/>
      <c r="AB38" s="457" t="s">
        <v>631</v>
      </c>
      <c r="AC38" s="458"/>
      <c r="AD38" s="458"/>
      <c r="AE38" s="458"/>
      <c r="AF38" s="459"/>
      <c r="AG38" s="459"/>
      <c r="AH38" s="452"/>
      <c r="AI38" s="452"/>
      <c r="AJ38" s="453"/>
    </row>
    <row r="39" spans="1:36" ht="13.5" customHeight="1" x14ac:dyDescent="0.15">
      <c r="A39" s="405" t="s">
        <v>579</v>
      </c>
      <c r="B39" s="406"/>
      <c r="C39" s="406"/>
      <c r="D39" s="406"/>
      <c r="E39" s="407">
        <f>AU13</f>
        <v>35</v>
      </c>
      <c r="F39" s="407"/>
      <c r="G39" s="407"/>
      <c r="H39" s="408"/>
      <c r="I39" s="409"/>
      <c r="J39" s="222"/>
      <c r="K39" s="286" t="s">
        <v>625</v>
      </c>
      <c r="L39" s="284"/>
      <c r="M39" s="284"/>
      <c r="N39" s="284" t="s">
        <v>626</v>
      </c>
      <c r="O39" s="284"/>
      <c r="P39" s="284"/>
      <c r="Q39" s="284"/>
      <c r="R39" s="284" t="s">
        <v>627</v>
      </c>
      <c r="S39" s="284"/>
      <c r="T39" s="284"/>
      <c r="U39" s="284"/>
      <c r="V39" s="284"/>
      <c r="W39" s="284"/>
      <c r="X39" s="284"/>
      <c r="Y39" s="284" t="s">
        <v>628</v>
      </c>
      <c r="Z39" s="284"/>
      <c r="AA39" s="284"/>
      <c r="AB39" s="284"/>
      <c r="AC39" s="284"/>
      <c r="AD39" s="284"/>
      <c r="AE39" s="284"/>
      <c r="AF39" s="284"/>
      <c r="AG39" s="284"/>
      <c r="AH39" s="284"/>
      <c r="AI39" s="284"/>
      <c r="AJ39" s="285"/>
    </row>
    <row r="40" spans="1:36" ht="13.5" customHeight="1" x14ac:dyDescent="0.15">
      <c r="A40" s="381"/>
      <c r="B40" s="382"/>
      <c r="C40" s="382"/>
      <c r="D40" s="382"/>
      <c r="E40" s="383"/>
      <c r="F40" s="383"/>
      <c r="G40" s="383"/>
      <c r="H40" s="376"/>
      <c r="I40" s="379"/>
      <c r="J40" s="222"/>
      <c r="K40" s="464" t="s">
        <v>689</v>
      </c>
      <c r="L40" s="465"/>
      <c r="M40" s="465"/>
      <c r="N40" s="465"/>
      <c r="O40" s="465"/>
      <c r="P40" s="465"/>
      <c r="Q40" s="465"/>
      <c r="R40" s="465"/>
      <c r="S40" s="465"/>
      <c r="T40" s="465"/>
      <c r="U40" s="465"/>
      <c r="V40" s="465"/>
      <c r="W40" s="465"/>
      <c r="X40" s="465"/>
      <c r="Y40" s="462"/>
      <c r="Z40" s="462"/>
      <c r="AA40" s="462"/>
      <c r="AB40" s="462"/>
      <c r="AC40" s="462"/>
      <c r="AD40" s="462"/>
      <c r="AE40" s="462"/>
      <c r="AF40" s="462"/>
      <c r="AG40" s="462"/>
      <c r="AH40" s="462"/>
      <c r="AI40" s="462"/>
      <c r="AJ40" s="463"/>
    </row>
    <row r="41" spans="1:36" ht="13.5" customHeight="1" x14ac:dyDescent="0.15">
      <c r="A41" s="370" t="s">
        <v>602</v>
      </c>
      <c r="B41" s="371"/>
      <c r="C41" s="371"/>
      <c r="D41" s="371"/>
      <c r="E41" s="279" t="s">
        <v>603</v>
      </c>
      <c r="F41" s="279"/>
      <c r="G41" s="279" t="s">
        <v>604</v>
      </c>
      <c r="H41" s="279"/>
      <c r="I41" s="380"/>
      <c r="K41" s="464" t="s">
        <v>733</v>
      </c>
      <c r="L41" s="465"/>
      <c r="M41" s="465"/>
      <c r="N41" s="465"/>
      <c r="O41" s="465"/>
      <c r="P41" s="465"/>
      <c r="Q41" s="465"/>
      <c r="R41" s="465"/>
      <c r="S41" s="465"/>
      <c r="T41" s="465"/>
      <c r="U41" s="465"/>
      <c r="V41" s="465"/>
      <c r="W41" s="465"/>
      <c r="X41" s="465"/>
      <c r="Y41" s="462"/>
      <c r="Z41" s="462"/>
      <c r="AA41" s="462"/>
      <c r="AB41" s="462"/>
      <c r="AC41" s="462"/>
      <c r="AD41" s="462"/>
      <c r="AE41" s="462"/>
      <c r="AF41" s="462"/>
      <c r="AG41" s="462"/>
      <c r="AH41" s="462"/>
      <c r="AI41" s="462"/>
      <c r="AJ41" s="463"/>
    </row>
    <row r="42" spans="1:36" ht="13.5" customHeight="1" x14ac:dyDescent="0.15">
      <c r="A42" s="374" t="s">
        <v>580</v>
      </c>
      <c r="B42" s="375"/>
      <c r="C42" s="375"/>
      <c r="D42" s="375"/>
      <c r="E42" s="376">
        <v>0</v>
      </c>
      <c r="F42" s="376"/>
      <c r="G42" s="377">
        <f>$E$39+E42*20</f>
        <v>35</v>
      </c>
      <c r="H42" s="377"/>
      <c r="I42" s="378"/>
      <c r="J42" s="226"/>
      <c r="K42" s="464"/>
      <c r="L42" s="465"/>
      <c r="M42" s="465"/>
      <c r="N42" s="465"/>
      <c r="O42" s="465"/>
      <c r="P42" s="465"/>
      <c r="Q42" s="465"/>
      <c r="R42" s="465"/>
      <c r="S42" s="465"/>
      <c r="T42" s="465"/>
      <c r="U42" s="465"/>
      <c r="V42" s="465"/>
      <c r="W42" s="465"/>
      <c r="X42" s="465"/>
      <c r="Y42" s="462"/>
      <c r="Z42" s="462"/>
      <c r="AA42" s="462"/>
      <c r="AB42" s="462"/>
      <c r="AC42" s="462"/>
      <c r="AD42" s="462"/>
      <c r="AE42" s="462"/>
      <c r="AF42" s="462"/>
      <c r="AG42" s="462"/>
      <c r="AH42" s="462"/>
      <c r="AI42" s="462"/>
      <c r="AJ42" s="463"/>
    </row>
    <row r="43" spans="1:36" ht="13.5" customHeight="1" x14ac:dyDescent="0.15">
      <c r="A43" s="374" t="s">
        <v>581</v>
      </c>
      <c r="B43" s="375"/>
      <c r="C43" s="375"/>
      <c r="D43" s="375"/>
      <c r="E43" s="376">
        <v>0</v>
      </c>
      <c r="F43" s="376"/>
      <c r="G43" s="377">
        <f t="shared" ref="G43:G45" si="7">$E$39+E43*20</f>
        <v>35</v>
      </c>
      <c r="H43" s="377"/>
      <c r="I43" s="378"/>
      <c r="J43" s="226"/>
      <c r="K43" s="464"/>
      <c r="L43" s="465"/>
      <c r="M43" s="465"/>
      <c r="N43" s="465"/>
      <c r="O43" s="465"/>
      <c r="P43" s="465"/>
      <c r="Q43" s="465"/>
      <c r="R43" s="465"/>
      <c r="S43" s="465"/>
      <c r="T43" s="465"/>
      <c r="U43" s="465"/>
      <c r="V43" s="465"/>
      <c r="W43" s="465"/>
      <c r="X43" s="465"/>
      <c r="Y43" s="462"/>
      <c r="Z43" s="462"/>
      <c r="AA43" s="462"/>
      <c r="AB43" s="462"/>
      <c r="AC43" s="462"/>
      <c r="AD43" s="462"/>
      <c r="AE43" s="462"/>
      <c r="AF43" s="462"/>
      <c r="AG43" s="462"/>
      <c r="AH43" s="462"/>
      <c r="AI43" s="462"/>
      <c r="AJ43" s="463"/>
    </row>
    <row r="44" spans="1:36" ht="13.5" customHeight="1" x14ac:dyDescent="0.15">
      <c r="A44" s="374" t="s">
        <v>573</v>
      </c>
      <c r="B44" s="375"/>
      <c r="C44" s="375"/>
      <c r="D44" s="375"/>
      <c r="E44" s="376">
        <v>0</v>
      </c>
      <c r="F44" s="376"/>
      <c r="G44" s="377">
        <f t="shared" si="7"/>
        <v>35</v>
      </c>
      <c r="H44" s="377"/>
      <c r="I44" s="378"/>
      <c r="J44" s="226"/>
      <c r="K44" s="464"/>
      <c r="L44" s="465"/>
      <c r="M44" s="465"/>
      <c r="N44" s="465"/>
      <c r="O44" s="465"/>
      <c r="P44" s="465"/>
      <c r="Q44" s="465"/>
      <c r="R44" s="465"/>
      <c r="S44" s="465"/>
      <c r="T44" s="465"/>
      <c r="U44" s="465"/>
      <c r="V44" s="465"/>
      <c r="W44" s="465"/>
      <c r="X44" s="465"/>
      <c r="Y44" s="462"/>
      <c r="Z44" s="462"/>
      <c r="AA44" s="462"/>
      <c r="AB44" s="462"/>
      <c r="AC44" s="462"/>
      <c r="AD44" s="462"/>
      <c r="AE44" s="462"/>
      <c r="AF44" s="462"/>
      <c r="AG44" s="462"/>
      <c r="AH44" s="462"/>
      <c r="AI44" s="462"/>
      <c r="AJ44" s="463"/>
    </row>
    <row r="45" spans="1:36" ht="13.5" customHeight="1" thickBot="1" x14ac:dyDescent="0.2">
      <c r="A45" s="393" t="s">
        <v>582</v>
      </c>
      <c r="B45" s="394"/>
      <c r="C45" s="394"/>
      <c r="D45" s="394"/>
      <c r="E45" s="395">
        <v>0</v>
      </c>
      <c r="F45" s="395"/>
      <c r="G45" s="377">
        <f t="shared" si="7"/>
        <v>35</v>
      </c>
      <c r="H45" s="377"/>
      <c r="I45" s="378"/>
      <c r="J45" s="226"/>
      <c r="K45" s="479"/>
      <c r="L45" s="480"/>
      <c r="M45" s="480"/>
      <c r="N45" s="480"/>
      <c r="O45" s="480"/>
      <c r="P45" s="480"/>
      <c r="Q45" s="480"/>
      <c r="R45" s="480"/>
      <c r="S45" s="480"/>
      <c r="T45" s="480"/>
      <c r="U45" s="480"/>
      <c r="V45" s="480"/>
      <c r="W45" s="480"/>
      <c r="X45" s="480"/>
      <c r="Y45" s="466"/>
      <c r="Z45" s="466"/>
      <c r="AA45" s="466"/>
      <c r="AB45" s="466"/>
      <c r="AC45" s="466"/>
      <c r="AD45" s="466"/>
      <c r="AE45" s="466"/>
      <c r="AF45" s="466"/>
      <c r="AG45" s="466"/>
      <c r="AH45" s="466"/>
      <c r="AI45" s="466"/>
      <c r="AJ45" s="467"/>
    </row>
    <row r="46" spans="1:36" ht="14.25" customHeight="1" thickBot="1" x14ac:dyDescent="0.2">
      <c r="A46" s="405" t="s">
        <v>583</v>
      </c>
      <c r="B46" s="406"/>
      <c r="C46" s="406"/>
      <c r="D46" s="406"/>
      <c r="E46" s="407">
        <f>AV13</f>
        <v>60</v>
      </c>
      <c r="F46" s="407"/>
      <c r="G46" s="407"/>
      <c r="H46" s="408"/>
      <c r="I46" s="409"/>
      <c r="J46" s="222"/>
    </row>
    <row r="47" spans="1:36" ht="14.25" customHeight="1" thickBot="1" x14ac:dyDescent="0.2">
      <c r="A47" s="468"/>
      <c r="B47" s="469"/>
      <c r="C47" s="469"/>
      <c r="D47" s="469"/>
      <c r="E47" s="470"/>
      <c r="F47" s="470"/>
      <c r="G47" s="470"/>
      <c r="H47" s="471"/>
      <c r="I47" s="472"/>
      <c r="J47" s="222"/>
      <c r="K47" s="473" t="s">
        <v>584</v>
      </c>
      <c r="L47" s="474"/>
      <c r="M47" s="474"/>
      <c r="N47" s="474"/>
      <c r="O47" s="474"/>
      <c r="P47" s="474"/>
      <c r="Q47" s="475"/>
    </row>
    <row r="48" spans="1:36" ht="14.25" customHeight="1" thickBot="1" x14ac:dyDescent="0.2">
      <c r="A48" s="232"/>
      <c r="B48" s="232"/>
      <c r="C48" s="232"/>
      <c r="D48" s="232"/>
      <c r="E48" s="233"/>
      <c r="F48" s="233"/>
      <c r="G48" s="234"/>
      <c r="H48" s="234"/>
      <c r="I48" s="234"/>
      <c r="J48" s="226"/>
      <c r="K48" s="476"/>
      <c r="L48" s="477"/>
      <c r="M48" s="477"/>
      <c r="N48" s="477"/>
      <c r="O48" s="477"/>
      <c r="P48" s="477"/>
      <c r="Q48" s="478"/>
    </row>
    <row r="49" spans="1:70" x14ac:dyDescent="0.15">
      <c r="J49" s="226"/>
      <c r="K49" s="484"/>
      <c r="L49" s="485"/>
      <c r="M49" s="485"/>
      <c r="N49" s="485"/>
      <c r="O49" s="485"/>
      <c r="P49" s="485"/>
      <c r="Q49" s="485"/>
      <c r="R49" s="485"/>
      <c r="S49" s="485"/>
      <c r="T49" s="485"/>
      <c r="U49" s="485"/>
      <c r="V49" s="485"/>
      <c r="W49" s="485"/>
      <c r="X49" s="485"/>
      <c r="Y49" s="485"/>
      <c r="Z49" s="485"/>
      <c r="AA49" s="485"/>
      <c r="AB49" s="485"/>
      <c r="AC49" s="485"/>
      <c r="AD49" s="485"/>
      <c r="AE49" s="485"/>
      <c r="AF49" s="485"/>
      <c r="AG49" s="485"/>
      <c r="AH49" s="485"/>
      <c r="AI49" s="485"/>
      <c r="AJ49" s="486"/>
    </row>
    <row r="50" spans="1:70" ht="14.25" thickBot="1" x14ac:dyDescent="0.2">
      <c r="K50" s="487"/>
      <c r="L50" s="488"/>
      <c r="M50" s="488"/>
      <c r="N50" s="488"/>
      <c r="O50" s="488"/>
      <c r="P50" s="488"/>
      <c r="Q50" s="488"/>
      <c r="R50" s="488"/>
      <c r="S50" s="488"/>
      <c r="T50" s="488"/>
      <c r="U50" s="488"/>
      <c r="V50" s="488"/>
      <c r="W50" s="488"/>
      <c r="X50" s="488"/>
      <c r="Y50" s="488"/>
      <c r="Z50" s="488"/>
      <c r="AA50" s="488"/>
      <c r="AB50" s="488"/>
      <c r="AC50" s="488"/>
      <c r="AD50" s="488"/>
      <c r="AE50" s="488"/>
      <c r="AF50" s="488"/>
      <c r="AG50" s="488"/>
      <c r="AH50" s="488"/>
      <c r="AI50" s="488"/>
      <c r="AJ50" s="489"/>
    </row>
    <row r="51" spans="1:70" ht="13.5" customHeight="1" thickBot="1" x14ac:dyDescent="0.2">
      <c r="A51" s="490" t="s">
        <v>731</v>
      </c>
      <c r="B51" s="491"/>
      <c r="C51" s="491"/>
      <c r="D51" s="491"/>
      <c r="E51" s="491"/>
      <c r="F51" s="491"/>
      <c r="G51" s="492"/>
      <c r="J51" s="233"/>
      <c r="K51" s="233"/>
      <c r="L51" s="233"/>
      <c r="M51" s="233"/>
      <c r="N51" s="233"/>
      <c r="O51" s="233"/>
      <c r="P51" s="233"/>
      <c r="Q51" s="233"/>
      <c r="R51" s="233"/>
      <c r="S51" s="233"/>
      <c r="AL51" s="496"/>
      <c r="AM51" s="496"/>
      <c r="AN51" s="324"/>
      <c r="AO51" s="324"/>
      <c r="AP51" s="324"/>
      <c r="AQ51" s="219"/>
      <c r="AR51" s="219"/>
      <c r="AS51" s="219"/>
      <c r="AT51" s="219"/>
      <c r="AU51" s="497"/>
      <c r="AV51" s="497"/>
      <c r="AW51" s="497"/>
      <c r="AX51" s="497"/>
      <c r="AY51" s="497"/>
      <c r="AZ51" s="497"/>
      <c r="BA51" s="497"/>
      <c r="BB51" s="497"/>
      <c r="BC51" s="497"/>
      <c r="BD51" s="497"/>
      <c r="BE51" s="219"/>
      <c r="BF51" s="219"/>
      <c r="BG51" s="219"/>
      <c r="BH51" s="219"/>
      <c r="BI51" s="219"/>
      <c r="BJ51" s="219"/>
      <c r="BK51" s="219"/>
      <c r="BL51" s="219"/>
      <c r="BM51" s="219"/>
      <c r="BN51" s="219"/>
      <c r="BO51" s="219"/>
      <c r="BP51" s="219"/>
    </row>
    <row r="52" spans="1:70" ht="13.5" customHeight="1" thickBot="1" x14ac:dyDescent="0.2">
      <c r="A52" s="493"/>
      <c r="B52" s="494"/>
      <c r="C52" s="494"/>
      <c r="D52" s="494"/>
      <c r="E52" s="494"/>
      <c r="F52" s="494"/>
      <c r="G52" s="495"/>
      <c r="K52" s="286" t="s">
        <v>704</v>
      </c>
      <c r="L52" s="284"/>
      <c r="M52" s="284"/>
      <c r="N52" s="284"/>
      <c r="O52" s="284"/>
      <c r="P52" s="284"/>
      <c r="Q52" s="284"/>
      <c r="R52" s="284"/>
      <c r="S52" s="284"/>
      <c r="T52" s="285"/>
      <c r="AL52" s="496"/>
      <c r="AM52" s="496"/>
      <c r="AN52" s="497"/>
      <c r="AO52" s="497"/>
      <c r="AP52" s="497"/>
      <c r="AQ52" s="497"/>
      <c r="AR52" s="497"/>
      <c r="AS52" s="324"/>
      <c r="AT52" s="324"/>
      <c r="AU52" s="324"/>
      <c r="AV52" s="324"/>
      <c r="AW52" s="324"/>
      <c r="AX52" s="324"/>
      <c r="AY52" s="324"/>
      <c r="AZ52" s="324"/>
      <c r="BA52" s="324"/>
      <c r="BB52" s="324"/>
      <c r="BC52" s="324"/>
      <c r="BD52" s="324"/>
      <c r="BE52" s="324"/>
      <c r="BF52" s="324"/>
      <c r="BG52" s="324"/>
      <c r="BH52" s="324"/>
      <c r="BI52" s="324"/>
      <c r="BJ52" s="324"/>
      <c r="BK52" s="324"/>
      <c r="BL52" s="324"/>
      <c r="BM52" s="324"/>
      <c r="BN52" s="324"/>
      <c r="BO52" s="324"/>
      <c r="BP52" s="324"/>
      <c r="BQ52" s="324"/>
      <c r="BR52" s="324"/>
    </row>
    <row r="53" spans="1:70" ht="13.5" customHeight="1" x14ac:dyDescent="0.15">
      <c r="A53" s="481" t="s">
        <v>748</v>
      </c>
      <c r="B53" s="482"/>
      <c r="C53" s="482"/>
      <c r="D53" s="482"/>
      <c r="E53" s="482"/>
      <c r="F53" s="482"/>
      <c r="G53" s="482" t="s">
        <v>752</v>
      </c>
      <c r="H53" s="482"/>
      <c r="I53" s="482" t="s">
        <v>703</v>
      </c>
      <c r="J53" s="482"/>
      <c r="K53" s="483" t="s">
        <v>705</v>
      </c>
      <c r="L53" s="483"/>
      <c r="M53" s="483" t="s">
        <v>706</v>
      </c>
      <c r="N53" s="483"/>
      <c r="O53" s="483" t="s">
        <v>707</v>
      </c>
      <c r="P53" s="483"/>
      <c r="Q53" s="483" t="s">
        <v>745</v>
      </c>
      <c r="R53" s="483"/>
      <c r="S53" s="506" t="s">
        <v>708</v>
      </c>
      <c r="T53" s="506"/>
      <c r="U53" s="482" t="s">
        <v>709</v>
      </c>
      <c r="V53" s="482"/>
      <c r="W53" s="482" t="s">
        <v>746</v>
      </c>
      <c r="X53" s="482"/>
      <c r="Y53" s="482" t="s">
        <v>747</v>
      </c>
      <c r="Z53" s="482"/>
      <c r="AA53" s="482" t="s">
        <v>740</v>
      </c>
      <c r="AB53" s="482"/>
      <c r="AC53" s="482" t="s">
        <v>742</v>
      </c>
      <c r="AD53" s="482"/>
      <c r="AE53" s="482" t="s">
        <v>743</v>
      </c>
      <c r="AF53" s="482"/>
      <c r="AG53" s="482" t="s">
        <v>744</v>
      </c>
      <c r="AH53" s="482"/>
      <c r="AI53" s="482" t="s">
        <v>751</v>
      </c>
      <c r="AJ53" s="482"/>
      <c r="AK53" s="504"/>
      <c r="AO53" s="218" t="s">
        <v>744</v>
      </c>
      <c r="AP53" s="235"/>
      <c r="AQ53" s="235"/>
      <c r="AR53" s="235"/>
      <c r="AS53" s="235"/>
      <c r="AT53" s="235"/>
      <c r="AU53" s="235"/>
      <c r="AV53" s="235"/>
      <c r="AW53" s="235"/>
      <c r="AX53" s="235"/>
      <c r="AY53" s="235"/>
      <c r="AZ53" s="235"/>
      <c r="BA53" s="235"/>
      <c r="BB53" s="235"/>
      <c r="BC53" s="235"/>
      <c r="BD53" s="235"/>
      <c r="BE53" s="235"/>
      <c r="BF53" s="235"/>
      <c r="BG53" s="235"/>
      <c r="BH53" s="235"/>
      <c r="BI53" s="235"/>
      <c r="BJ53" s="235"/>
      <c r="BK53" s="235"/>
      <c r="BL53" s="235"/>
      <c r="BM53" s="235"/>
      <c r="BN53" s="235"/>
      <c r="BO53" s="235"/>
      <c r="BP53" s="235"/>
      <c r="BQ53" s="235"/>
      <c r="BR53" s="235"/>
    </row>
    <row r="54" spans="1:70" x14ac:dyDescent="0.15">
      <c r="A54" s="505" t="s">
        <v>3704</v>
      </c>
      <c r="B54" s="311"/>
      <c r="C54" s="311"/>
      <c r="D54" s="311"/>
      <c r="E54" s="311"/>
      <c r="F54" s="311"/>
      <c r="G54" s="311" t="s">
        <v>699</v>
      </c>
      <c r="H54" s="311"/>
      <c r="I54" s="311" t="s">
        <v>714</v>
      </c>
      <c r="J54" s="311"/>
      <c r="K54" s="311" t="s">
        <v>652</v>
      </c>
      <c r="L54" s="311"/>
      <c r="M54" s="311">
        <v>7</v>
      </c>
      <c r="N54" s="311"/>
      <c r="O54" s="311" t="s">
        <v>652</v>
      </c>
      <c r="P54" s="311"/>
      <c r="Q54" s="311" t="s">
        <v>652</v>
      </c>
      <c r="R54" s="503"/>
      <c r="S54" s="311" t="s">
        <v>652</v>
      </c>
      <c r="T54" s="311"/>
      <c r="U54" s="310" t="s">
        <v>652</v>
      </c>
      <c r="V54" s="311"/>
      <c r="W54" s="311" t="s">
        <v>652</v>
      </c>
      <c r="X54" s="311"/>
      <c r="Y54" s="311" t="s">
        <v>652</v>
      </c>
      <c r="Z54" s="311"/>
      <c r="AA54" s="311" t="s">
        <v>755</v>
      </c>
      <c r="AB54" s="311"/>
      <c r="AC54" s="311" t="s">
        <v>1469</v>
      </c>
      <c r="AD54" s="311"/>
      <c r="AE54" s="311" t="s">
        <v>1070</v>
      </c>
      <c r="AF54" s="311"/>
      <c r="AG54" s="311">
        <v>0</v>
      </c>
      <c r="AH54" s="311"/>
      <c r="AI54" s="311">
        <v>15</v>
      </c>
      <c r="AJ54" s="311"/>
      <c r="AK54" s="319"/>
      <c r="AL54" s="236"/>
      <c r="AM54" s="236"/>
      <c r="AN54" s="236"/>
      <c r="AO54" s="236"/>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233"/>
      <c r="BQ54" s="233"/>
      <c r="BR54" s="233"/>
    </row>
    <row r="55" spans="1:70" ht="13.5" customHeight="1" x14ac:dyDescent="0.15">
      <c r="A55" s="498" t="s">
        <v>749</v>
      </c>
      <c r="B55" s="499"/>
      <c r="C55" s="499"/>
      <c r="D55" s="500"/>
      <c r="E55" s="500"/>
      <c r="F55" s="500"/>
      <c r="G55" s="500"/>
      <c r="H55" s="500"/>
      <c r="I55" s="500"/>
      <c r="J55" s="500"/>
      <c r="K55" s="500"/>
      <c r="L55" s="500"/>
      <c r="M55" s="500"/>
      <c r="N55" s="500"/>
      <c r="O55" s="500"/>
      <c r="P55" s="500"/>
      <c r="Q55" s="500"/>
      <c r="R55" s="500"/>
      <c r="S55" s="501"/>
      <c r="T55" s="501"/>
      <c r="U55" s="500"/>
      <c r="V55" s="500"/>
      <c r="W55" s="500"/>
      <c r="X55" s="500"/>
      <c r="Y55" s="500"/>
      <c r="Z55" s="500"/>
      <c r="AA55" s="500"/>
      <c r="AB55" s="500"/>
      <c r="AC55" s="500"/>
      <c r="AD55" s="500"/>
      <c r="AE55" s="500"/>
      <c r="AF55" s="500"/>
      <c r="AG55" s="500"/>
      <c r="AH55" s="500"/>
      <c r="AI55" s="500"/>
      <c r="AJ55" s="500"/>
      <c r="AK55" s="502"/>
      <c r="AL55" s="507" t="b">
        <v>1</v>
      </c>
      <c r="AM55" s="508"/>
      <c r="AN55" s="508"/>
      <c r="AO55" s="236">
        <f>IF(AL55=TRUE,AG54,0)</f>
        <v>0</v>
      </c>
      <c r="AP55" s="235"/>
      <c r="AQ55" s="235"/>
      <c r="AR55" s="235"/>
      <c r="AS55" s="235"/>
      <c r="AT55" s="235"/>
      <c r="AU55" s="235"/>
      <c r="AV55" s="235"/>
      <c r="AW55" s="235"/>
      <c r="AX55" s="235"/>
      <c r="AY55" s="235"/>
      <c r="AZ55" s="235"/>
      <c r="BA55" s="235"/>
      <c r="BB55" s="235"/>
      <c r="BC55" s="235"/>
      <c r="BD55" s="235"/>
      <c r="BE55" s="235"/>
      <c r="BF55" s="235"/>
      <c r="BG55" s="235"/>
      <c r="BH55" s="235"/>
      <c r="BI55" s="235"/>
      <c r="BJ55" s="235"/>
      <c r="BK55" s="235"/>
      <c r="BL55" s="235"/>
      <c r="BM55" s="235"/>
      <c r="BN55" s="235"/>
      <c r="BO55" s="235"/>
      <c r="BP55" s="235"/>
      <c r="BQ55" s="235"/>
      <c r="BR55" s="235"/>
    </row>
    <row r="56" spans="1:70" ht="14.25" thickBot="1" x14ac:dyDescent="0.2">
      <c r="A56" s="509" t="s">
        <v>750</v>
      </c>
      <c r="B56" s="510"/>
      <c r="C56" s="510"/>
      <c r="D56" s="511"/>
      <c r="E56" s="511"/>
      <c r="F56" s="511"/>
      <c r="G56" s="511"/>
      <c r="H56" s="511"/>
      <c r="I56" s="511"/>
      <c r="J56" s="511"/>
      <c r="K56" s="511"/>
      <c r="L56" s="511"/>
      <c r="M56" s="511"/>
      <c r="N56" s="511"/>
      <c r="O56" s="511"/>
      <c r="P56" s="511"/>
      <c r="Q56" s="511"/>
      <c r="R56" s="511"/>
      <c r="S56" s="511"/>
      <c r="T56" s="511"/>
      <c r="U56" s="511"/>
      <c r="V56" s="511"/>
      <c r="W56" s="511"/>
      <c r="X56" s="511"/>
      <c r="Y56" s="511"/>
      <c r="Z56" s="511"/>
      <c r="AA56" s="511"/>
      <c r="AB56" s="511"/>
      <c r="AC56" s="511"/>
      <c r="AD56" s="511"/>
      <c r="AE56" s="511"/>
      <c r="AF56" s="511"/>
      <c r="AG56" s="511"/>
      <c r="AH56" s="511"/>
      <c r="AI56" s="511"/>
      <c r="AJ56" s="511"/>
      <c r="AK56" s="512"/>
      <c r="AL56" s="230"/>
      <c r="AM56" s="233"/>
      <c r="AN56" s="233"/>
      <c r="AO56" s="233"/>
      <c r="AP56" s="233"/>
      <c r="AQ56" s="233"/>
      <c r="AR56" s="233"/>
      <c r="AS56" s="233"/>
      <c r="AT56" s="233"/>
      <c r="AU56" s="233"/>
      <c r="AV56" s="233"/>
      <c r="AW56" s="233"/>
      <c r="AX56" s="233"/>
      <c r="AY56" s="233"/>
      <c r="AZ56" s="233"/>
      <c r="BA56" s="233"/>
      <c r="BB56" s="233"/>
      <c r="BC56" s="233"/>
      <c r="BD56" s="233"/>
      <c r="BE56" s="233"/>
      <c r="BF56" s="233"/>
      <c r="BG56" s="233"/>
      <c r="BH56" s="233"/>
      <c r="BI56" s="233"/>
      <c r="BJ56" s="233"/>
      <c r="BK56" s="233"/>
      <c r="BL56" s="233"/>
      <c r="BM56" s="233"/>
      <c r="BN56" s="233"/>
      <c r="BO56" s="233"/>
      <c r="BP56" s="233"/>
      <c r="BQ56" s="233"/>
      <c r="BR56" s="233"/>
    </row>
    <row r="57" spans="1:70" x14ac:dyDescent="0.15">
      <c r="A57" s="481" t="s">
        <v>748</v>
      </c>
      <c r="B57" s="482"/>
      <c r="C57" s="482"/>
      <c r="D57" s="482"/>
      <c r="E57" s="482"/>
      <c r="F57" s="482"/>
      <c r="G57" s="482" t="s">
        <v>752</v>
      </c>
      <c r="H57" s="482"/>
      <c r="I57" s="482" t="s">
        <v>703</v>
      </c>
      <c r="J57" s="482"/>
      <c r="K57" s="482" t="s">
        <v>705</v>
      </c>
      <c r="L57" s="482"/>
      <c r="M57" s="482" t="s">
        <v>706</v>
      </c>
      <c r="N57" s="482"/>
      <c r="O57" s="482" t="s">
        <v>707</v>
      </c>
      <c r="P57" s="482"/>
      <c r="Q57" s="482" t="s">
        <v>745</v>
      </c>
      <c r="R57" s="482"/>
      <c r="S57" s="482" t="s">
        <v>708</v>
      </c>
      <c r="T57" s="482"/>
      <c r="U57" s="482" t="s">
        <v>709</v>
      </c>
      <c r="V57" s="482"/>
      <c r="W57" s="482" t="s">
        <v>746</v>
      </c>
      <c r="X57" s="482"/>
      <c r="Y57" s="482" t="s">
        <v>747</v>
      </c>
      <c r="Z57" s="482"/>
      <c r="AA57" s="482" t="s">
        <v>740</v>
      </c>
      <c r="AB57" s="482"/>
      <c r="AC57" s="482" t="s">
        <v>742</v>
      </c>
      <c r="AD57" s="482"/>
      <c r="AE57" s="482" t="s">
        <v>743</v>
      </c>
      <c r="AF57" s="482"/>
      <c r="AG57" s="482" t="s">
        <v>744</v>
      </c>
      <c r="AH57" s="482"/>
      <c r="AI57" s="482" t="s">
        <v>751</v>
      </c>
      <c r="AJ57" s="482"/>
      <c r="AK57" s="504"/>
    </row>
    <row r="58" spans="1:70" ht="13.5" customHeight="1" x14ac:dyDescent="0.15">
      <c r="A58" s="505"/>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311"/>
      <c r="AE58" s="311"/>
      <c r="AF58" s="311"/>
      <c r="AG58" s="311"/>
      <c r="AH58" s="311"/>
      <c r="AI58" s="311"/>
      <c r="AJ58" s="311"/>
      <c r="AK58" s="319"/>
      <c r="AL58" s="236"/>
      <c r="AM58" s="236"/>
      <c r="AN58" s="236"/>
      <c r="AO58" s="236"/>
    </row>
    <row r="59" spans="1:70" ht="13.5" customHeight="1" x14ac:dyDescent="0.15">
      <c r="A59" s="498" t="s">
        <v>749</v>
      </c>
      <c r="B59" s="499"/>
      <c r="C59" s="499"/>
      <c r="D59" s="500"/>
      <c r="E59" s="500"/>
      <c r="F59" s="500"/>
      <c r="G59" s="500"/>
      <c r="H59" s="500"/>
      <c r="I59" s="500"/>
      <c r="J59" s="500"/>
      <c r="K59" s="500"/>
      <c r="L59" s="500"/>
      <c r="M59" s="500"/>
      <c r="N59" s="500"/>
      <c r="O59" s="500"/>
      <c r="P59" s="500"/>
      <c r="Q59" s="500"/>
      <c r="R59" s="500"/>
      <c r="S59" s="500"/>
      <c r="T59" s="500"/>
      <c r="U59" s="500"/>
      <c r="V59" s="500"/>
      <c r="W59" s="500"/>
      <c r="X59" s="500"/>
      <c r="Y59" s="500"/>
      <c r="Z59" s="500"/>
      <c r="AA59" s="500"/>
      <c r="AB59" s="500"/>
      <c r="AC59" s="500"/>
      <c r="AD59" s="500"/>
      <c r="AE59" s="500"/>
      <c r="AF59" s="500"/>
      <c r="AG59" s="500"/>
      <c r="AH59" s="500"/>
      <c r="AI59" s="500"/>
      <c r="AJ59" s="500"/>
      <c r="AK59" s="502"/>
      <c r="AL59" s="507" t="b">
        <v>0</v>
      </c>
      <c r="AM59" s="508"/>
      <c r="AN59" s="508"/>
      <c r="AO59" s="236">
        <f>IF(AL59=TRUE,AG58,0)</f>
        <v>0</v>
      </c>
    </row>
    <row r="60" spans="1:70" ht="14.25" thickBot="1" x14ac:dyDescent="0.2">
      <c r="A60" s="509" t="s">
        <v>750</v>
      </c>
      <c r="B60" s="510"/>
      <c r="C60" s="510"/>
      <c r="D60" s="511"/>
      <c r="E60" s="511"/>
      <c r="F60" s="511"/>
      <c r="G60" s="511"/>
      <c r="H60" s="511"/>
      <c r="I60" s="511"/>
      <c r="J60" s="511"/>
      <c r="K60" s="511"/>
      <c r="L60" s="511"/>
      <c r="M60" s="511"/>
      <c r="N60" s="511"/>
      <c r="O60" s="511"/>
      <c r="P60" s="511"/>
      <c r="Q60" s="511"/>
      <c r="R60" s="511"/>
      <c r="S60" s="511"/>
      <c r="T60" s="511"/>
      <c r="U60" s="511"/>
      <c r="V60" s="511"/>
      <c r="W60" s="511"/>
      <c r="X60" s="511"/>
      <c r="Y60" s="511"/>
      <c r="Z60" s="511"/>
      <c r="AA60" s="511"/>
      <c r="AB60" s="511"/>
      <c r="AC60" s="511"/>
      <c r="AD60" s="511"/>
      <c r="AE60" s="511"/>
      <c r="AF60" s="511"/>
      <c r="AG60" s="511"/>
      <c r="AH60" s="511"/>
      <c r="AI60" s="511"/>
      <c r="AJ60" s="511"/>
      <c r="AK60" s="512"/>
    </row>
    <row r="61" spans="1:70" ht="14.25" thickBot="1" x14ac:dyDescent="0.2">
      <c r="N61" s="237"/>
      <c r="O61" s="237"/>
      <c r="AF61" s="513" t="s">
        <v>1741</v>
      </c>
      <c r="AG61" s="514"/>
      <c r="AH61" s="514"/>
      <c r="AI61" s="515"/>
      <c r="AJ61" s="516">
        <f>SUM(AO55,AO59)</f>
        <v>0</v>
      </c>
      <c r="AK61" s="517"/>
    </row>
    <row r="62" spans="1:70" x14ac:dyDescent="0.15">
      <c r="A62" s="439" t="s">
        <v>754</v>
      </c>
      <c r="B62" s="440"/>
      <c r="C62" s="440"/>
      <c r="D62" s="440"/>
      <c r="E62" s="440"/>
      <c r="F62" s="440"/>
      <c r="G62" s="518"/>
      <c r="N62" s="237"/>
      <c r="O62" s="237"/>
    </row>
    <row r="63" spans="1:70" ht="14.25" thickBot="1" x14ac:dyDescent="0.2">
      <c r="A63" s="442"/>
      <c r="B63" s="443"/>
      <c r="C63" s="443"/>
      <c r="D63" s="443"/>
      <c r="E63" s="443"/>
      <c r="F63" s="443"/>
      <c r="G63" s="519"/>
    </row>
    <row r="64" spans="1:70" ht="14.25" thickBot="1" x14ac:dyDescent="0.2">
      <c r="A64" s="520" t="s">
        <v>764</v>
      </c>
      <c r="B64" s="521"/>
      <c r="C64" s="521"/>
      <c r="D64" s="521"/>
      <c r="E64" s="521"/>
      <c r="F64" s="521"/>
      <c r="G64" s="521"/>
      <c r="H64" s="521"/>
      <c r="I64" s="521"/>
      <c r="J64" s="522" t="s">
        <v>752</v>
      </c>
      <c r="K64" s="522"/>
      <c r="L64" s="522"/>
      <c r="M64" s="522"/>
      <c r="N64" s="522"/>
      <c r="O64" s="522"/>
      <c r="P64" s="522" t="s">
        <v>703</v>
      </c>
      <c r="Q64" s="522"/>
      <c r="R64" s="522"/>
      <c r="S64" s="522"/>
      <c r="T64" s="521" t="s">
        <v>704</v>
      </c>
      <c r="U64" s="521"/>
      <c r="V64" s="522" t="s">
        <v>709</v>
      </c>
      <c r="W64" s="522"/>
      <c r="X64" s="522" t="s">
        <v>746</v>
      </c>
      <c r="Y64" s="522"/>
      <c r="Z64" s="522" t="s">
        <v>747</v>
      </c>
      <c r="AA64" s="522"/>
      <c r="AB64" s="522" t="s">
        <v>742</v>
      </c>
      <c r="AC64" s="522"/>
      <c r="AD64" s="522"/>
      <c r="AE64" s="522"/>
      <c r="AF64" s="522" t="s">
        <v>743</v>
      </c>
      <c r="AG64" s="522"/>
      <c r="AH64" s="522" t="s">
        <v>744</v>
      </c>
      <c r="AI64" s="522"/>
      <c r="AJ64" s="534" t="s">
        <v>911</v>
      </c>
      <c r="AK64" s="535"/>
      <c r="AO64" s="218" t="s">
        <v>744</v>
      </c>
    </row>
    <row r="65" spans="1:69" x14ac:dyDescent="0.15">
      <c r="A65" s="531"/>
      <c r="B65" s="532"/>
      <c r="C65" s="532"/>
      <c r="D65" s="532"/>
      <c r="E65" s="532"/>
      <c r="F65" s="532"/>
      <c r="G65" s="532"/>
      <c r="H65" s="532"/>
      <c r="I65" s="532"/>
      <c r="J65" s="523" t="str">
        <f>IF(A65="","",INDEX(通常武器!$C:$C,MATCH(気ままな旅人!A65,通常武器!$B:$B,0)))</f>
        <v/>
      </c>
      <c r="K65" s="523"/>
      <c r="L65" s="523"/>
      <c r="M65" s="523"/>
      <c r="N65" s="523"/>
      <c r="O65" s="523"/>
      <c r="P65" s="523" t="str">
        <f>IF(A65="","",INDEX(通常武器!$D:$D,MATCH(気ままな旅人!A65,通常武器!$B:$B,0)))</f>
        <v/>
      </c>
      <c r="Q65" s="523"/>
      <c r="R65" s="523"/>
      <c r="S65" s="523"/>
      <c r="T65" s="533" t="str">
        <f>IF(A65="","",INDEX(通常武器!$E:$E,MATCH(気ままな旅人!A65,通常武器!$B:$B,0)))</f>
        <v/>
      </c>
      <c r="U65" s="533"/>
      <c r="V65" s="523" t="str">
        <f>IF(A65="","",INDEX(通常武器!$F:$F,MATCH(気ままな旅人!A65,通常武器!$B:$B,0)))</f>
        <v/>
      </c>
      <c r="W65" s="523"/>
      <c r="X65" s="523" t="str">
        <f>IF(A65="","",INDEX(通常武器!$G:$G,MATCH(気ままな旅人!A65,通常武器!$B:$B,0)))</f>
        <v/>
      </c>
      <c r="Y65" s="523"/>
      <c r="Z65" s="523" t="str">
        <f>IF(A65="","",INDEX(通常武器!$H:$H,MATCH(気ままな旅人!A65,通常武器!$B:$B,0)))</f>
        <v/>
      </c>
      <c r="AA65" s="523"/>
      <c r="AB65" s="523" t="str">
        <f>IF(A65="","",INDEX(通常武器!$I:$I,MATCH(気ままな旅人!A65,通常武器!$B:$B,0)))</f>
        <v/>
      </c>
      <c r="AC65" s="523"/>
      <c r="AD65" s="523"/>
      <c r="AE65" s="523"/>
      <c r="AF65" s="523" t="str">
        <f>IF(A65="","",INDEX(通常武器!$J:$J,MATCH(気ままな旅人!A65,通常武器!$B:$B,0)))</f>
        <v/>
      </c>
      <c r="AG65" s="523"/>
      <c r="AH65" s="523" t="str">
        <f>IF(A65="","",INDEX(通常武器!$K:$K,MATCH(気ままな旅人!A65,通常武器!$B:$B,0)))</f>
        <v/>
      </c>
      <c r="AI65" s="523"/>
      <c r="AJ65" s="524" t="str">
        <f>IF(A65="","",INDEX(通常武器!$L:$L,MATCH(気ままな旅人!A65,通常武器!$B:$B,0)))</f>
        <v/>
      </c>
      <c r="AK65" s="525"/>
      <c r="AL65" s="236"/>
      <c r="AM65" s="236"/>
      <c r="AN65" s="236"/>
      <c r="AO65" s="236"/>
      <c r="AP65" s="236"/>
      <c r="AQ65" s="236"/>
    </row>
    <row r="66" spans="1:69" ht="14.25" thickBot="1" x14ac:dyDescent="0.2">
      <c r="A66" s="526" t="s">
        <v>717</v>
      </c>
      <c r="B66" s="527"/>
      <c r="C66" s="527"/>
      <c r="D66" s="528" t="str">
        <f>IF(A65="","",INDEX(通常武器!$M:$M,MATCH(気ままな旅人!A65,通常武器!$B:$B,0)))</f>
        <v/>
      </c>
      <c r="E66" s="529"/>
      <c r="F66" s="529"/>
      <c r="G66" s="529"/>
      <c r="H66" s="529"/>
      <c r="I66" s="529"/>
      <c r="J66" s="529"/>
      <c r="K66" s="529"/>
      <c r="L66" s="529"/>
      <c r="M66" s="529"/>
      <c r="N66" s="529"/>
      <c r="O66" s="529"/>
      <c r="P66" s="529"/>
      <c r="Q66" s="529"/>
      <c r="R66" s="529"/>
      <c r="S66" s="529"/>
      <c r="T66" s="529"/>
      <c r="U66" s="529"/>
      <c r="V66" s="529"/>
      <c r="W66" s="529"/>
      <c r="X66" s="529"/>
      <c r="Y66" s="529"/>
      <c r="Z66" s="529"/>
      <c r="AA66" s="529"/>
      <c r="AB66" s="529"/>
      <c r="AC66" s="529"/>
      <c r="AD66" s="529"/>
      <c r="AE66" s="529"/>
      <c r="AF66" s="529"/>
      <c r="AG66" s="529"/>
      <c r="AH66" s="529"/>
      <c r="AI66" s="529"/>
      <c r="AJ66" s="529"/>
      <c r="AK66" s="530"/>
      <c r="AL66" s="507" t="b">
        <v>0</v>
      </c>
      <c r="AM66" s="508"/>
      <c r="AN66" s="508"/>
      <c r="AO66" s="236">
        <f>IF(AL66=TRUE,AH65,0)</f>
        <v>0</v>
      </c>
      <c r="AP66" s="236"/>
      <c r="AQ66" s="236"/>
    </row>
    <row r="67" spans="1:69" x14ac:dyDescent="0.15">
      <c r="A67" s="531"/>
      <c r="B67" s="532"/>
      <c r="C67" s="532"/>
      <c r="D67" s="532"/>
      <c r="E67" s="532"/>
      <c r="F67" s="532"/>
      <c r="G67" s="532"/>
      <c r="H67" s="532"/>
      <c r="I67" s="532"/>
      <c r="J67" s="523" t="str">
        <f>IF(A67="","",INDEX(通常武器!$C:$C,MATCH(気ままな旅人!A67,通常武器!$B:$B,0)))</f>
        <v/>
      </c>
      <c r="K67" s="523"/>
      <c r="L67" s="523"/>
      <c r="M67" s="523"/>
      <c r="N67" s="523"/>
      <c r="O67" s="523"/>
      <c r="P67" s="523" t="str">
        <f>IF(A67="","",INDEX(通常武器!$D:$D,MATCH(気ままな旅人!A67,通常武器!$B:$B,0)))</f>
        <v/>
      </c>
      <c r="Q67" s="523"/>
      <c r="R67" s="523"/>
      <c r="S67" s="523"/>
      <c r="T67" s="533" t="str">
        <f>IF(A67="","",INDEX(通常武器!$E:$E,MATCH(気ままな旅人!A67,通常武器!$B:$B,0)))</f>
        <v/>
      </c>
      <c r="U67" s="533"/>
      <c r="V67" s="523" t="str">
        <f>IF(A67="","",INDEX(通常武器!$F:$F,MATCH(気ままな旅人!A67,通常武器!$B:$B,0)))</f>
        <v/>
      </c>
      <c r="W67" s="523"/>
      <c r="X67" s="523" t="str">
        <f>IF(A67="","",INDEX(通常武器!$G:$G,MATCH(気ままな旅人!A67,通常武器!$B:$B,0)))</f>
        <v/>
      </c>
      <c r="Y67" s="523"/>
      <c r="Z67" s="523" t="str">
        <f>IF(A67="","",INDEX(通常武器!$H:$H,MATCH(気ままな旅人!A67,通常武器!$B:$B,0)))</f>
        <v/>
      </c>
      <c r="AA67" s="523"/>
      <c r="AB67" s="523" t="str">
        <f>IF(A67="","",INDEX(通常武器!$I:$I,MATCH(気ままな旅人!A67,通常武器!$B:$B,0)))</f>
        <v/>
      </c>
      <c r="AC67" s="523"/>
      <c r="AD67" s="523"/>
      <c r="AE67" s="523"/>
      <c r="AF67" s="523" t="str">
        <f>IF(A67="","",INDEX(通常武器!$J:$J,MATCH(気ままな旅人!A67,通常武器!$B:$B,0)))</f>
        <v/>
      </c>
      <c r="AG67" s="523"/>
      <c r="AH67" s="523" t="str">
        <f>IF(A67="","",INDEX(通常武器!$K:$K,MATCH(気ままな旅人!A67,通常武器!$B:$B,0)))</f>
        <v/>
      </c>
      <c r="AI67" s="523"/>
      <c r="AJ67" s="524" t="str">
        <f>IF(A67="","",INDEX(通常武器!$L:$L,MATCH(気ままな旅人!A67,通常武器!$B:$B,0)))</f>
        <v/>
      </c>
      <c r="AK67" s="525"/>
      <c r="AL67" s="236"/>
      <c r="AM67" s="236"/>
      <c r="AN67" s="236"/>
      <c r="AO67" s="236"/>
      <c r="AP67" s="236"/>
      <c r="AQ67" s="236"/>
    </row>
    <row r="68" spans="1:69" ht="14.25" customHeight="1" thickBot="1" x14ac:dyDescent="0.2">
      <c r="A68" s="526" t="s">
        <v>717</v>
      </c>
      <c r="B68" s="527"/>
      <c r="C68" s="527"/>
      <c r="D68" s="528" t="str">
        <f>IF(A67="","",INDEX(通常武器!$M:$M,MATCH(気ままな旅人!A67,通常武器!$B:$B,0)))</f>
        <v/>
      </c>
      <c r="E68" s="529"/>
      <c r="F68" s="529"/>
      <c r="G68" s="529"/>
      <c r="H68" s="529"/>
      <c r="I68" s="529"/>
      <c r="J68" s="529"/>
      <c r="K68" s="529"/>
      <c r="L68" s="529"/>
      <c r="M68" s="529"/>
      <c r="N68" s="529"/>
      <c r="O68" s="529"/>
      <c r="P68" s="529"/>
      <c r="Q68" s="529"/>
      <c r="R68" s="529"/>
      <c r="S68" s="529"/>
      <c r="T68" s="529"/>
      <c r="U68" s="529"/>
      <c r="V68" s="529"/>
      <c r="W68" s="529"/>
      <c r="X68" s="529"/>
      <c r="Y68" s="529"/>
      <c r="Z68" s="529"/>
      <c r="AA68" s="529"/>
      <c r="AB68" s="529"/>
      <c r="AC68" s="529"/>
      <c r="AD68" s="529"/>
      <c r="AE68" s="529"/>
      <c r="AF68" s="529"/>
      <c r="AG68" s="529"/>
      <c r="AH68" s="529"/>
      <c r="AI68" s="529"/>
      <c r="AJ68" s="529"/>
      <c r="AK68" s="530"/>
      <c r="AL68" s="507" t="b">
        <v>0</v>
      </c>
      <c r="AM68" s="508"/>
      <c r="AN68" s="508"/>
      <c r="AO68" s="236">
        <f>IF(AL68=TRUE,AH67,0)</f>
        <v>0</v>
      </c>
      <c r="AP68" s="236"/>
      <c r="AQ68" s="236"/>
    </row>
    <row r="69" spans="1:69" x14ac:dyDescent="0.15">
      <c r="A69" s="531"/>
      <c r="B69" s="532"/>
      <c r="C69" s="532"/>
      <c r="D69" s="532"/>
      <c r="E69" s="532"/>
      <c r="F69" s="532"/>
      <c r="G69" s="532"/>
      <c r="H69" s="532"/>
      <c r="I69" s="532"/>
      <c r="J69" s="523" t="str">
        <f>IF(A69="","",INDEX(通常武器!$C:$C,MATCH(気ままな旅人!A69,通常武器!$B:$B,0)))</f>
        <v/>
      </c>
      <c r="K69" s="523"/>
      <c r="L69" s="523"/>
      <c r="M69" s="523"/>
      <c r="N69" s="523"/>
      <c r="O69" s="523"/>
      <c r="P69" s="523" t="str">
        <f>IF(A69="","",INDEX(通常武器!$D:$D,MATCH(気ままな旅人!A69,通常武器!$B:$B,0)))</f>
        <v/>
      </c>
      <c r="Q69" s="523"/>
      <c r="R69" s="523"/>
      <c r="S69" s="523"/>
      <c r="T69" s="533" t="str">
        <f>IF(A69="","",INDEX(通常武器!$E:$E,MATCH(気ままな旅人!A69,通常武器!$B:$B,0)))</f>
        <v/>
      </c>
      <c r="U69" s="533"/>
      <c r="V69" s="523" t="str">
        <f>IF(A69="","",INDEX(通常武器!$F:$F,MATCH(気ままな旅人!A69,通常武器!$B:$B,0)))</f>
        <v/>
      </c>
      <c r="W69" s="523"/>
      <c r="X69" s="523" t="str">
        <f>IF(A69="","",INDEX(通常武器!$G:$G,MATCH(気ままな旅人!A69,通常武器!$B:$B,0)))</f>
        <v/>
      </c>
      <c r="Y69" s="523"/>
      <c r="Z69" s="523" t="str">
        <f>IF(A69="","",INDEX(通常武器!$H:$H,MATCH(気ままな旅人!A69,通常武器!$B:$B,0)))</f>
        <v/>
      </c>
      <c r="AA69" s="523"/>
      <c r="AB69" s="523" t="str">
        <f>IF(A69="","",INDEX(通常武器!$I:$I,MATCH(気ままな旅人!A69,通常武器!$B:$B,0)))</f>
        <v/>
      </c>
      <c r="AC69" s="523"/>
      <c r="AD69" s="523"/>
      <c r="AE69" s="523"/>
      <c r="AF69" s="523" t="str">
        <f>IF(A69="","",INDEX(通常武器!$J:$J,MATCH(気ままな旅人!A69,通常武器!$B:$B,0)))</f>
        <v/>
      </c>
      <c r="AG69" s="523"/>
      <c r="AH69" s="523" t="str">
        <f>IF(A69="","",INDEX(通常武器!$K:$K,MATCH(気ままな旅人!A69,通常武器!$B:$B,0)))</f>
        <v/>
      </c>
      <c r="AI69" s="523"/>
      <c r="AJ69" s="524" t="str">
        <f>IF(A69="","",INDEX(通常武器!$L:$L,MATCH(気ままな旅人!A69,通常武器!$B:$B,0)))</f>
        <v/>
      </c>
      <c r="AK69" s="525"/>
      <c r="AL69" s="236"/>
      <c r="AM69" s="236"/>
      <c r="AN69" s="236"/>
      <c r="AO69" s="236"/>
      <c r="AP69" s="236"/>
      <c r="AQ69" s="236"/>
    </row>
    <row r="70" spans="1:69" ht="14.25" customHeight="1" thickBot="1" x14ac:dyDescent="0.2">
      <c r="A70" s="526" t="s">
        <v>717</v>
      </c>
      <c r="B70" s="527"/>
      <c r="C70" s="527"/>
      <c r="D70" s="528" t="str">
        <f>IF(A69="","",INDEX(通常武器!$M:$M,MATCH(気ままな旅人!A69,通常武器!$B:$B,0)))</f>
        <v/>
      </c>
      <c r="E70" s="529"/>
      <c r="F70" s="529"/>
      <c r="G70" s="529"/>
      <c r="H70" s="529"/>
      <c r="I70" s="529"/>
      <c r="J70" s="529"/>
      <c r="K70" s="529"/>
      <c r="L70" s="529"/>
      <c r="M70" s="529"/>
      <c r="N70" s="529"/>
      <c r="O70" s="529"/>
      <c r="P70" s="529"/>
      <c r="Q70" s="529"/>
      <c r="R70" s="529"/>
      <c r="S70" s="529"/>
      <c r="T70" s="529"/>
      <c r="U70" s="529"/>
      <c r="V70" s="529"/>
      <c r="W70" s="529"/>
      <c r="X70" s="529"/>
      <c r="Y70" s="529"/>
      <c r="Z70" s="529"/>
      <c r="AA70" s="529"/>
      <c r="AB70" s="529"/>
      <c r="AC70" s="529"/>
      <c r="AD70" s="529"/>
      <c r="AE70" s="529"/>
      <c r="AF70" s="529"/>
      <c r="AG70" s="529"/>
      <c r="AH70" s="529"/>
      <c r="AI70" s="529"/>
      <c r="AJ70" s="529"/>
      <c r="AK70" s="530"/>
      <c r="AL70" s="507" t="b">
        <v>0</v>
      </c>
      <c r="AM70" s="508"/>
      <c r="AN70" s="508"/>
      <c r="AO70" s="236">
        <f>IF(AL70=TRUE,AH69,0)</f>
        <v>0</v>
      </c>
      <c r="AP70" s="236"/>
      <c r="AQ70" s="236"/>
    </row>
    <row r="71" spans="1:69" ht="14.25" thickBot="1" x14ac:dyDescent="0.2">
      <c r="A71" s="238"/>
      <c r="B71" s="238"/>
      <c r="C71" s="238"/>
      <c r="D71" s="238"/>
      <c r="E71" s="238"/>
      <c r="F71" s="238"/>
      <c r="G71" s="238"/>
      <c r="H71" s="238"/>
      <c r="I71" s="238"/>
      <c r="T71" s="238"/>
      <c r="U71" s="238"/>
      <c r="AF71" s="513" t="s">
        <v>604</v>
      </c>
      <c r="AG71" s="515"/>
      <c r="AH71" s="548">
        <f>SUM(AO66,AO68,AO70)</f>
        <v>0</v>
      </c>
      <c r="AI71" s="549"/>
      <c r="AJ71" s="550" t="str">
        <f>IF(A65="","",SUM(AJ65,AJ67,AJ69))</f>
        <v/>
      </c>
      <c r="AK71" s="551"/>
      <c r="AL71" s="236"/>
      <c r="AM71" s="236"/>
      <c r="AN71" s="236"/>
      <c r="AO71" s="236"/>
      <c r="AP71" s="236"/>
      <c r="AQ71" s="236"/>
    </row>
    <row r="72" spans="1:69" ht="14.25" thickBot="1" x14ac:dyDescent="0.2">
      <c r="A72" s="473" t="s">
        <v>1635</v>
      </c>
      <c r="B72" s="474"/>
      <c r="C72" s="474"/>
      <c r="D72" s="474"/>
      <c r="E72" s="474"/>
      <c r="F72" s="474"/>
      <c r="G72" s="475"/>
      <c r="H72" s="218"/>
      <c r="I72" s="218"/>
      <c r="J72" s="218"/>
      <c r="K72" s="218"/>
      <c r="L72" s="218"/>
      <c r="M72" s="218"/>
      <c r="N72" s="239"/>
      <c r="O72" s="239"/>
      <c r="P72" s="240"/>
      <c r="Q72" s="240"/>
      <c r="R72" s="240"/>
      <c r="S72" s="240"/>
      <c r="T72" s="240"/>
      <c r="U72" s="240"/>
      <c r="V72" s="240"/>
      <c r="W72" s="240"/>
      <c r="AB72" s="240"/>
      <c r="AC72" s="240"/>
      <c r="AD72" s="240"/>
      <c r="AE72" s="240"/>
      <c r="AH72" s="240"/>
      <c r="AI72" s="240"/>
      <c r="AJ72" s="240"/>
      <c r="AK72" s="240"/>
      <c r="AO72" s="236"/>
      <c r="AP72" s="236"/>
      <c r="AQ72" s="236"/>
    </row>
    <row r="73" spans="1:69" ht="14.25" thickBot="1" x14ac:dyDescent="0.2">
      <c r="A73" s="536"/>
      <c r="B73" s="537"/>
      <c r="C73" s="537"/>
      <c r="D73" s="537"/>
      <c r="E73" s="537"/>
      <c r="F73" s="537"/>
      <c r="G73" s="538"/>
      <c r="T73" s="539" t="s">
        <v>1636</v>
      </c>
      <c r="U73" s="540"/>
      <c r="V73" s="540"/>
      <c r="W73" s="540"/>
      <c r="X73" s="540"/>
      <c r="Y73" s="540"/>
      <c r="Z73" s="540"/>
      <c r="AA73" s="540"/>
      <c r="AB73" s="540"/>
      <c r="AC73" s="540"/>
      <c r="AD73" s="540"/>
      <c r="AE73" s="541"/>
      <c r="AJ73" s="241"/>
      <c r="AK73" s="241"/>
      <c r="AL73" s="236"/>
      <c r="AM73" s="236"/>
      <c r="AN73" s="236"/>
      <c r="AO73" s="236"/>
      <c r="AP73" s="236"/>
      <c r="AQ73" s="236"/>
    </row>
    <row r="74" spans="1:69" ht="14.25" thickBot="1" x14ac:dyDescent="0.2">
      <c r="A74" s="542" t="s">
        <v>327</v>
      </c>
      <c r="B74" s="543"/>
      <c r="C74" s="543"/>
      <c r="D74" s="543"/>
      <c r="E74" s="543"/>
      <c r="F74" s="543"/>
      <c r="G74" s="543"/>
      <c r="H74" s="543"/>
      <c r="I74" s="543"/>
      <c r="J74" s="543" t="s">
        <v>328</v>
      </c>
      <c r="K74" s="543"/>
      <c r="L74" s="543"/>
      <c r="M74" s="543"/>
      <c r="N74" s="543"/>
      <c r="O74" s="543"/>
      <c r="P74" s="544" t="s">
        <v>743</v>
      </c>
      <c r="Q74" s="544"/>
      <c r="R74" s="544"/>
      <c r="S74" s="545"/>
      <c r="T74" s="546" t="s">
        <v>705</v>
      </c>
      <c r="U74" s="546"/>
      <c r="V74" s="546"/>
      <c r="W74" s="546" t="s">
        <v>706</v>
      </c>
      <c r="X74" s="546"/>
      <c r="Y74" s="546"/>
      <c r="Z74" s="546" t="s">
        <v>707</v>
      </c>
      <c r="AA74" s="546"/>
      <c r="AB74" s="546"/>
      <c r="AC74" s="546" t="s">
        <v>708</v>
      </c>
      <c r="AD74" s="546"/>
      <c r="AE74" s="547"/>
      <c r="AF74" s="544" t="s">
        <v>744</v>
      </c>
      <c r="AG74" s="544"/>
      <c r="AH74" s="544"/>
      <c r="AI74" s="562" t="s">
        <v>911</v>
      </c>
      <c r="AJ74" s="562"/>
      <c r="AK74" s="563"/>
      <c r="AO74" s="236" t="s">
        <v>1636</v>
      </c>
      <c r="AP74" s="236"/>
      <c r="AQ74" s="236"/>
      <c r="AS74" s="218" t="s">
        <v>744</v>
      </c>
    </row>
    <row r="75" spans="1:69" x14ac:dyDescent="0.15">
      <c r="A75" s="558" t="s">
        <v>3444</v>
      </c>
      <c r="B75" s="559"/>
      <c r="C75" s="559"/>
      <c r="D75" s="559"/>
      <c r="E75" s="559"/>
      <c r="F75" s="559"/>
      <c r="G75" s="559"/>
      <c r="H75" s="559"/>
      <c r="I75" s="559"/>
      <c r="J75" s="560" t="str">
        <f>IF(A75="","",INDEX(防具!$C:$C,MATCH(気ままな旅人!A75,防具!$B:$B,0)))</f>
        <v>革</v>
      </c>
      <c r="K75" s="560"/>
      <c r="L75" s="560"/>
      <c r="M75" s="560"/>
      <c r="N75" s="560"/>
      <c r="O75" s="560"/>
      <c r="P75" s="561" t="str">
        <f>IF(A75="","",INDEX(防具!$D:$D,MATCH(気ままな旅人!A75,防具!$B:$B,0)))</f>
        <v>頭</v>
      </c>
      <c r="Q75" s="561"/>
      <c r="R75" s="561"/>
      <c r="S75" s="561"/>
      <c r="T75" s="561">
        <f>IF(A75="","",INDEX(防具!$E:$E,MATCH(気ままな旅人!A75,防具!$B:$B,0)))</f>
        <v>1</v>
      </c>
      <c r="U75" s="561"/>
      <c r="V75" s="561"/>
      <c r="W75" s="561">
        <f>IF(A75="","",INDEX(防具!$F:$F,MATCH(気ままな旅人!A75,防具!$B:$B,0)))</f>
        <v>1</v>
      </c>
      <c r="X75" s="561"/>
      <c r="Y75" s="561"/>
      <c r="Z75" s="561">
        <f>IF(A75="","",INDEX(防具!$G:$G,MATCH(気ままな旅人!A75,防具!$B:$B,0)))</f>
        <v>0</v>
      </c>
      <c r="AA75" s="561"/>
      <c r="AB75" s="561"/>
      <c r="AC75" s="561">
        <f>IF(A75="","",INDEX(防具!$H:$H,MATCH(気ままな旅人!A75,防具!$B:$B,0)))</f>
        <v>-1</v>
      </c>
      <c r="AD75" s="561"/>
      <c r="AE75" s="561"/>
      <c r="AF75" s="561">
        <f>IF(A75="","",INDEX(防具!$I:$I,MATCH(気ままな旅人!A75,防具!$B:$B,0)))</f>
        <v>0</v>
      </c>
      <c r="AG75" s="561"/>
      <c r="AH75" s="561"/>
      <c r="AI75" s="552">
        <f>IF(A75="","",INDEX(防具!$J:$J,MATCH(気ままな旅人!A75,防具!$B:$B,0)))</f>
        <v>100</v>
      </c>
      <c r="AJ75" s="552"/>
      <c r="AK75" s="553"/>
      <c r="AO75" s="219" t="s">
        <v>705</v>
      </c>
      <c r="AP75" s="219" t="s">
        <v>706</v>
      </c>
      <c r="AQ75" s="219" t="s">
        <v>707</v>
      </c>
      <c r="AR75" s="219" t="s">
        <v>1638</v>
      </c>
      <c r="AS75" s="219"/>
    </row>
    <row r="76" spans="1:69" ht="14.25" thickBot="1" x14ac:dyDescent="0.2">
      <c r="A76" s="554" t="s">
        <v>717</v>
      </c>
      <c r="B76" s="555"/>
      <c r="C76" s="555"/>
      <c r="D76" s="556">
        <f>IF(A75="","",INDEX(防具!$K:$K,MATCH(気ままな旅人!A75,防具!$B:$B,0)))</f>
        <v>0</v>
      </c>
      <c r="E76" s="556"/>
      <c r="F76" s="556"/>
      <c r="G76" s="556"/>
      <c r="H76" s="556"/>
      <c r="I76" s="556"/>
      <c r="J76" s="556"/>
      <c r="K76" s="556"/>
      <c r="L76" s="556"/>
      <c r="M76" s="556"/>
      <c r="N76" s="556"/>
      <c r="O76" s="556"/>
      <c r="P76" s="556"/>
      <c r="Q76" s="556"/>
      <c r="R76" s="556"/>
      <c r="S76" s="556"/>
      <c r="T76" s="556"/>
      <c r="U76" s="556"/>
      <c r="V76" s="556"/>
      <c r="W76" s="556"/>
      <c r="X76" s="556"/>
      <c r="Y76" s="556"/>
      <c r="Z76" s="556"/>
      <c r="AA76" s="556"/>
      <c r="AB76" s="556"/>
      <c r="AC76" s="556"/>
      <c r="AD76" s="556"/>
      <c r="AE76" s="556"/>
      <c r="AF76" s="556"/>
      <c r="AG76" s="556"/>
      <c r="AH76" s="556"/>
      <c r="AI76" s="556"/>
      <c r="AJ76" s="556"/>
      <c r="AK76" s="557"/>
      <c r="AL76" s="508" t="b">
        <v>1</v>
      </c>
      <c r="AM76" s="508"/>
      <c r="AN76" s="508"/>
      <c r="AO76" s="219">
        <f>IF(AL76=TRUE,T75,0)</f>
        <v>1</v>
      </c>
      <c r="AP76" s="219">
        <f>IF(AL76=TRUE,W75,0)</f>
        <v>1</v>
      </c>
      <c r="AQ76" s="219">
        <f>IF(AL76=TRUE,Z75,0)</f>
        <v>0</v>
      </c>
      <c r="AR76" s="242">
        <f>IF(AL76=TRUE,AC75,0)</f>
        <v>-1</v>
      </c>
      <c r="AS76" s="219">
        <f>IF(AL76=TRUE,AF75,0)</f>
        <v>0</v>
      </c>
    </row>
    <row r="77" spans="1:69" x14ac:dyDescent="0.15">
      <c r="A77" s="558" t="s">
        <v>3705</v>
      </c>
      <c r="B77" s="559"/>
      <c r="C77" s="559"/>
      <c r="D77" s="559"/>
      <c r="E77" s="559"/>
      <c r="F77" s="559"/>
      <c r="G77" s="559"/>
      <c r="H77" s="559"/>
      <c r="I77" s="559"/>
      <c r="J77" s="560" t="str">
        <f>IF(A77="","",INDEX(防具!$C:$C,MATCH(気ままな旅人!A77,防具!$B:$B,0)))</f>
        <v>布</v>
      </c>
      <c r="K77" s="560"/>
      <c r="L77" s="560"/>
      <c r="M77" s="560"/>
      <c r="N77" s="560"/>
      <c r="O77" s="560"/>
      <c r="P77" s="561" t="str">
        <f>IF(A77="","",INDEX(防具!$D:$D,MATCH(気ままな旅人!A77,防具!$B:$B,0)))</f>
        <v>胴</v>
      </c>
      <c r="Q77" s="561"/>
      <c r="R77" s="561"/>
      <c r="S77" s="561"/>
      <c r="T77" s="561">
        <f>IF(A77="","",INDEX(防具!$E:$E,MATCH(気ままな旅人!A77,防具!$B:$B,0)))</f>
        <v>1</v>
      </c>
      <c r="U77" s="561"/>
      <c r="V77" s="561"/>
      <c r="W77" s="561">
        <f>IF(A77="","",INDEX(防具!$F:$F,MATCH(気ままな旅人!A77,防具!$B:$B,0)))</f>
        <v>0</v>
      </c>
      <c r="X77" s="561"/>
      <c r="Y77" s="561"/>
      <c r="Z77" s="561">
        <f>IF(A77="","",INDEX(防具!$G:$G,MATCH(気ままな旅人!A77,防具!$B:$B,0)))</f>
        <v>1</v>
      </c>
      <c r="AA77" s="561"/>
      <c r="AB77" s="561"/>
      <c r="AC77" s="561">
        <f>IF(A77="","",INDEX(防具!$H:$H,MATCH(気ままな旅人!A77,防具!$B:$B,0)))</f>
        <v>-2</v>
      </c>
      <c r="AD77" s="561"/>
      <c r="AE77" s="561"/>
      <c r="AF77" s="561">
        <f>IF(A77="","",INDEX(防具!$I:$I,MATCH(気ままな旅人!A77,防具!$B:$B,0)))</f>
        <v>0</v>
      </c>
      <c r="AG77" s="561"/>
      <c r="AH77" s="561"/>
      <c r="AI77" s="552">
        <f>IF(A77="","",INDEX(防具!$J:$J,MATCH(気ままな旅人!A77,防具!$B:$B,0)))</f>
        <v>50</v>
      </c>
      <c r="AJ77" s="552"/>
      <c r="AK77" s="553"/>
      <c r="AO77" s="219" t="s">
        <v>705</v>
      </c>
      <c r="AP77" s="219" t="s">
        <v>706</v>
      </c>
      <c r="AQ77" s="219" t="s">
        <v>707</v>
      </c>
      <c r="AR77" s="219" t="s">
        <v>1638</v>
      </c>
      <c r="AS77" s="219"/>
    </row>
    <row r="78" spans="1:69" ht="13.5" customHeight="1" thickBot="1" x14ac:dyDescent="0.2">
      <c r="A78" s="526" t="s">
        <v>717</v>
      </c>
      <c r="B78" s="527"/>
      <c r="C78" s="527"/>
      <c r="D78" s="564">
        <f>IF(A77="","",INDEX(防具!$K:$K,MATCH(気ままな旅人!A77,防具!$B:$B,0)))</f>
        <v>0</v>
      </c>
      <c r="E78" s="564"/>
      <c r="F78" s="564"/>
      <c r="G78" s="564"/>
      <c r="H78" s="564"/>
      <c r="I78" s="564"/>
      <c r="J78" s="564"/>
      <c r="K78" s="564"/>
      <c r="L78" s="564"/>
      <c r="M78" s="564"/>
      <c r="N78" s="564"/>
      <c r="O78" s="564"/>
      <c r="P78" s="564"/>
      <c r="Q78" s="564"/>
      <c r="R78" s="564"/>
      <c r="S78" s="564"/>
      <c r="T78" s="564"/>
      <c r="U78" s="564"/>
      <c r="V78" s="564"/>
      <c r="W78" s="564"/>
      <c r="X78" s="564"/>
      <c r="Y78" s="564"/>
      <c r="Z78" s="564"/>
      <c r="AA78" s="564"/>
      <c r="AB78" s="564"/>
      <c r="AC78" s="564"/>
      <c r="AD78" s="564"/>
      <c r="AE78" s="564"/>
      <c r="AF78" s="564"/>
      <c r="AG78" s="564"/>
      <c r="AH78" s="564"/>
      <c r="AI78" s="564"/>
      <c r="AJ78" s="564"/>
      <c r="AK78" s="565"/>
      <c r="AL78" s="508" t="b">
        <v>1</v>
      </c>
      <c r="AM78" s="508"/>
      <c r="AN78" s="508"/>
      <c r="AO78" s="219">
        <f>IF(AL78=TRUE,T77,0)</f>
        <v>1</v>
      </c>
      <c r="AP78" s="219">
        <f>IF(AL78=TRUE,W77,0)</f>
        <v>0</v>
      </c>
      <c r="AQ78" s="219">
        <f>IF(AL78=TRUE,Z77,0)</f>
        <v>1</v>
      </c>
      <c r="AR78" s="242">
        <f>IF(AL78=TRUE,AC77,0)</f>
        <v>-2</v>
      </c>
      <c r="AS78" s="219">
        <f>IF(AL78=TRUE,AF77,0)</f>
        <v>0</v>
      </c>
    </row>
    <row r="79" spans="1:69" ht="14.25" customHeight="1" x14ac:dyDescent="0.15">
      <c r="A79" s="531" t="s">
        <v>3690</v>
      </c>
      <c r="B79" s="532"/>
      <c r="C79" s="532"/>
      <c r="D79" s="532"/>
      <c r="E79" s="532"/>
      <c r="F79" s="532"/>
      <c r="G79" s="532"/>
      <c r="H79" s="532"/>
      <c r="I79" s="532"/>
      <c r="J79" s="533" t="str">
        <f>IF(A79="","",INDEX(防具!$C:$C,MATCH(気ままな旅人!A79,防具!$B:$B,0)))</f>
        <v>布</v>
      </c>
      <c r="K79" s="533"/>
      <c r="L79" s="533"/>
      <c r="M79" s="533"/>
      <c r="N79" s="533"/>
      <c r="O79" s="533"/>
      <c r="P79" s="523" t="str">
        <f>IF(A79="","",INDEX(防具!$D:$D,MATCH(気ままな旅人!A79,防具!$B:$B,0)))</f>
        <v>籠手</v>
      </c>
      <c r="Q79" s="523"/>
      <c r="R79" s="523"/>
      <c r="S79" s="523"/>
      <c r="T79" s="523">
        <f>IF(A79="","",INDEX(防具!$E:$E,MATCH(気ままな旅人!A79,防具!$B:$B,0)))</f>
        <v>1</v>
      </c>
      <c r="U79" s="523"/>
      <c r="V79" s="523"/>
      <c r="W79" s="523">
        <f>IF(A79="","",INDEX(防具!$F:$F,MATCH(気ままな旅人!A79,防具!$B:$B,0)))</f>
        <v>0</v>
      </c>
      <c r="X79" s="523"/>
      <c r="Y79" s="523"/>
      <c r="Z79" s="523">
        <f>IF(A79="","",INDEX(防具!$G:$G,MATCH(気ままな旅人!A79,防具!$B:$B,0)))</f>
        <v>0</v>
      </c>
      <c r="AA79" s="523"/>
      <c r="AB79" s="523"/>
      <c r="AC79" s="523">
        <f>IF(A79="","",INDEX(防具!$H:$H,MATCH(気ままな旅人!A79,防具!$B:$B,0)))</f>
        <v>0</v>
      </c>
      <c r="AD79" s="523"/>
      <c r="AE79" s="523"/>
      <c r="AF79" s="523">
        <f>IF(A79="","",INDEX(防具!$I:$I,MATCH(気ままな旅人!A79,防具!$B:$B,0)))</f>
        <v>0</v>
      </c>
      <c r="AG79" s="523"/>
      <c r="AH79" s="523"/>
      <c r="AI79" s="524">
        <f>IF(A79="","",INDEX(防具!$J:$J,MATCH(気ままな旅人!A79,防具!$B:$B,0)))</f>
        <v>10</v>
      </c>
      <c r="AJ79" s="524"/>
      <c r="AK79" s="525"/>
      <c r="AO79" s="219" t="s">
        <v>705</v>
      </c>
      <c r="AP79" s="219" t="s">
        <v>706</v>
      </c>
      <c r="AQ79" s="219" t="s">
        <v>707</v>
      </c>
      <c r="AR79" s="219" t="s">
        <v>1638</v>
      </c>
      <c r="AS79" s="219"/>
    </row>
    <row r="80" spans="1:69" ht="14.25" customHeight="1" thickBot="1" x14ac:dyDescent="0.2">
      <c r="A80" s="554" t="s">
        <v>717</v>
      </c>
      <c r="B80" s="555"/>
      <c r="C80" s="555"/>
      <c r="D80" s="556">
        <f>IF(A79="","",INDEX(防具!$K:$K,MATCH(気ままな旅人!A79,防具!$B:$B,0)))</f>
        <v>0</v>
      </c>
      <c r="E80" s="556"/>
      <c r="F80" s="556"/>
      <c r="G80" s="556"/>
      <c r="H80" s="556"/>
      <c r="I80" s="556"/>
      <c r="J80" s="556"/>
      <c r="K80" s="556"/>
      <c r="L80" s="556"/>
      <c r="M80" s="556"/>
      <c r="N80" s="556"/>
      <c r="O80" s="556"/>
      <c r="P80" s="556"/>
      <c r="Q80" s="556"/>
      <c r="R80" s="556"/>
      <c r="S80" s="556"/>
      <c r="T80" s="556"/>
      <c r="U80" s="556"/>
      <c r="V80" s="556"/>
      <c r="W80" s="556"/>
      <c r="X80" s="556"/>
      <c r="Y80" s="556"/>
      <c r="Z80" s="556"/>
      <c r="AA80" s="556"/>
      <c r="AB80" s="556"/>
      <c r="AC80" s="556"/>
      <c r="AD80" s="556"/>
      <c r="AE80" s="556"/>
      <c r="AF80" s="556"/>
      <c r="AG80" s="556"/>
      <c r="AH80" s="556"/>
      <c r="AI80" s="556"/>
      <c r="AJ80" s="556"/>
      <c r="AK80" s="557"/>
      <c r="AL80" s="508" t="b">
        <v>1</v>
      </c>
      <c r="AM80" s="508"/>
      <c r="AN80" s="508"/>
      <c r="AO80" s="219">
        <f>IF(AL80=TRUE,T79,0)</f>
        <v>1</v>
      </c>
      <c r="AP80" s="219">
        <f>IF(AL80=TRUE,W79,0)</f>
        <v>0</v>
      </c>
      <c r="AQ80" s="219">
        <f>IF(AL80=TRUE,Z79,0)</f>
        <v>0</v>
      </c>
      <c r="AR80" s="242">
        <f>IF(AL80=TRUE,AC79,0)</f>
        <v>0</v>
      </c>
      <c r="AS80" s="219">
        <f>IF(AL80=TRUE,AF79,0)</f>
        <v>0</v>
      </c>
      <c r="BQ80" s="233"/>
    </row>
    <row r="81" spans="1:45" x14ac:dyDescent="0.15">
      <c r="A81" s="558" t="s">
        <v>3706</v>
      </c>
      <c r="B81" s="559"/>
      <c r="C81" s="559"/>
      <c r="D81" s="559"/>
      <c r="E81" s="559"/>
      <c r="F81" s="559"/>
      <c r="G81" s="559"/>
      <c r="H81" s="559"/>
      <c r="I81" s="559"/>
      <c r="J81" s="560" t="str">
        <f>IF(A81="","",INDEX(防具!$C:$C,MATCH(気ままな旅人!A81,防具!$B:$B,0)))</f>
        <v>革</v>
      </c>
      <c r="K81" s="560"/>
      <c r="L81" s="560"/>
      <c r="M81" s="560"/>
      <c r="N81" s="560"/>
      <c r="O81" s="560"/>
      <c r="P81" s="561" t="str">
        <f>IF(A81="","",INDEX(防具!$D:$D,MATCH(気ままな旅人!A81,防具!$B:$B,0)))</f>
        <v>靴</v>
      </c>
      <c r="Q81" s="561"/>
      <c r="R81" s="561"/>
      <c r="S81" s="561"/>
      <c r="T81" s="561">
        <f>IF(A81="","",INDEX(防具!$E:$E,MATCH(気ままな旅人!A81,防具!$B:$B,0)))</f>
        <v>1</v>
      </c>
      <c r="U81" s="561"/>
      <c r="V81" s="561"/>
      <c r="W81" s="561">
        <f>IF(A81="","",INDEX(防具!$F:$F,MATCH(気ままな旅人!A81,防具!$B:$B,0)))</f>
        <v>1</v>
      </c>
      <c r="X81" s="561"/>
      <c r="Y81" s="561"/>
      <c r="Z81" s="561">
        <f>IF(A81="","",INDEX(防具!$G:$G,MATCH(気ままな旅人!A81,防具!$B:$B,0)))</f>
        <v>0</v>
      </c>
      <c r="AA81" s="561"/>
      <c r="AB81" s="561"/>
      <c r="AC81" s="561">
        <f>IF(A81="","",INDEX(防具!$H:$H,MATCH(気ままな旅人!A81,防具!$B:$B,0)))</f>
        <v>0</v>
      </c>
      <c r="AD81" s="561"/>
      <c r="AE81" s="561"/>
      <c r="AF81" s="561">
        <f>IF(A81="","",INDEX(防具!$I:$I,MATCH(気ままな旅人!A81,防具!$B:$B,0)))</f>
        <v>0</v>
      </c>
      <c r="AG81" s="561"/>
      <c r="AH81" s="561"/>
      <c r="AI81" s="552">
        <f>IF(A81="","",INDEX(防具!$J:$J,MATCH(気ままな旅人!A81,防具!$B:$B,0)))</f>
        <v>20</v>
      </c>
      <c r="AJ81" s="552"/>
      <c r="AK81" s="553"/>
      <c r="AO81" s="219" t="s">
        <v>705</v>
      </c>
      <c r="AP81" s="219" t="s">
        <v>706</v>
      </c>
      <c r="AQ81" s="219" t="s">
        <v>707</v>
      </c>
      <c r="AR81" s="219" t="s">
        <v>1638</v>
      </c>
      <c r="AS81" s="219"/>
    </row>
    <row r="82" spans="1:45" ht="13.5" customHeight="1" thickBot="1" x14ac:dyDescent="0.2">
      <c r="A82" s="526" t="s">
        <v>717</v>
      </c>
      <c r="B82" s="527"/>
      <c r="C82" s="527"/>
      <c r="D82" s="564">
        <f>IF(A81="","",INDEX(防具!$K:$K,MATCH(気ままな旅人!A81,防具!$B:$B,0)))</f>
        <v>0</v>
      </c>
      <c r="E82" s="564"/>
      <c r="F82" s="564"/>
      <c r="G82" s="564"/>
      <c r="H82" s="564"/>
      <c r="I82" s="564"/>
      <c r="J82" s="564"/>
      <c r="K82" s="564"/>
      <c r="L82" s="564"/>
      <c r="M82" s="564"/>
      <c r="N82" s="564"/>
      <c r="O82" s="564"/>
      <c r="P82" s="564"/>
      <c r="Q82" s="564"/>
      <c r="R82" s="564"/>
      <c r="S82" s="564"/>
      <c r="T82" s="564"/>
      <c r="U82" s="564"/>
      <c r="V82" s="564"/>
      <c r="W82" s="564"/>
      <c r="X82" s="564"/>
      <c r="Y82" s="564"/>
      <c r="Z82" s="564"/>
      <c r="AA82" s="564"/>
      <c r="AB82" s="564"/>
      <c r="AC82" s="564"/>
      <c r="AD82" s="564"/>
      <c r="AE82" s="564"/>
      <c r="AF82" s="564"/>
      <c r="AG82" s="564"/>
      <c r="AH82" s="564"/>
      <c r="AI82" s="564"/>
      <c r="AJ82" s="564"/>
      <c r="AK82" s="565"/>
      <c r="AL82" s="508" t="b">
        <v>1</v>
      </c>
      <c r="AM82" s="508"/>
      <c r="AN82" s="508"/>
      <c r="AO82" s="219">
        <f>IF(AL82=TRUE,T81,0)</f>
        <v>1</v>
      </c>
      <c r="AP82" s="219">
        <f>IF(AL82=TRUE,W81,0)</f>
        <v>1</v>
      </c>
      <c r="AQ82" s="219">
        <f>IF(AL82=TRUE,Z81,0)</f>
        <v>0</v>
      </c>
      <c r="AR82" s="242">
        <f>IF(AL82=TRUE,AC81,0)</f>
        <v>0</v>
      </c>
      <c r="AS82" s="219">
        <f>IF(AL82=TRUE,AF81,0)</f>
        <v>0</v>
      </c>
    </row>
    <row r="83" spans="1:45" x14ac:dyDescent="0.15">
      <c r="A83" s="531"/>
      <c r="B83" s="532"/>
      <c r="C83" s="532"/>
      <c r="D83" s="532"/>
      <c r="E83" s="532"/>
      <c r="F83" s="532"/>
      <c r="G83" s="532"/>
      <c r="H83" s="532"/>
      <c r="I83" s="532"/>
      <c r="J83" s="533" t="str">
        <f>IF(A83="","",INDEX(防具!$C:$C,MATCH(気ままな旅人!A83,防具!$B:$B,0)))</f>
        <v/>
      </c>
      <c r="K83" s="533"/>
      <c r="L83" s="533"/>
      <c r="M83" s="533"/>
      <c r="N83" s="533"/>
      <c r="O83" s="533"/>
      <c r="P83" s="523" t="str">
        <f>IF(A83="","",INDEX(防具!$D:$D,MATCH(気ままな旅人!A83,防具!$B:$B,0)))</f>
        <v/>
      </c>
      <c r="Q83" s="523"/>
      <c r="R83" s="523"/>
      <c r="S83" s="523"/>
      <c r="T83" s="523" t="str">
        <f>IF(A83="","",INDEX(防具!$E:$E,MATCH(気ままな旅人!A83,防具!$B:$B,0)))</f>
        <v/>
      </c>
      <c r="U83" s="523"/>
      <c r="V83" s="523"/>
      <c r="W83" s="523" t="str">
        <f>IF(A83="","",INDEX(防具!$F:$F,MATCH(気ままな旅人!A83,防具!$B:$B,0)))</f>
        <v/>
      </c>
      <c r="X83" s="523"/>
      <c r="Y83" s="523"/>
      <c r="Z83" s="523" t="str">
        <f>IF(A83="","",INDEX(防具!$G:$G,MATCH(気ままな旅人!A83,防具!$B:$B,0)))</f>
        <v/>
      </c>
      <c r="AA83" s="523"/>
      <c r="AB83" s="523"/>
      <c r="AC83" s="523" t="str">
        <f>IF(A83="","",INDEX(防具!$H:$H,MATCH(気ままな旅人!A83,防具!$B:$B,0)))</f>
        <v/>
      </c>
      <c r="AD83" s="523"/>
      <c r="AE83" s="523"/>
      <c r="AF83" s="523" t="str">
        <f>IF(A83="","",INDEX(防具!$I:$I,MATCH(気ままな旅人!A83,防具!$B:$B,0)))</f>
        <v/>
      </c>
      <c r="AG83" s="523"/>
      <c r="AH83" s="523"/>
      <c r="AI83" s="524" t="str">
        <f>IF(A83="","",INDEX(防具!$J:$J,MATCH(気ままな旅人!A83,防具!$B:$B,0)))</f>
        <v/>
      </c>
      <c r="AJ83" s="524"/>
      <c r="AK83" s="525"/>
      <c r="AO83" s="219" t="s">
        <v>705</v>
      </c>
      <c r="AP83" s="219" t="s">
        <v>706</v>
      </c>
      <c r="AQ83" s="219" t="s">
        <v>707</v>
      </c>
      <c r="AR83" s="219" t="s">
        <v>1638</v>
      </c>
      <c r="AS83" s="219"/>
    </row>
    <row r="84" spans="1:45" ht="14.25" customHeight="1" thickBot="1" x14ac:dyDescent="0.2">
      <c r="A84" s="526" t="s">
        <v>717</v>
      </c>
      <c r="B84" s="527"/>
      <c r="C84" s="527"/>
      <c r="D84" s="564" t="str">
        <f>IF(A83="","",INDEX(防具!$K:$K,MATCH(気ままな旅人!A83,防具!$B:$B,0)))</f>
        <v/>
      </c>
      <c r="E84" s="564"/>
      <c r="F84" s="564"/>
      <c r="G84" s="564"/>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4"/>
      <c r="AJ84" s="564"/>
      <c r="AK84" s="565"/>
      <c r="AL84" s="508" t="b">
        <v>1</v>
      </c>
      <c r="AM84" s="508"/>
      <c r="AN84" s="508"/>
      <c r="AO84" s="219" t="str">
        <f>IF(AL84=TRUE,T83,0)</f>
        <v/>
      </c>
      <c r="AP84" s="219" t="str">
        <f>IF(AL84=TRUE,W83,0)</f>
        <v/>
      </c>
      <c r="AQ84" s="219" t="str">
        <f>IF(AL84=TRUE,Z83,0)</f>
        <v/>
      </c>
      <c r="AR84" s="242" t="str">
        <f>IF(AL84=TRUE,AC83,0)</f>
        <v/>
      </c>
      <c r="AS84" s="219" t="str">
        <f>IF(AL84=TRUE,AF83,0)</f>
        <v/>
      </c>
    </row>
    <row r="85" spans="1:45" ht="14.25" thickBot="1" x14ac:dyDescent="0.2">
      <c r="R85" s="577" t="s">
        <v>604</v>
      </c>
      <c r="S85" s="578"/>
      <c r="T85" s="579">
        <f>SUM(AO76,AO78,AO80,AO82,AO84)</f>
        <v>4</v>
      </c>
      <c r="U85" s="579"/>
      <c r="V85" s="579"/>
      <c r="W85" s="579">
        <f>SUM(AP76,AP78,AP80,AP82,AP84)</f>
        <v>2</v>
      </c>
      <c r="X85" s="579"/>
      <c r="Y85" s="579"/>
      <c r="Z85" s="579">
        <f>SUM(AQ76,AQ78,AQ80,AQ82,AQ84)</f>
        <v>1</v>
      </c>
      <c r="AA85" s="579"/>
      <c r="AB85" s="579"/>
      <c r="AC85" s="579">
        <f>SUM(AR76,AR78,AR80,AR82,AR84)</f>
        <v>-3</v>
      </c>
      <c r="AD85" s="579"/>
      <c r="AE85" s="579"/>
      <c r="AF85" s="579">
        <f>SUM(AS76,AS78,AS80,AS82,AS84)</f>
        <v>0</v>
      </c>
      <c r="AG85" s="579"/>
      <c r="AH85" s="579"/>
      <c r="AI85" s="566">
        <f>IF(A75="","",SUM(AI75,AI77,AI79,AI81,AI83))</f>
        <v>180</v>
      </c>
      <c r="AJ85" s="567"/>
      <c r="AK85" s="568"/>
      <c r="AO85" s="219"/>
      <c r="AP85" s="219"/>
      <c r="AQ85" s="219"/>
      <c r="AR85" s="219"/>
      <c r="AS85" s="219"/>
    </row>
    <row r="86" spans="1:45" x14ac:dyDescent="0.15">
      <c r="A86" s="490" t="s">
        <v>1637</v>
      </c>
      <c r="B86" s="491"/>
      <c r="C86" s="491"/>
      <c r="D86" s="491"/>
      <c r="E86" s="491"/>
      <c r="F86" s="491"/>
      <c r="G86" s="492"/>
      <c r="K86" s="226"/>
      <c r="L86" s="226"/>
      <c r="M86" s="226"/>
      <c r="N86" s="226"/>
      <c r="O86" s="226"/>
      <c r="P86" s="226"/>
      <c r="Q86" s="226"/>
      <c r="R86" s="226"/>
      <c r="S86" s="226"/>
      <c r="T86" s="226"/>
      <c r="U86" s="226"/>
      <c r="V86" s="226"/>
      <c r="AF86" s="243"/>
      <c r="AG86" s="243"/>
    </row>
    <row r="87" spans="1:45" ht="14.25" thickBot="1" x14ac:dyDescent="0.2">
      <c r="A87" s="493"/>
      <c r="B87" s="494"/>
      <c r="C87" s="494"/>
      <c r="D87" s="494"/>
      <c r="E87" s="494"/>
      <c r="F87" s="494"/>
      <c r="G87" s="495"/>
    </row>
    <row r="88" spans="1:45" ht="13.5" customHeight="1" thickBot="1" x14ac:dyDescent="0.2">
      <c r="A88" s="569" t="s">
        <v>327</v>
      </c>
      <c r="B88" s="570"/>
      <c r="C88" s="570"/>
      <c r="D88" s="570"/>
      <c r="E88" s="570"/>
      <c r="F88" s="570"/>
      <c r="G88" s="570"/>
      <c r="H88" s="570"/>
      <c r="I88" s="570"/>
      <c r="J88" s="571" t="s">
        <v>1639</v>
      </c>
      <c r="K88" s="571"/>
      <c r="L88" s="571"/>
      <c r="M88" s="571"/>
      <c r="N88" s="570" t="s">
        <v>752</v>
      </c>
      <c r="O88" s="570"/>
      <c r="P88" s="570"/>
      <c r="Q88" s="570"/>
      <c r="R88" s="570"/>
      <c r="S88" s="570" t="s">
        <v>136</v>
      </c>
      <c r="T88" s="570"/>
      <c r="U88" s="570"/>
      <c r="V88" s="570"/>
      <c r="W88" s="570"/>
      <c r="X88" s="570" t="s">
        <v>112</v>
      </c>
      <c r="Y88" s="570"/>
      <c r="Z88" s="570"/>
      <c r="AA88" s="570"/>
      <c r="AB88" s="570"/>
      <c r="AC88" s="572" t="s">
        <v>111</v>
      </c>
      <c r="AD88" s="573"/>
      <c r="AE88" s="573"/>
      <c r="AF88" s="573"/>
      <c r="AG88" s="574"/>
      <c r="AH88" s="575" t="s">
        <v>330</v>
      </c>
      <c r="AI88" s="575"/>
      <c r="AJ88" s="575"/>
      <c r="AK88" s="576"/>
      <c r="AL88" s="218" t="s">
        <v>911</v>
      </c>
    </row>
    <row r="89" spans="1:45" ht="13.5" customHeight="1" x14ac:dyDescent="0.15">
      <c r="A89" s="586" t="s">
        <v>3632</v>
      </c>
      <c r="B89" s="587"/>
      <c r="C89" s="587"/>
      <c r="D89" s="587"/>
      <c r="E89" s="587"/>
      <c r="F89" s="587"/>
      <c r="G89" s="587"/>
      <c r="H89" s="587"/>
      <c r="I89" s="587"/>
      <c r="J89" s="588">
        <v>2</v>
      </c>
      <c r="K89" s="588"/>
      <c r="L89" s="588"/>
      <c r="M89" s="588"/>
      <c r="N89" s="589" t="str">
        <f>IF(A89="","",INDEX(道具!$C:$C,MATCH(気ままな旅人!A89,道具!$B:$B,0)))</f>
        <v>-</v>
      </c>
      <c r="O89" s="589"/>
      <c r="P89" s="589"/>
      <c r="Q89" s="589"/>
      <c r="R89" s="589"/>
      <c r="S89" s="589" t="str">
        <f>IF(A89="","",INDEX(道具!$D:$D,MATCH(気ままな旅人!A89,道具!$B:$B,0)))</f>
        <v>プレダメージ</v>
      </c>
      <c r="T89" s="589"/>
      <c r="U89" s="589"/>
      <c r="V89" s="589"/>
      <c r="W89" s="589"/>
      <c r="X89" s="589" t="str">
        <f>IF(A89="","",INDEX(道具!$E:$E,MATCH(気ままな旅人!A89,道具!$B:$B,0)))</f>
        <v>自身</v>
      </c>
      <c r="Y89" s="589"/>
      <c r="Z89" s="589"/>
      <c r="AA89" s="589"/>
      <c r="AB89" s="589"/>
      <c r="AC89" s="589" t="str">
        <f>IF(A89="","",INDEX(道具!$F:$F,MATCH(気ままな旅人!A89,道具!$B:$B,0)))</f>
        <v>-</v>
      </c>
      <c r="AD89" s="589"/>
      <c r="AE89" s="589"/>
      <c r="AF89" s="589"/>
      <c r="AG89" s="589"/>
      <c r="AH89" s="580">
        <f>IF(A89="","",INDEX(道具!$G:$G,MATCH(気ままな旅人!A89,道具!$B:$B,0)))</f>
        <v>200</v>
      </c>
      <c r="AI89" s="580"/>
      <c r="AJ89" s="580"/>
      <c r="AK89" s="581"/>
      <c r="AL89" s="508">
        <f>IF(A89="","0",IF(AH89="不可",0,AH89*J89))</f>
        <v>400</v>
      </c>
      <c r="AM89" s="508"/>
      <c r="AN89" s="508"/>
    </row>
    <row r="90" spans="1:45" ht="14.25" thickBot="1" x14ac:dyDescent="0.2">
      <c r="A90" s="554" t="s">
        <v>717</v>
      </c>
      <c r="B90" s="555"/>
      <c r="C90" s="555"/>
      <c r="D90" s="556" t="str">
        <f>IF(A89="","",INDEX(道具!$H:$H,MATCH(気ままな旅人!A89,道具!$B:$B,0)))</f>
        <v>受けるダメージを1D10点軽減する。このアイテムは「タイミング：プレダメージ」のダメージを軽減するアーツと特別に同時に使用できる。その場合、そのアーツで軽減するダメージに+1Ｄ10点する。</v>
      </c>
      <c r="E90" s="556"/>
      <c r="F90" s="556"/>
      <c r="G90" s="556"/>
      <c r="H90" s="556"/>
      <c r="I90" s="556"/>
      <c r="J90" s="556"/>
      <c r="K90" s="556"/>
      <c r="L90" s="556"/>
      <c r="M90" s="556"/>
      <c r="N90" s="556"/>
      <c r="O90" s="556"/>
      <c r="P90" s="556"/>
      <c r="Q90" s="556"/>
      <c r="R90" s="556"/>
      <c r="S90" s="556"/>
      <c r="T90" s="556"/>
      <c r="U90" s="556"/>
      <c r="V90" s="556"/>
      <c r="W90" s="556"/>
      <c r="X90" s="556"/>
      <c r="Y90" s="556"/>
      <c r="Z90" s="556"/>
      <c r="AA90" s="556"/>
      <c r="AB90" s="556"/>
      <c r="AC90" s="556"/>
      <c r="AD90" s="556"/>
      <c r="AE90" s="556"/>
      <c r="AF90" s="556"/>
      <c r="AG90" s="556"/>
      <c r="AH90" s="556"/>
      <c r="AI90" s="556"/>
      <c r="AJ90" s="556"/>
      <c r="AK90" s="557"/>
    </row>
    <row r="91" spans="1:45" x14ac:dyDescent="0.15">
      <c r="A91" s="586" t="s">
        <v>3707</v>
      </c>
      <c r="B91" s="587"/>
      <c r="C91" s="587"/>
      <c r="D91" s="587"/>
      <c r="E91" s="587"/>
      <c r="F91" s="587"/>
      <c r="G91" s="587"/>
      <c r="H91" s="587"/>
      <c r="I91" s="587"/>
      <c r="J91" s="588">
        <v>3</v>
      </c>
      <c r="K91" s="588"/>
      <c r="L91" s="588"/>
      <c r="M91" s="588"/>
      <c r="N91" s="589" t="str">
        <f>IF(A91="","",INDEX(道具!$C:$C,MATCH(気ままな旅人!A91,道具!$B:$B,0)))</f>
        <v>回復</v>
      </c>
      <c r="O91" s="589"/>
      <c r="P91" s="589"/>
      <c r="Q91" s="589"/>
      <c r="R91" s="589"/>
      <c r="S91" s="589" t="str">
        <f>IF(A91="","",INDEX(道具!$D:$D,MATCH(気ままな旅人!A91,道具!$B:$B,0)))</f>
        <v>ムーブかマイナー</v>
      </c>
      <c r="T91" s="589"/>
      <c r="U91" s="589"/>
      <c r="V91" s="589"/>
      <c r="W91" s="589"/>
      <c r="X91" s="589" t="str">
        <f>IF(A91="","",INDEX(道具!$E:$E,MATCH(気ままな旅人!A91,道具!$B:$B,0)))</f>
        <v>自身</v>
      </c>
      <c r="Y91" s="589"/>
      <c r="Z91" s="589"/>
      <c r="AA91" s="589"/>
      <c r="AB91" s="589"/>
      <c r="AC91" s="589" t="str">
        <f>IF(A91="","",INDEX(道具!$F:$F,MATCH(気ままな旅人!A91,道具!$B:$B,0)))</f>
        <v>-</v>
      </c>
      <c r="AD91" s="589"/>
      <c r="AE91" s="589"/>
      <c r="AF91" s="589"/>
      <c r="AG91" s="589"/>
      <c r="AH91" s="580">
        <f>IF(A91="","",INDEX(道具!$G:$G,MATCH(気ままな旅人!A91,道具!$B:$B,0)))</f>
        <v>100</v>
      </c>
      <c r="AI91" s="580"/>
      <c r="AJ91" s="580"/>
      <c r="AK91" s="581"/>
      <c r="AL91" s="508">
        <f>IF(A91="","0",IF(AH91="不可",0,AH91*J91))</f>
        <v>300</v>
      </c>
      <c r="AM91" s="508"/>
      <c r="AN91" s="508"/>
    </row>
    <row r="92" spans="1:45" ht="14.25" customHeight="1" thickBot="1" x14ac:dyDescent="0.2">
      <c r="A92" s="526" t="s">
        <v>717</v>
      </c>
      <c r="B92" s="527"/>
      <c r="C92" s="527"/>
      <c r="D92" s="564" t="str">
        <f>IF(A91="","",INDEX(道具!$H:$H,MATCH(気ままな旅人!A91,道具!$B:$B,0)))</f>
        <v>次の〔手当〕判定の回復量に+1D10点する。</v>
      </c>
      <c r="E92" s="564"/>
      <c r="F92" s="564"/>
      <c r="G92" s="564"/>
      <c r="H92" s="564"/>
      <c r="I92" s="564"/>
      <c r="J92" s="564"/>
      <c r="K92" s="564"/>
      <c r="L92" s="564"/>
      <c r="M92" s="564"/>
      <c r="N92" s="564"/>
      <c r="O92" s="564"/>
      <c r="P92" s="564"/>
      <c r="Q92" s="564"/>
      <c r="R92" s="564"/>
      <c r="S92" s="564"/>
      <c r="T92" s="564"/>
      <c r="U92" s="564"/>
      <c r="V92" s="564"/>
      <c r="W92" s="564"/>
      <c r="X92" s="564"/>
      <c r="Y92" s="564"/>
      <c r="Z92" s="564"/>
      <c r="AA92" s="564"/>
      <c r="AB92" s="564"/>
      <c r="AC92" s="564"/>
      <c r="AD92" s="564"/>
      <c r="AE92" s="564"/>
      <c r="AF92" s="564"/>
      <c r="AG92" s="564"/>
      <c r="AH92" s="564"/>
      <c r="AI92" s="564"/>
      <c r="AJ92" s="564"/>
      <c r="AK92" s="565"/>
    </row>
    <row r="93" spans="1:45" x14ac:dyDescent="0.15">
      <c r="A93" s="582" t="s">
        <v>3708</v>
      </c>
      <c r="B93" s="583"/>
      <c r="C93" s="583"/>
      <c r="D93" s="583"/>
      <c r="E93" s="583"/>
      <c r="F93" s="583"/>
      <c r="G93" s="583"/>
      <c r="H93" s="583"/>
      <c r="I93" s="583"/>
      <c r="J93" s="584">
        <v>1</v>
      </c>
      <c r="K93" s="584"/>
      <c r="L93" s="584"/>
      <c r="M93" s="584"/>
      <c r="N93" s="585" t="str">
        <f>IF(A93="","",INDEX(道具!$C:$C,MATCH(気ままな旅人!A93,道具!$B:$B,0)))</f>
        <v>回復</v>
      </c>
      <c r="O93" s="585"/>
      <c r="P93" s="585"/>
      <c r="Q93" s="585"/>
      <c r="R93" s="585"/>
      <c r="S93" s="585" t="str">
        <f>IF(A93="","",INDEX(道具!$D:$D,MATCH(気ままな旅人!A93,道具!$B:$B,0)))</f>
        <v>ムーブかマイナー</v>
      </c>
      <c r="T93" s="585"/>
      <c r="U93" s="585"/>
      <c r="V93" s="585"/>
      <c r="W93" s="585"/>
      <c r="X93" s="585" t="str">
        <f>IF(A93="","",INDEX(道具!$E:$E,MATCH(気ままな旅人!A93,道具!$B:$B,0)))</f>
        <v>単体</v>
      </c>
      <c r="Y93" s="585"/>
      <c r="Z93" s="585"/>
      <c r="AA93" s="585"/>
      <c r="AB93" s="585"/>
      <c r="AC93" s="585" t="str">
        <f>IF(A93="","",INDEX(道具!$F:$F,MATCH(気ままな旅人!A93,道具!$B:$B,0)))</f>
        <v>至近</v>
      </c>
      <c r="AD93" s="585"/>
      <c r="AE93" s="585"/>
      <c r="AF93" s="585"/>
      <c r="AG93" s="585"/>
      <c r="AH93" s="593">
        <f>IF(A93="","",INDEX(道具!$G:$G,MATCH(気ままな旅人!A93,道具!$B:$B,0)))</f>
        <v>200</v>
      </c>
      <c r="AI93" s="593"/>
      <c r="AJ93" s="593"/>
      <c r="AK93" s="594"/>
      <c r="AL93" s="508">
        <f>IF(A93="","0",IF(AH93="不可",0,AH93*J93))</f>
        <v>200</v>
      </c>
      <c r="AM93" s="508"/>
      <c r="AN93" s="508"/>
    </row>
    <row r="94" spans="1:45" ht="14.25" customHeight="1" thickBot="1" x14ac:dyDescent="0.2">
      <c r="A94" s="554" t="s">
        <v>717</v>
      </c>
      <c r="B94" s="555"/>
      <c r="C94" s="555"/>
      <c r="D94" s="556" t="str">
        <f>IF(A93="","",INDEX(道具!$H:$H,MATCH(気ままな旅人!A93,道具!$B:$B,0)))</f>
        <v>対象の3レベル以下の「汚染」または「浄化」を1つ解除する。</v>
      </c>
      <c r="E94" s="556"/>
      <c r="F94" s="556"/>
      <c r="G94" s="556"/>
      <c r="H94" s="556"/>
      <c r="I94" s="556"/>
      <c r="J94" s="556"/>
      <c r="K94" s="556"/>
      <c r="L94" s="556"/>
      <c r="M94" s="556"/>
      <c r="N94" s="556"/>
      <c r="O94" s="556"/>
      <c r="P94" s="556"/>
      <c r="Q94" s="556"/>
      <c r="R94" s="556"/>
      <c r="S94" s="556"/>
      <c r="T94" s="556"/>
      <c r="U94" s="556"/>
      <c r="V94" s="556"/>
      <c r="W94" s="556"/>
      <c r="X94" s="556"/>
      <c r="Y94" s="556"/>
      <c r="Z94" s="556"/>
      <c r="AA94" s="556"/>
      <c r="AB94" s="556"/>
      <c r="AC94" s="556"/>
      <c r="AD94" s="556"/>
      <c r="AE94" s="556"/>
      <c r="AF94" s="556"/>
      <c r="AG94" s="556"/>
      <c r="AH94" s="556"/>
      <c r="AI94" s="556"/>
      <c r="AJ94" s="556"/>
      <c r="AK94" s="557"/>
    </row>
    <row r="95" spans="1:45" x14ac:dyDescent="0.15">
      <c r="A95" s="586" t="s">
        <v>3651</v>
      </c>
      <c r="B95" s="587"/>
      <c r="C95" s="587"/>
      <c r="D95" s="587"/>
      <c r="E95" s="587"/>
      <c r="F95" s="587"/>
      <c r="G95" s="587"/>
      <c r="H95" s="587"/>
      <c r="I95" s="587"/>
      <c r="J95" s="588">
        <v>2</v>
      </c>
      <c r="K95" s="588"/>
      <c r="L95" s="588"/>
      <c r="M95" s="588"/>
      <c r="N95" s="589" t="str">
        <f>IF(A95="","",INDEX(道具!$C:$C,MATCH(気ままな旅人!A95,道具!$B:$B,0)))</f>
        <v>回復</v>
      </c>
      <c r="O95" s="589"/>
      <c r="P95" s="589"/>
      <c r="Q95" s="589"/>
      <c r="R95" s="589"/>
      <c r="S95" s="589" t="str">
        <f>IF(A95="","",INDEX(道具!$D:$D,MATCH(気ままな旅人!A95,道具!$B:$B,0)))</f>
        <v>ムーブかマイナー</v>
      </c>
      <c r="T95" s="589"/>
      <c r="U95" s="589"/>
      <c r="V95" s="589"/>
      <c r="W95" s="589"/>
      <c r="X95" s="589" t="str">
        <f>IF(A95="","",INDEX(道具!$E:$E,MATCH(気ままな旅人!A95,道具!$B:$B,0)))</f>
        <v>単体</v>
      </c>
      <c r="Y95" s="589"/>
      <c r="Z95" s="589"/>
      <c r="AA95" s="589"/>
      <c r="AB95" s="589"/>
      <c r="AC95" s="589" t="str">
        <f>IF(A95="","",INDEX(道具!$F:$F,MATCH(気ままな旅人!A95,道具!$B:$B,0)))</f>
        <v>至近</v>
      </c>
      <c r="AD95" s="589"/>
      <c r="AE95" s="589"/>
      <c r="AF95" s="589"/>
      <c r="AG95" s="589"/>
      <c r="AH95" s="580">
        <f>IF(A95="","",INDEX(道具!$G:$G,MATCH(気ままな旅人!A95,道具!$B:$B,0)))</f>
        <v>100</v>
      </c>
      <c r="AI95" s="580"/>
      <c r="AJ95" s="580"/>
      <c r="AK95" s="581"/>
      <c r="AL95" s="508">
        <f>IF(A95="","0",IF(AH95="不可",0,AH95*J95))</f>
        <v>200</v>
      </c>
      <c r="AM95" s="508"/>
      <c r="AN95" s="508"/>
    </row>
    <row r="96" spans="1:45" ht="13.5" customHeight="1" thickBot="1" x14ac:dyDescent="0.2">
      <c r="A96" s="526" t="s">
        <v>717</v>
      </c>
      <c r="B96" s="527"/>
      <c r="C96" s="527"/>
      <c r="D96" s="564" t="str">
        <f>IF(A95="","",INDEX(道具!$H:$H,MATCH(気ままな旅人!A95,道具!$B:$B,0)))</f>
        <v>対象の3レベル以下の「邪毒」を1つ解除する。</v>
      </c>
      <c r="E96" s="564"/>
      <c r="F96" s="564"/>
      <c r="G96" s="564"/>
      <c r="H96" s="564"/>
      <c r="I96" s="564"/>
      <c r="J96" s="564"/>
      <c r="K96" s="564"/>
      <c r="L96" s="564"/>
      <c r="M96" s="564"/>
      <c r="N96" s="564"/>
      <c r="O96" s="564"/>
      <c r="P96" s="564"/>
      <c r="Q96" s="564"/>
      <c r="R96" s="564"/>
      <c r="S96" s="564"/>
      <c r="T96" s="564"/>
      <c r="U96" s="564"/>
      <c r="V96" s="564"/>
      <c r="W96" s="564"/>
      <c r="X96" s="564"/>
      <c r="Y96" s="564"/>
      <c r="Z96" s="564"/>
      <c r="AA96" s="564"/>
      <c r="AB96" s="564"/>
      <c r="AC96" s="564"/>
      <c r="AD96" s="564"/>
      <c r="AE96" s="564"/>
      <c r="AF96" s="564"/>
      <c r="AG96" s="564"/>
      <c r="AH96" s="564"/>
      <c r="AI96" s="564"/>
      <c r="AJ96" s="564"/>
      <c r="AK96" s="565"/>
    </row>
    <row r="97" spans="1:40" ht="13.5" customHeight="1" x14ac:dyDescent="0.15">
      <c r="A97" s="582" t="s">
        <v>1008</v>
      </c>
      <c r="B97" s="583"/>
      <c r="C97" s="583"/>
      <c r="D97" s="583"/>
      <c r="E97" s="583"/>
      <c r="F97" s="583"/>
      <c r="G97" s="583"/>
      <c r="H97" s="583"/>
      <c r="I97" s="583"/>
      <c r="J97" s="584">
        <v>3</v>
      </c>
      <c r="K97" s="584"/>
      <c r="L97" s="584"/>
      <c r="M97" s="584"/>
      <c r="N97" s="585" t="str">
        <f>IF(A97="","",INDEX(道具!$C:$C,MATCH(気ままな旅人!A97,道具!$B:$B,0)))</f>
        <v>矢弾</v>
      </c>
      <c r="O97" s="585"/>
      <c r="P97" s="585"/>
      <c r="Q97" s="585"/>
      <c r="R97" s="585"/>
      <c r="S97" s="585" t="str">
        <f>IF(A97="","",INDEX(道具!$D:$D,MATCH(気ままな旅人!A97,道具!$B:$B,0)))</f>
        <v>ムーブかマイナー</v>
      </c>
      <c r="T97" s="585"/>
      <c r="U97" s="585"/>
      <c r="V97" s="585"/>
      <c r="W97" s="585"/>
      <c r="X97" s="585" t="str">
        <f>IF(A97="","",INDEX(道具!$E:$E,MATCH(気ままな旅人!A97,道具!$B:$B,0)))</f>
        <v>武器</v>
      </c>
      <c r="Y97" s="585"/>
      <c r="Z97" s="585"/>
      <c r="AA97" s="585"/>
      <c r="AB97" s="585"/>
      <c r="AC97" s="585" t="str">
        <f>IF(A97="","",INDEX(道具!$F:$F,MATCH(気ままな旅人!A97,道具!$B:$B,0)))</f>
        <v>-</v>
      </c>
      <c r="AD97" s="585"/>
      <c r="AE97" s="585"/>
      <c r="AF97" s="585"/>
      <c r="AG97" s="585"/>
      <c r="AH97" s="593">
        <f>IF(A97="","",INDEX(道具!$G:$G,MATCH(気ままな旅人!A97,道具!$B:$B,0)))</f>
        <v>100</v>
      </c>
      <c r="AI97" s="593"/>
      <c r="AJ97" s="593"/>
      <c r="AK97" s="594"/>
      <c r="AL97" s="508">
        <f>IF(A97="","0",IF(AH97="不可",0,AH97*J97))</f>
        <v>300</v>
      </c>
      <c r="AM97" s="508"/>
      <c r="AN97" s="508"/>
    </row>
    <row r="98" spans="1:40" ht="14.25" customHeight="1" thickBot="1" x14ac:dyDescent="0.2">
      <c r="A98" s="526" t="s">
        <v>717</v>
      </c>
      <c r="B98" s="527"/>
      <c r="C98" s="527"/>
      <c r="D98" s="564" t="str">
        <f>IF(A97="","",INDEX(道具!$H:$H,MATCH(気ままな旅人!A97,道具!$B:$B,0)))</f>
        <v>次に行う「分類：弓」の武器(レリック含む)を用いた物理攻撃のダメージ属性を「斬」に変更する。</v>
      </c>
      <c r="E98" s="564"/>
      <c r="F98" s="564"/>
      <c r="G98" s="564"/>
      <c r="H98" s="564"/>
      <c r="I98" s="564"/>
      <c r="J98" s="564"/>
      <c r="K98" s="564"/>
      <c r="L98" s="564"/>
      <c r="M98" s="564"/>
      <c r="N98" s="564"/>
      <c r="O98" s="564"/>
      <c r="P98" s="564"/>
      <c r="Q98" s="564"/>
      <c r="R98" s="564"/>
      <c r="S98" s="564"/>
      <c r="T98" s="564"/>
      <c r="U98" s="564"/>
      <c r="V98" s="564"/>
      <c r="W98" s="564"/>
      <c r="X98" s="564"/>
      <c r="Y98" s="564"/>
      <c r="Z98" s="564"/>
      <c r="AA98" s="564"/>
      <c r="AB98" s="564"/>
      <c r="AC98" s="564"/>
      <c r="AD98" s="564"/>
      <c r="AE98" s="564"/>
      <c r="AF98" s="564"/>
      <c r="AG98" s="564"/>
      <c r="AH98" s="564"/>
      <c r="AI98" s="564"/>
      <c r="AJ98" s="564"/>
      <c r="AK98" s="565"/>
    </row>
    <row r="99" spans="1:40" ht="14.25" thickBot="1" x14ac:dyDescent="0.2">
      <c r="AF99" s="590" t="s">
        <v>604</v>
      </c>
      <c r="AG99" s="591"/>
      <c r="AH99" s="592">
        <f>IF(A89="","",SUM(AL89,AL91,AL93,AL95,AL97))</f>
        <v>1400</v>
      </c>
      <c r="AI99" s="592"/>
      <c r="AJ99" s="592"/>
      <c r="AK99" s="551"/>
    </row>
    <row r="100" spans="1:40" x14ac:dyDescent="0.15">
      <c r="A100" s="490" t="s">
        <v>637</v>
      </c>
      <c r="B100" s="491"/>
      <c r="C100" s="491"/>
      <c r="D100" s="491"/>
      <c r="E100" s="491"/>
      <c r="F100" s="491"/>
      <c r="G100" s="492"/>
      <c r="X100" s="244"/>
      <c r="Y100" s="244"/>
    </row>
    <row r="101" spans="1:40" ht="14.25" thickBot="1" x14ac:dyDescent="0.2">
      <c r="A101" s="493"/>
      <c r="B101" s="494"/>
      <c r="C101" s="494"/>
      <c r="D101" s="494"/>
      <c r="E101" s="494"/>
      <c r="F101" s="494"/>
      <c r="G101" s="495"/>
      <c r="X101" s="244"/>
      <c r="Y101" s="244"/>
    </row>
    <row r="102" spans="1:40" x14ac:dyDescent="0.15">
      <c r="A102" s="603" t="s">
        <v>764</v>
      </c>
      <c r="B102" s="604"/>
      <c r="C102" s="604"/>
      <c r="D102" s="604"/>
      <c r="E102" s="604"/>
      <c r="F102" s="604"/>
      <c r="G102" s="605"/>
      <c r="H102" s="281" t="s">
        <v>1435</v>
      </c>
      <c r="I102" s="281"/>
      <c r="J102" s="596" t="s">
        <v>759</v>
      </c>
      <c r="K102" s="596"/>
      <c r="L102" s="596"/>
      <c r="M102" s="596"/>
      <c r="N102" s="596" t="s">
        <v>766</v>
      </c>
      <c r="O102" s="596"/>
      <c r="P102" s="596"/>
      <c r="Q102" s="596"/>
      <c r="R102" s="596" t="s">
        <v>762</v>
      </c>
      <c r="S102" s="596"/>
      <c r="T102" s="596"/>
      <c r="U102" s="596"/>
      <c r="V102" s="595" t="s">
        <v>760</v>
      </c>
      <c r="W102" s="595"/>
      <c r="X102" s="596" t="s">
        <v>761</v>
      </c>
      <c r="Y102" s="596"/>
      <c r="Z102" s="596"/>
      <c r="AA102" s="596"/>
      <c r="AB102" s="596" t="s">
        <v>739</v>
      </c>
      <c r="AC102" s="596"/>
      <c r="AD102" s="596"/>
      <c r="AE102" s="596"/>
      <c r="AF102" s="596" t="s">
        <v>741</v>
      </c>
      <c r="AG102" s="596"/>
      <c r="AH102" s="596"/>
      <c r="AI102" s="596"/>
      <c r="AJ102" s="596" t="s">
        <v>767</v>
      </c>
      <c r="AK102" s="597"/>
    </row>
    <row r="103" spans="1:40" x14ac:dyDescent="0.15">
      <c r="A103" s="598" t="s">
        <v>1336</v>
      </c>
      <c r="B103" s="599"/>
      <c r="C103" s="599"/>
      <c r="D103" s="599"/>
      <c r="E103" s="599"/>
      <c r="F103" s="599"/>
      <c r="G103" s="600"/>
      <c r="H103" s="601">
        <v>1</v>
      </c>
      <c r="I103" s="601"/>
      <c r="J103" s="602" t="str">
        <f>IF(A103="","",INDEX(アーツ!$D:$D,MATCH(気ままな旅人!A103,アーツ!$C:$C,0)))</f>
        <v>なし</v>
      </c>
      <c r="K103" s="602"/>
      <c r="L103" s="602"/>
      <c r="M103" s="602"/>
      <c r="N103" s="602" t="str">
        <f>IF(A103="","",INDEX(アーツ!$E:$E,MATCH(気ままな旅人!A103,アーツ!$C:$C,0)))</f>
        <v>なし</v>
      </c>
      <c r="O103" s="602"/>
      <c r="P103" s="602"/>
      <c r="Q103" s="602"/>
      <c r="R103" s="602" t="str">
        <f>IF(A103="","",INDEX(アーツ!$F:$F,MATCH(気ままな旅人!A103,アーツ!$C:$C,0)))</f>
        <v>ムーブ</v>
      </c>
      <c r="S103" s="602"/>
      <c r="T103" s="602"/>
      <c r="U103" s="602"/>
      <c r="V103" s="621" t="str">
        <f>IF(A103="","",INDEX(アーツ!$G:$G,MATCH(気ままな旅人!A103,アーツ!$C:$C,0)))</f>
        <v>-</v>
      </c>
      <c r="W103" s="621"/>
      <c r="X103" s="622" t="str">
        <f>IF(A103="","",INDEX(アーツ!$H:$H,MATCH(気ままな旅人!A103,アーツ!$C:$C,0)))</f>
        <v>R3</v>
      </c>
      <c r="Y103" s="622"/>
      <c r="Z103" s="622"/>
      <c r="AA103" s="623"/>
      <c r="AB103" s="602" t="str">
        <f>IF(A103="","",INDEX(アーツ!$I:$I,MATCH(気ままな旅人!A103,アーツ!$C:$C,0)))</f>
        <v>自身</v>
      </c>
      <c r="AC103" s="602"/>
      <c r="AD103" s="602"/>
      <c r="AE103" s="602"/>
      <c r="AF103" s="602" t="str">
        <f>IF(A103="","",INDEX(アーツ!$J:$J,MATCH(気ままな旅人!A103,アーツ!$C:$C,0)))</f>
        <v>-</v>
      </c>
      <c r="AG103" s="602"/>
      <c r="AH103" s="602"/>
      <c r="AI103" s="602"/>
      <c r="AJ103" s="624" t="str">
        <f>IF(A103="","",INDEX(アーツ!$K:$K,MATCH(気ままな旅人!A103,アーツ!$C:$C,0)))</f>
        <v>なし</v>
      </c>
      <c r="AK103" s="625"/>
    </row>
    <row r="104" spans="1:40" ht="13.5" customHeight="1" x14ac:dyDescent="0.15">
      <c r="A104" s="245" t="s">
        <v>1640</v>
      </c>
      <c r="B104" s="610" t="str">
        <f>IF(A103="","",INDEX(アーツ!$L:$L,MATCH(気ままな旅人!A103,アーツ!$C:$C,0)))</f>
        <v>次に行う射撃攻撃に対するリアクションの判定の判定率とスペシャル率に、-20%のペナルティを与える。</v>
      </c>
      <c r="C104" s="610"/>
      <c r="D104" s="610"/>
      <c r="E104" s="610"/>
      <c r="F104" s="610"/>
      <c r="G104" s="610"/>
      <c r="H104" s="610"/>
      <c r="I104" s="610"/>
      <c r="J104" s="610"/>
      <c r="K104" s="610"/>
      <c r="L104" s="610"/>
      <c r="M104" s="610"/>
      <c r="N104" s="610"/>
      <c r="O104" s="610"/>
      <c r="P104" s="610"/>
      <c r="Q104" s="610"/>
      <c r="R104" s="610"/>
      <c r="S104" s="610"/>
      <c r="T104" s="610"/>
      <c r="U104" s="610"/>
      <c r="V104" s="610"/>
      <c r="W104" s="610"/>
      <c r="X104" s="610"/>
      <c r="Y104" s="610"/>
      <c r="Z104" s="610"/>
      <c r="AA104" s="610"/>
      <c r="AB104" s="610"/>
      <c r="AC104" s="610"/>
      <c r="AD104" s="610"/>
      <c r="AE104" s="610"/>
      <c r="AF104" s="610"/>
      <c r="AG104" s="610"/>
      <c r="AH104" s="610"/>
      <c r="AI104" s="610"/>
      <c r="AJ104" s="610"/>
      <c r="AK104" s="611"/>
    </row>
    <row r="105" spans="1:40" ht="13.5" customHeight="1" thickBot="1" x14ac:dyDescent="0.2">
      <c r="A105" s="246" t="s">
        <v>1641</v>
      </c>
      <c r="B105" s="626"/>
      <c r="C105" s="626"/>
      <c r="D105" s="626"/>
      <c r="E105" s="626"/>
      <c r="F105" s="626"/>
      <c r="G105" s="626"/>
      <c r="H105" s="626"/>
      <c r="I105" s="626"/>
      <c r="J105" s="626"/>
      <c r="K105" s="626"/>
      <c r="L105" s="626"/>
      <c r="M105" s="626"/>
      <c r="N105" s="626"/>
      <c r="O105" s="626"/>
      <c r="P105" s="626"/>
      <c r="Q105" s="626"/>
      <c r="R105" s="626"/>
      <c r="S105" s="626"/>
      <c r="T105" s="626"/>
      <c r="U105" s="626"/>
      <c r="V105" s="626"/>
      <c r="W105" s="626"/>
      <c r="X105" s="626"/>
      <c r="Y105" s="626"/>
      <c r="Z105" s="626"/>
      <c r="AA105" s="626"/>
      <c r="AB105" s="626"/>
      <c r="AC105" s="626"/>
      <c r="AD105" s="626"/>
      <c r="AE105" s="626"/>
      <c r="AF105" s="626"/>
      <c r="AG105" s="626"/>
      <c r="AH105" s="626"/>
      <c r="AI105" s="626"/>
      <c r="AJ105" s="626"/>
      <c r="AK105" s="627"/>
    </row>
    <row r="106" spans="1:40" x14ac:dyDescent="0.15">
      <c r="A106" s="617" t="s">
        <v>1587</v>
      </c>
      <c r="B106" s="618"/>
      <c r="C106" s="618"/>
      <c r="D106" s="618"/>
      <c r="E106" s="618"/>
      <c r="F106" s="618"/>
      <c r="G106" s="619"/>
      <c r="H106" s="588">
        <v>1</v>
      </c>
      <c r="I106" s="588"/>
      <c r="J106" s="560" t="str">
        <f>IF(A106="","",INDEX(アーツ!$D:$D,MATCH(気ままな旅人!A106,アーツ!$C:$C,0)))</f>
        <v>LV3</v>
      </c>
      <c r="K106" s="560"/>
      <c r="L106" s="560"/>
      <c r="M106" s="560"/>
      <c r="N106" s="560" t="str">
        <f>IF(A106="","",INDEX(アーツ!$E:$E,MATCH(気ままな旅人!A106,アーツ!$C:$C,0)))</f>
        <v>なし</v>
      </c>
      <c r="O106" s="560"/>
      <c r="P106" s="560"/>
      <c r="Q106" s="560"/>
      <c r="R106" s="560" t="str">
        <f>IF(A106="","",INDEX(アーツ!$F:$F,MATCH(気ままな旅人!A106,アーツ!$C:$C,0)))</f>
        <v>マイナー</v>
      </c>
      <c r="S106" s="560"/>
      <c r="T106" s="560"/>
      <c r="U106" s="560"/>
      <c r="V106" s="620" t="str">
        <f>IF(A106="","",INDEX(アーツ!$G:$G,MATCH(気ままな旅人!A106,アーツ!$C:$C,0)))</f>
        <v>-</v>
      </c>
      <c r="W106" s="620"/>
      <c r="X106" s="606" t="str">
        <f>IF(A106="","",INDEX(アーツ!$H:$H,MATCH(気ままな旅人!A106,アーツ!$C:$C,0)))</f>
        <v>S4</v>
      </c>
      <c r="Y106" s="606"/>
      <c r="Z106" s="606"/>
      <c r="AA106" s="607"/>
      <c r="AB106" s="560" t="str">
        <f>IF(A106="","",INDEX(アーツ!$I:$I,MATCH(気ままな旅人!A106,アーツ!$C:$C,0)))</f>
        <v>自身</v>
      </c>
      <c r="AC106" s="560"/>
      <c r="AD106" s="560"/>
      <c r="AE106" s="560"/>
      <c r="AF106" s="560" t="str">
        <f>IF(A106="","",INDEX(アーツ!$J:$J,MATCH(気ままな旅人!A106,アーツ!$C:$C,0)))</f>
        <v>-</v>
      </c>
      <c r="AG106" s="560"/>
      <c r="AH106" s="560"/>
      <c r="AI106" s="560"/>
      <c r="AJ106" s="608" t="str">
        <f>IF(A106="","",INDEX(アーツ!$K:$K,MATCH(気ままな旅人!A106,アーツ!$C:$C,0)))</f>
        <v>A[LV]</v>
      </c>
      <c r="AK106" s="609"/>
    </row>
    <row r="107" spans="1:40" x14ac:dyDescent="0.15">
      <c r="A107" s="245" t="s">
        <v>1640</v>
      </c>
      <c r="B107" s="610" t="str">
        <f>IF(A106="","",INDEX(アーツ!$L:$L,MATCH(気ままな旅人!A106,アーツ!$C:$C,0)))</f>
        <v>戦闘移動を行う。この戦闘移動では、敵対するキャラクターがいるエンゲージからも、「封鎖」されているエンゲージからも判定なしに離脱できる。</v>
      </c>
      <c r="C107" s="610"/>
      <c r="D107" s="610"/>
      <c r="E107" s="610"/>
      <c r="F107" s="610"/>
      <c r="G107" s="610"/>
      <c r="H107" s="610"/>
      <c r="I107" s="610"/>
      <c r="J107" s="610"/>
      <c r="K107" s="610"/>
      <c r="L107" s="610"/>
      <c r="M107" s="610"/>
      <c r="N107" s="610"/>
      <c r="O107" s="610"/>
      <c r="P107" s="610"/>
      <c r="Q107" s="610"/>
      <c r="R107" s="610"/>
      <c r="S107" s="610"/>
      <c r="T107" s="610"/>
      <c r="U107" s="610"/>
      <c r="V107" s="610"/>
      <c r="W107" s="610"/>
      <c r="X107" s="610"/>
      <c r="Y107" s="610"/>
      <c r="Z107" s="610"/>
      <c r="AA107" s="610"/>
      <c r="AB107" s="610"/>
      <c r="AC107" s="610"/>
      <c r="AD107" s="610"/>
      <c r="AE107" s="610"/>
      <c r="AF107" s="610"/>
      <c r="AG107" s="610"/>
      <c r="AH107" s="610"/>
      <c r="AI107" s="610"/>
      <c r="AJ107" s="610"/>
      <c r="AK107" s="611"/>
    </row>
    <row r="108" spans="1:40" ht="14.25" thickBot="1" x14ac:dyDescent="0.2">
      <c r="A108" s="247" t="s">
        <v>1641</v>
      </c>
      <c r="B108" s="612"/>
      <c r="C108" s="612"/>
      <c r="D108" s="612"/>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613"/>
    </row>
    <row r="109" spans="1:40" x14ac:dyDescent="0.15">
      <c r="A109" s="614" t="s">
        <v>2531</v>
      </c>
      <c r="B109" s="615"/>
      <c r="C109" s="615"/>
      <c r="D109" s="615"/>
      <c r="E109" s="615"/>
      <c r="F109" s="615"/>
      <c r="G109" s="616"/>
      <c r="H109" s="584">
        <v>1</v>
      </c>
      <c r="I109" s="584"/>
      <c r="J109" s="533" t="str">
        <f>IF(A109="","",INDEX(アーツ!$D:$D,MATCH(気ままな旅人!A109,アーツ!$C:$C,0)))</f>
        <v>LV3</v>
      </c>
      <c r="K109" s="533"/>
      <c r="L109" s="533"/>
      <c r="M109" s="533"/>
      <c r="N109" s="533" t="str">
        <f>IF(A109="","",INDEX(アーツ!$E:$E,MATCH(気ままな旅人!A109,アーツ!$C:$C,0)))</f>
        <v>射撃攻撃</v>
      </c>
      <c r="O109" s="533"/>
      <c r="P109" s="533"/>
      <c r="Q109" s="533"/>
      <c r="R109" s="533" t="str">
        <f>IF(A109="","",INDEX(アーツ!$F:$F,MATCH(気ままな旅人!A109,アーツ!$C:$C,0)))</f>
        <v>メジャー</v>
      </c>
      <c r="S109" s="533"/>
      <c r="T109" s="533"/>
      <c r="U109" s="533"/>
      <c r="V109" s="628">
        <f>IF(A109="","",INDEX(アーツ!$G:$G,MATCH(気ままな旅人!A109,アーツ!$C:$C,0)))</f>
        <v>-0.15</v>
      </c>
      <c r="W109" s="628"/>
      <c r="X109" s="629" t="str">
        <f>IF(A109="","",INDEX(アーツ!$H:$H,MATCH(気ままな旅人!A109,アーツ!$C:$C,0)))</f>
        <v>R[LV×3]</v>
      </c>
      <c r="Y109" s="629"/>
      <c r="Z109" s="629"/>
      <c r="AA109" s="630"/>
      <c r="AB109" s="533" t="str">
        <f>IF(A109="","",INDEX(アーツ!$I:$I,MATCH(気ままな旅人!A109,アーツ!$C:$C,0)))</f>
        <v>単体</v>
      </c>
      <c r="AC109" s="533"/>
      <c r="AD109" s="533"/>
      <c r="AE109" s="533"/>
      <c r="AF109" s="533" t="str">
        <f>IF(A109="","",INDEX(アーツ!$J:$J,MATCH(気ままな旅人!A109,アーツ!$C:$C,0)))</f>
        <v>武器</v>
      </c>
      <c r="AG109" s="533"/>
      <c r="AH109" s="533"/>
      <c r="AI109" s="533"/>
      <c r="AJ109" s="624" t="str">
        <f>IF(A109="","",INDEX(アーツ!$K:$K,MATCH(気ままな旅人!A109,アーツ!$C:$C,0)))</f>
        <v>なし</v>
      </c>
      <c r="AK109" s="625"/>
    </row>
    <row r="110" spans="1:40" x14ac:dyDescent="0.15">
      <c r="A110" s="245" t="s">
        <v>1640</v>
      </c>
      <c r="B110" s="610" t="str">
        <f>IF(A109="","",INDEX(アーツ!$L:$L,MATCH(気ままな旅人!A109,アーツ!$C:$C,0)))</f>
        <v>このアーツを組み合わせた射撃攻撃で与えるダメージに+[LV]D10点する。</v>
      </c>
      <c r="C110" s="610"/>
      <c r="D110" s="610"/>
      <c r="E110" s="610"/>
      <c r="F110" s="610"/>
      <c r="G110" s="610"/>
      <c r="H110" s="610"/>
      <c r="I110" s="610"/>
      <c r="J110" s="610"/>
      <c r="K110" s="610"/>
      <c r="L110" s="610"/>
      <c r="M110" s="610"/>
      <c r="N110" s="610"/>
      <c r="O110" s="610"/>
      <c r="P110" s="610"/>
      <c r="Q110" s="610"/>
      <c r="R110" s="610"/>
      <c r="S110" s="610"/>
      <c r="T110" s="610"/>
      <c r="U110" s="610"/>
      <c r="V110" s="610"/>
      <c r="W110" s="610"/>
      <c r="X110" s="610"/>
      <c r="Y110" s="610"/>
      <c r="Z110" s="610"/>
      <c r="AA110" s="610"/>
      <c r="AB110" s="610"/>
      <c r="AC110" s="610"/>
      <c r="AD110" s="610"/>
      <c r="AE110" s="610"/>
      <c r="AF110" s="610"/>
      <c r="AG110" s="610"/>
      <c r="AH110" s="610"/>
      <c r="AI110" s="610"/>
      <c r="AJ110" s="610"/>
      <c r="AK110" s="611"/>
    </row>
    <row r="111" spans="1:40" ht="14.25" thickBot="1" x14ac:dyDescent="0.2">
      <c r="A111" s="246" t="s">
        <v>1641</v>
      </c>
      <c r="B111" s="626"/>
      <c r="C111" s="626"/>
      <c r="D111" s="626"/>
      <c r="E111" s="626"/>
      <c r="F111" s="626"/>
      <c r="G111" s="626"/>
      <c r="H111" s="626"/>
      <c r="I111" s="626"/>
      <c r="J111" s="626"/>
      <c r="K111" s="626"/>
      <c r="L111" s="626"/>
      <c r="M111" s="626"/>
      <c r="N111" s="626"/>
      <c r="O111" s="626"/>
      <c r="P111" s="626"/>
      <c r="Q111" s="626"/>
      <c r="R111" s="626"/>
      <c r="S111" s="626"/>
      <c r="T111" s="626"/>
      <c r="U111" s="626"/>
      <c r="V111" s="626"/>
      <c r="W111" s="626"/>
      <c r="X111" s="626"/>
      <c r="Y111" s="626"/>
      <c r="Z111" s="626"/>
      <c r="AA111" s="626"/>
      <c r="AB111" s="626"/>
      <c r="AC111" s="626"/>
      <c r="AD111" s="626"/>
      <c r="AE111" s="626"/>
      <c r="AF111" s="626"/>
      <c r="AG111" s="626"/>
      <c r="AH111" s="626"/>
      <c r="AI111" s="626"/>
      <c r="AJ111" s="626"/>
      <c r="AK111" s="627"/>
    </row>
    <row r="112" spans="1:40" x14ac:dyDescent="0.15">
      <c r="A112" s="617" t="s">
        <v>2042</v>
      </c>
      <c r="B112" s="618"/>
      <c r="C112" s="618"/>
      <c r="D112" s="618"/>
      <c r="E112" s="618"/>
      <c r="F112" s="618"/>
      <c r="G112" s="619"/>
      <c r="H112" s="588">
        <v>1</v>
      </c>
      <c r="I112" s="588"/>
      <c r="J112" s="560" t="str">
        <f>IF(A112="","",INDEX(アーツ!$D:$D,MATCH(気ままな旅人!A112,アーツ!$C:$C,0)))</f>
        <v>なし</v>
      </c>
      <c r="K112" s="560"/>
      <c r="L112" s="560"/>
      <c r="M112" s="560"/>
      <c r="N112" s="560" t="str">
        <f>IF(A112="","",INDEX(アーツ!$E:$E,MATCH(気ままな旅人!A112,アーツ!$C:$C,0)))</f>
        <v>物理攻撃</v>
      </c>
      <c r="O112" s="560"/>
      <c r="P112" s="560"/>
      <c r="Q112" s="560"/>
      <c r="R112" s="560" t="str">
        <f>IF(A112="","",INDEX(アーツ!$F:$F,MATCH(気ままな旅人!A112,アーツ!$C:$C,0)))</f>
        <v>メジャー</v>
      </c>
      <c r="S112" s="560"/>
      <c r="T112" s="560"/>
      <c r="U112" s="560"/>
      <c r="V112" s="620">
        <f>IF(A112="","",INDEX(アーツ!$G:$G,MATCH(気ままな旅人!A112,アーツ!$C:$C,0)))</f>
        <v>-0.15</v>
      </c>
      <c r="W112" s="620"/>
      <c r="X112" s="606" t="str">
        <f>IF(A112="","",INDEX(アーツ!$H:$H,MATCH(気ままな旅人!A112,アーツ!$C:$C,0)))</f>
        <v>なし</v>
      </c>
      <c r="Y112" s="606"/>
      <c r="Z112" s="606"/>
      <c r="AA112" s="607"/>
      <c r="AB112" s="560" t="str">
        <f>IF(A112="","",INDEX(アーツ!$I:$I,MATCH(気ままな旅人!A112,アーツ!$C:$C,0)))</f>
        <v>単体</v>
      </c>
      <c r="AC112" s="560"/>
      <c r="AD112" s="560"/>
      <c r="AE112" s="560"/>
      <c r="AF112" s="560" t="str">
        <f>IF(A112="","",INDEX(アーツ!$J:$J,MATCH(気ままな旅人!A112,アーツ!$C:$C,0)))</f>
        <v>武器</v>
      </c>
      <c r="AG112" s="560"/>
      <c r="AH112" s="560"/>
      <c r="AI112" s="560"/>
      <c r="AJ112" s="608" t="str">
        <f>IF(A112="","",INDEX(アーツ!$K:$K,MATCH(気ままな旅人!A112,アーツ!$C:$C,0)))</f>
        <v>なし</v>
      </c>
      <c r="AK112" s="609"/>
    </row>
    <row r="113" spans="1:37" x14ac:dyDescent="0.15">
      <c r="A113" s="245" t="s">
        <v>1640</v>
      </c>
      <c r="B113" s="610" t="str">
        <f>IF(A112="","",INDEX(アーツ!$L:$L,MATCH(気ままな旅人!A112,アーツ!$C:$C,0)))</f>
        <v>このアーツを組み合わせた攻撃がスペシャルで命中した場合、ダメージロールに+2D10点する（クリティカルは特別なスペシャルでもある）。</v>
      </c>
      <c r="C113" s="610"/>
      <c r="D113" s="610"/>
      <c r="E113" s="610"/>
      <c r="F113" s="610"/>
      <c r="G113" s="610"/>
      <c r="H113" s="610"/>
      <c r="I113" s="610"/>
      <c r="J113" s="610"/>
      <c r="K113" s="610"/>
      <c r="L113" s="610"/>
      <c r="M113" s="610"/>
      <c r="N113" s="610"/>
      <c r="O113" s="610"/>
      <c r="P113" s="610"/>
      <c r="Q113" s="610"/>
      <c r="R113" s="610"/>
      <c r="S113" s="610"/>
      <c r="T113" s="610"/>
      <c r="U113" s="610"/>
      <c r="V113" s="610"/>
      <c r="W113" s="610"/>
      <c r="X113" s="610"/>
      <c r="Y113" s="610"/>
      <c r="Z113" s="610"/>
      <c r="AA113" s="610"/>
      <c r="AB113" s="610"/>
      <c r="AC113" s="610"/>
      <c r="AD113" s="610"/>
      <c r="AE113" s="610"/>
      <c r="AF113" s="610"/>
      <c r="AG113" s="610"/>
      <c r="AH113" s="610"/>
      <c r="AI113" s="610"/>
      <c r="AJ113" s="610"/>
      <c r="AK113" s="611"/>
    </row>
    <row r="114" spans="1:37" ht="14.25" thickBot="1" x14ac:dyDescent="0.2">
      <c r="A114" s="247" t="s">
        <v>1641</v>
      </c>
      <c r="B114" s="612"/>
      <c r="C114" s="612"/>
      <c r="D114" s="612"/>
      <c r="E114" s="612"/>
      <c r="F114" s="612"/>
      <c r="G114" s="612"/>
      <c r="H114" s="612"/>
      <c r="I114" s="612"/>
      <c r="J114" s="612"/>
      <c r="K114" s="612"/>
      <c r="L114" s="612"/>
      <c r="M114" s="612"/>
      <c r="N114" s="612"/>
      <c r="O114" s="612"/>
      <c r="P114" s="612"/>
      <c r="Q114" s="612"/>
      <c r="R114" s="612"/>
      <c r="S114" s="612"/>
      <c r="T114" s="612"/>
      <c r="U114" s="612"/>
      <c r="V114" s="612"/>
      <c r="W114" s="612"/>
      <c r="X114" s="612"/>
      <c r="Y114" s="612"/>
      <c r="Z114" s="612"/>
      <c r="AA114" s="612"/>
      <c r="AB114" s="612"/>
      <c r="AC114" s="612"/>
      <c r="AD114" s="612"/>
      <c r="AE114" s="612"/>
      <c r="AF114" s="612"/>
      <c r="AG114" s="612"/>
      <c r="AH114" s="612"/>
      <c r="AI114" s="612"/>
      <c r="AJ114" s="612"/>
      <c r="AK114" s="613"/>
    </row>
    <row r="115" spans="1:37" x14ac:dyDescent="0.15">
      <c r="A115" s="614" t="s">
        <v>3709</v>
      </c>
      <c r="B115" s="615"/>
      <c r="C115" s="615"/>
      <c r="D115" s="615"/>
      <c r="E115" s="615"/>
      <c r="F115" s="615"/>
      <c r="G115" s="616"/>
      <c r="H115" s="584">
        <v>1</v>
      </c>
      <c r="I115" s="584"/>
      <c r="J115" s="533" t="str">
        <f>IF(A115="","",INDEX(アーツ!$D:$D,MATCH(気ままな旅人!A115,アーツ!$C:$C,0)))</f>
        <v>なし</v>
      </c>
      <c r="K115" s="533"/>
      <c r="L115" s="533"/>
      <c r="M115" s="533"/>
      <c r="N115" s="533" t="str">
        <f>IF(A115="","",INDEX(アーツ!$E:$E,MATCH(気ままな旅人!A115,アーツ!$C:$C,0)))</f>
        <v>なし</v>
      </c>
      <c r="O115" s="533"/>
      <c r="P115" s="533"/>
      <c r="Q115" s="533"/>
      <c r="R115" s="533" t="str">
        <f>IF(A115="","",INDEX(アーツ!$F:$F,MATCH(気ままな旅人!A115,アーツ!$C:$C,0)))</f>
        <v>ポストロール</v>
      </c>
      <c r="S115" s="533"/>
      <c r="T115" s="533"/>
      <c r="U115" s="533"/>
      <c r="V115" s="628" t="str">
        <f>IF(A115="","",INDEX(アーツ!$G:$G,MATCH(気ままな旅人!A115,アーツ!$C:$C,0)))</f>
        <v>-</v>
      </c>
      <c r="W115" s="628"/>
      <c r="X115" s="629" t="str">
        <f>IF(A115="","",INDEX(アーツ!$H:$H,MATCH(気ままな旅人!A115,アーツ!$C:$C,0)))</f>
        <v>S2</v>
      </c>
      <c r="Y115" s="629"/>
      <c r="Z115" s="629"/>
      <c r="AA115" s="630"/>
      <c r="AB115" s="533" t="str">
        <f>IF(A115="","",INDEX(アーツ!$I:$I,MATCH(気ままな旅人!A115,アーツ!$C:$C,0)))</f>
        <v>単体</v>
      </c>
      <c r="AC115" s="533"/>
      <c r="AD115" s="533"/>
      <c r="AE115" s="533"/>
      <c r="AF115" s="533" t="str">
        <f>IF(A115="","",INDEX(アーツ!$J:$J,MATCH(気ままな旅人!A115,アーツ!$C:$C,0)))</f>
        <v>シーン</v>
      </c>
      <c r="AG115" s="533"/>
      <c r="AH115" s="533"/>
      <c r="AI115" s="533"/>
      <c r="AJ115" s="624" t="str">
        <f>IF(A115="","",INDEX(アーツ!$K:$K,MATCH(気ままな旅人!A115,アーツ!$C:$C,0)))</f>
        <v>S1</v>
      </c>
      <c r="AK115" s="625"/>
    </row>
    <row r="116" spans="1:37" x14ac:dyDescent="0.15">
      <c r="A116" s="245" t="s">
        <v>1640</v>
      </c>
      <c r="B116" s="610" t="str">
        <f>IF(A115="","",INDEX(アーツ!$L:$L,MATCH(気ままな旅人!A115,アーツ!$C:$C,0)))</f>
        <v>対象の判定を振り直させ、判定率に-20%のペナルティを与える（対象の同意は不要）。</v>
      </c>
      <c r="C116" s="610"/>
      <c r="D116" s="610"/>
      <c r="E116" s="610"/>
      <c r="F116" s="610"/>
      <c r="G116" s="610"/>
      <c r="H116" s="610"/>
      <c r="I116" s="610"/>
      <c r="J116" s="610"/>
      <c r="K116" s="610"/>
      <c r="L116" s="610"/>
      <c r="M116" s="610"/>
      <c r="N116" s="610"/>
      <c r="O116" s="610"/>
      <c r="P116" s="610"/>
      <c r="Q116" s="610"/>
      <c r="R116" s="610"/>
      <c r="S116" s="610"/>
      <c r="T116" s="610"/>
      <c r="U116" s="610"/>
      <c r="V116" s="610"/>
      <c r="W116" s="610"/>
      <c r="X116" s="610"/>
      <c r="Y116" s="610"/>
      <c r="Z116" s="610"/>
      <c r="AA116" s="610"/>
      <c r="AB116" s="610"/>
      <c r="AC116" s="610"/>
      <c r="AD116" s="610"/>
      <c r="AE116" s="610"/>
      <c r="AF116" s="610"/>
      <c r="AG116" s="610"/>
      <c r="AH116" s="610"/>
      <c r="AI116" s="610"/>
      <c r="AJ116" s="610"/>
      <c r="AK116" s="611"/>
    </row>
    <row r="117" spans="1:37" ht="14.25" thickBot="1" x14ac:dyDescent="0.2">
      <c r="A117" s="246" t="s">
        <v>1641</v>
      </c>
      <c r="B117" s="626"/>
      <c r="C117" s="626"/>
      <c r="D117" s="626"/>
      <c r="E117" s="626"/>
      <c r="F117" s="626"/>
      <c r="G117" s="626"/>
      <c r="H117" s="626"/>
      <c r="I117" s="626"/>
      <c r="J117" s="626"/>
      <c r="K117" s="626"/>
      <c r="L117" s="626"/>
      <c r="M117" s="626"/>
      <c r="N117" s="626"/>
      <c r="O117" s="626"/>
      <c r="P117" s="626"/>
      <c r="Q117" s="626"/>
      <c r="R117" s="626"/>
      <c r="S117" s="626"/>
      <c r="T117" s="626"/>
      <c r="U117" s="626"/>
      <c r="V117" s="626"/>
      <c r="W117" s="626"/>
      <c r="X117" s="626"/>
      <c r="Y117" s="626"/>
      <c r="Z117" s="626"/>
      <c r="AA117" s="626"/>
      <c r="AB117" s="626"/>
      <c r="AC117" s="626"/>
      <c r="AD117" s="626"/>
      <c r="AE117" s="626"/>
      <c r="AF117" s="626"/>
      <c r="AG117" s="626"/>
      <c r="AH117" s="626"/>
      <c r="AI117" s="626"/>
      <c r="AJ117" s="626"/>
      <c r="AK117" s="627"/>
    </row>
    <row r="118" spans="1:37" x14ac:dyDescent="0.15">
      <c r="A118" s="617"/>
      <c r="B118" s="618"/>
      <c r="C118" s="618"/>
      <c r="D118" s="618"/>
      <c r="E118" s="618"/>
      <c r="F118" s="618"/>
      <c r="G118" s="619"/>
      <c r="H118" s="588"/>
      <c r="I118" s="588"/>
      <c r="J118" s="560" t="str">
        <f>IF(A118="","",INDEX(アーツ!$D:$D,MATCH(気ままな旅人!A118,アーツ!$C:$C,0)))</f>
        <v/>
      </c>
      <c r="K118" s="560"/>
      <c r="L118" s="560"/>
      <c r="M118" s="560"/>
      <c r="N118" s="560" t="str">
        <f>IF(A118="","",INDEX(アーツ!$E:$E,MATCH(気ままな旅人!A118,アーツ!$C:$C,0)))</f>
        <v/>
      </c>
      <c r="O118" s="560"/>
      <c r="P118" s="560"/>
      <c r="Q118" s="560"/>
      <c r="R118" s="560" t="str">
        <f>IF(A118="","",INDEX(アーツ!$F:$F,MATCH(気ままな旅人!A118,アーツ!$C:$C,0)))</f>
        <v/>
      </c>
      <c r="S118" s="560"/>
      <c r="T118" s="560"/>
      <c r="U118" s="560"/>
      <c r="V118" s="620" t="str">
        <f>IF(A118="","",INDEX(アーツ!$G:$G,MATCH(気ままな旅人!A118,アーツ!$C:$C,0)))</f>
        <v/>
      </c>
      <c r="W118" s="620"/>
      <c r="X118" s="606" t="str">
        <f>IF(A118="","",INDEX(アーツ!$H:$H,MATCH(気ままな旅人!A118,アーツ!$C:$C,0)))</f>
        <v/>
      </c>
      <c r="Y118" s="606"/>
      <c r="Z118" s="606"/>
      <c r="AA118" s="607"/>
      <c r="AB118" s="560" t="str">
        <f>IF(A118="","",INDEX(アーツ!$I:$I,MATCH(気ままな旅人!A118,アーツ!$C:$C,0)))</f>
        <v/>
      </c>
      <c r="AC118" s="560"/>
      <c r="AD118" s="560"/>
      <c r="AE118" s="560"/>
      <c r="AF118" s="560" t="str">
        <f>IF(A118="","",INDEX(アーツ!$J:$J,MATCH(気ままな旅人!A118,アーツ!$C:$C,0)))</f>
        <v/>
      </c>
      <c r="AG118" s="560"/>
      <c r="AH118" s="560"/>
      <c r="AI118" s="560"/>
      <c r="AJ118" s="608" t="str">
        <f>IF(A118="","",INDEX(アーツ!$K:$K,MATCH(気ままな旅人!A118,アーツ!$C:$C,0)))</f>
        <v/>
      </c>
      <c r="AK118" s="609"/>
    </row>
    <row r="119" spans="1:37" x14ac:dyDescent="0.15">
      <c r="A119" s="245" t="s">
        <v>1640</v>
      </c>
      <c r="B119" s="610" t="str">
        <f>IF(A118="","",INDEX(アーツ!$L:$L,MATCH(気ままな旅人!A118,アーツ!$C:$C,0)))</f>
        <v/>
      </c>
      <c r="C119" s="610"/>
      <c r="D119" s="610"/>
      <c r="E119" s="610"/>
      <c r="F119" s="610"/>
      <c r="G119" s="610"/>
      <c r="H119" s="610"/>
      <c r="I119" s="610"/>
      <c r="J119" s="610"/>
      <c r="K119" s="610"/>
      <c r="L119" s="610"/>
      <c r="M119" s="610"/>
      <c r="N119" s="610"/>
      <c r="O119" s="610"/>
      <c r="P119" s="610"/>
      <c r="Q119" s="610"/>
      <c r="R119" s="610"/>
      <c r="S119" s="610"/>
      <c r="T119" s="610"/>
      <c r="U119" s="610"/>
      <c r="V119" s="610"/>
      <c r="W119" s="610"/>
      <c r="X119" s="610"/>
      <c r="Y119" s="610"/>
      <c r="Z119" s="610"/>
      <c r="AA119" s="610"/>
      <c r="AB119" s="610"/>
      <c r="AC119" s="610"/>
      <c r="AD119" s="610"/>
      <c r="AE119" s="610"/>
      <c r="AF119" s="610"/>
      <c r="AG119" s="610"/>
      <c r="AH119" s="610"/>
      <c r="AI119" s="610"/>
      <c r="AJ119" s="610"/>
      <c r="AK119" s="611"/>
    </row>
    <row r="120" spans="1:37" ht="14.25" thickBot="1" x14ac:dyDescent="0.2">
      <c r="A120" s="247" t="s">
        <v>1641</v>
      </c>
      <c r="B120" s="612"/>
      <c r="C120" s="612"/>
      <c r="D120" s="612"/>
      <c r="E120" s="612"/>
      <c r="F120" s="612"/>
      <c r="G120" s="612"/>
      <c r="H120" s="612"/>
      <c r="I120" s="612"/>
      <c r="J120" s="612"/>
      <c r="K120" s="612"/>
      <c r="L120" s="612"/>
      <c r="M120" s="612"/>
      <c r="N120" s="612"/>
      <c r="O120" s="612"/>
      <c r="P120" s="612"/>
      <c r="Q120" s="612"/>
      <c r="R120" s="612"/>
      <c r="S120" s="612"/>
      <c r="T120" s="612"/>
      <c r="U120" s="612"/>
      <c r="V120" s="612"/>
      <c r="W120" s="612"/>
      <c r="X120" s="612"/>
      <c r="Y120" s="612"/>
      <c r="Z120" s="612"/>
      <c r="AA120" s="612"/>
      <c r="AB120" s="612"/>
      <c r="AC120" s="612"/>
      <c r="AD120" s="612"/>
      <c r="AE120" s="612"/>
      <c r="AF120" s="612"/>
      <c r="AG120" s="612"/>
      <c r="AH120" s="612"/>
      <c r="AI120" s="612"/>
      <c r="AJ120" s="612"/>
      <c r="AK120" s="613"/>
    </row>
    <row r="121" spans="1:37" x14ac:dyDescent="0.15">
      <c r="A121" s="617"/>
      <c r="B121" s="618"/>
      <c r="C121" s="618"/>
      <c r="D121" s="618"/>
      <c r="E121" s="618"/>
      <c r="F121" s="618"/>
      <c r="G121" s="619"/>
      <c r="H121" s="588"/>
      <c r="I121" s="588"/>
      <c r="J121" s="560" t="str">
        <f>IF(A121="","",INDEX(アーツ!$D:$D,MATCH(気ままな旅人!A121,アーツ!$C:$C,0)))</f>
        <v/>
      </c>
      <c r="K121" s="560"/>
      <c r="L121" s="560"/>
      <c r="M121" s="560"/>
      <c r="N121" s="560" t="str">
        <f>IF(A121="","",INDEX(アーツ!$E:$E,MATCH(気ままな旅人!A121,アーツ!$C:$C,0)))</f>
        <v/>
      </c>
      <c r="O121" s="560"/>
      <c r="P121" s="560"/>
      <c r="Q121" s="560"/>
      <c r="R121" s="560" t="str">
        <f>IF(A121="","",INDEX(アーツ!$F:$F,MATCH(気ままな旅人!A121,アーツ!$C:$C,0)))</f>
        <v/>
      </c>
      <c r="S121" s="560"/>
      <c r="T121" s="560"/>
      <c r="U121" s="560"/>
      <c r="V121" s="620" t="str">
        <f>IF(A121="","",INDEX(アーツ!$G:$G,MATCH(気ままな旅人!A121,アーツ!$C:$C,0)))</f>
        <v/>
      </c>
      <c r="W121" s="620"/>
      <c r="X121" s="606" t="str">
        <f>IF(A121="","",INDEX(アーツ!$H:$H,MATCH(気ままな旅人!A121,アーツ!$C:$C,0)))</f>
        <v/>
      </c>
      <c r="Y121" s="606"/>
      <c r="Z121" s="606"/>
      <c r="AA121" s="607"/>
      <c r="AB121" s="560" t="str">
        <f>IF(A121="","",INDEX(アーツ!$I:$I,MATCH(気ままな旅人!A121,アーツ!$C:$C,0)))</f>
        <v/>
      </c>
      <c r="AC121" s="560"/>
      <c r="AD121" s="560"/>
      <c r="AE121" s="560"/>
      <c r="AF121" s="560" t="str">
        <f>IF(A121="","",INDEX(アーツ!$J:$J,MATCH(気ままな旅人!A121,アーツ!$C:$C,0)))</f>
        <v/>
      </c>
      <c r="AG121" s="560"/>
      <c r="AH121" s="560"/>
      <c r="AI121" s="560"/>
      <c r="AJ121" s="608" t="str">
        <f>IF(A121="","",INDEX(アーツ!$K:$K,MATCH(気ままな旅人!A121,アーツ!$C:$C,0)))</f>
        <v/>
      </c>
      <c r="AK121" s="609"/>
    </row>
    <row r="122" spans="1:37" x14ac:dyDescent="0.15">
      <c r="A122" s="245" t="s">
        <v>1640</v>
      </c>
      <c r="B122" s="610" t="str">
        <f>IF(A121="","",INDEX(アーツ!$L:$L,MATCH(気ままな旅人!A121,アーツ!$C:$C,0)))</f>
        <v/>
      </c>
      <c r="C122" s="610"/>
      <c r="D122" s="610"/>
      <c r="E122" s="610"/>
      <c r="F122" s="610"/>
      <c r="G122" s="610"/>
      <c r="H122" s="610"/>
      <c r="I122" s="610"/>
      <c r="J122" s="610"/>
      <c r="K122" s="610"/>
      <c r="L122" s="610"/>
      <c r="M122" s="610"/>
      <c r="N122" s="610"/>
      <c r="O122" s="610"/>
      <c r="P122" s="610"/>
      <c r="Q122" s="610"/>
      <c r="R122" s="610"/>
      <c r="S122" s="610"/>
      <c r="T122" s="610"/>
      <c r="U122" s="610"/>
      <c r="V122" s="610"/>
      <c r="W122" s="610"/>
      <c r="X122" s="610"/>
      <c r="Y122" s="610"/>
      <c r="Z122" s="610"/>
      <c r="AA122" s="610"/>
      <c r="AB122" s="610"/>
      <c r="AC122" s="610"/>
      <c r="AD122" s="610"/>
      <c r="AE122" s="610"/>
      <c r="AF122" s="610"/>
      <c r="AG122" s="610"/>
      <c r="AH122" s="610"/>
      <c r="AI122" s="610"/>
      <c r="AJ122" s="610"/>
      <c r="AK122" s="611"/>
    </row>
    <row r="123" spans="1:37" ht="14.25" thickBot="1" x14ac:dyDescent="0.2">
      <c r="A123" s="247" t="s">
        <v>1641</v>
      </c>
      <c r="B123" s="612"/>
      <c r="C123" s="612"/>
      <c r="D123" s="612"/>
      <c r="E123" s="612"/>
      <c r="F123" s="612"/>
      <c r="G123" s="612"/>
      <c r="H123" s="612"/>
      <c r="I123" s="612"/>
      <c r="J123" s="612"/>
      <c r="K123" s="612"/>
      <c r="L123" s="612"/>
      <c r="M123" s="612"/>
      <c r="N123" s="612"/>
      <c r="O123" s="612"/>
      <c r="P123" s="612"/>
      <c r="Q123" s="612"/>
      <c r="R123" s="612"/>
      <c r="S123" s="612"/>
      <c r="T123" s="612"/>
      <c r="U123" s="612"/>
      <c r="V123" s="612"/>
      <c r="W123" s="612"/>
      <c r="X123" s="612"/>
      <c r="Y123" s="612"/>
      <c r="Z123" s="612"/>
      <c r="AA123" s="612"/>
      <c r="AB123" s="612"/>
      <c r="AC123" s="612"/>
      <c r="AD123" s="612"/>
      <c r="AE123" s="612"/>
      <c r="AF123" s="612"/>
      <c r="AG123" s="612"/>
      <c r="AH123" s="612"/>
      <c r="AI123" s="612"/>
      <c r="AJ123" s="612"/>
      <c r="AK123" s="613"/>
    </row>
    <row r="124" spans="1:37" x14ac:dyDescent="0.15">
      <c r="A124" s="614"/>
      <c r="B124" s="615"/>
      <c r="C124" s="615"/>
      <c r="D124" s="615"/>
      <c r="E124" s="615"/>
      <c r="F124" s="615"/>
      <c r="G124" s="616"/>
      <c r="H124" s="584"/>
      <c r="I124" s="584"/>
      <c r="J124" s="533" t="str">
        <f>IF(A124="","",INDEX(アーツ!$D:$D,MATCH(気ままな旅人!A124,アーツ!$C:$C,0)))</f>
        <v/>
      </c>
      <c r="K124" s="533"/>
      <c r="L124" s="533"/>
      <c r="M124" s="533"/>
      <c r="N124" s="533" t="str">
        <f>IF(A124="","",INDEX(アーツ!$E:$E,MATCH(気ままな旅人!A124,アーツ!$C:$C,0)))</f>
        <v/>
      </c>
      <c r="O124" s="533"/>
      <c r="P124" s="533"/>
      <c r="Q124" s="533"/>
      <c r="R124" s="533" t="str">
        <f>IF(A124="","",INDEX(アーツ!$F:$F,MATCH(気ままな旅人!A124,アーツ!$C:$C,0)))</f>
        <v/>
      </c>
      <c r="S124" s="533"/>
      <c r="T124" s="533"/>
      <c r="U124" s="533"/>
      <c r="V124" s="628" t="str">
        <f>IF(A124="","",INDEX(アーツ!$G:$G,MATCH(気ままな旅人!A124,アーツ!$C:$C,0)))</f>
        <v/>
      </c>
      <c r="W124" s="628"/>
      <c r="X124" s="629" t="str">
        <f>IF(A124="","",INDEX(アーツ!$H:$H,MATCH(気ままな旅人!A124,アーツ!$C:$C,0)))</f>
        <v/>
      </c>
      <c r="Y124" s="629"/>
      <c r="Z124" s="629"/>
      <c r="AA124" s="630"/>
      <c r="AB124" s="533" t="str">
        <f>IF(A124="","",INDEX(アーツ!$I:$I,MATCH(気ままな旅人!A124,アーツ!$C:$C,0)))</f>
        <v/>
      </c>
      <c r="AC124" s="533"/>
      <c r="AD124" s="533"/>
      <c r="AE124" s="533"/>
      <c r="AF124" s="533" t="str">
        <f>IF(A124="","",INDEX(アーツ!$J:$J,MATCH(気ままな旅人!A124,アーツ!$C:$C,0)))</f>
        <v/>
      </c>
      <c r="AG124" s="533"/>
      <c r="AH124" s="533"/>
      <c r="AI124" s="533"/>
      <c r="AJ124" s="624" t="str">
        <f>IF(A124="","",INDEX(アーツ!$K:$K,MATCH(気ままな旅人!A124,アーツ!$C:$C,0)))</f>
        <v/>
      </c>
      <c r="AK124" s="625"/>
    </row>
    <row r="125" spans="1:37" x14ac:dyDescent="0.15">
      <c r="A125" s="245" t="s">
        <v>1640</v>
      </c>
      <c r="B125" s="610" t="str">
        <f>IF(A124="","",INDEX(アーツ!$L:$L,MATCH(気ままな旅人!A124,アーツ!$C:$C,0)))</f>
        <v/>
      </c>
      <c r="C125" s="610"/>
      <c r="D125" s="610"/>
      <c r="E125" s="610"/>
      <c r="F125" s="610"/>
      <c r="G125" s="610"/>
      <c r="H125" s="610"/>
      <c r="I125" s="610"/>
      <c r="J125" s="610"/>
      <c r="K125" s="610"/>
      <c r="L125" s="610"/>
      <c r="M125" s="610"/>
      <c r="N125" s="610"/>
      <c r="O125" s="610"/>
      <c r="P125" s="610"/>
      <c r="Q125" s="610"/>
      <c r="R125" s="610"/>
      <c r="S125" s="610"/>
      <c r="T125" s="610"/>
      <c r="U125" s="610"/>
      <c r="V125" s="610"/>
      <c r="W125" s="610"/>
      <c r="X125" s="610"/>
      <c r="Y125" s="610"/>
      <c r="Z125" s="610"/>
      <c r="AA125" s="610"/>
      <c r="AB125" s="610"/>
      <c r="AC125" s="610"/>
      <c r="AD125" s="610"/>
      <c r="AE125" s="610"/>
      <c r="AF125" s="610"/>
      <c r="AG125" s="610"/>
      <c r="AH125" s="610"/>
      <c r="AI125" s="610"/>
      <c r="AJ125" s="610"/>
      <c r="AK125" s="611"/>
    </row>
    <row r="126" spans="1:37" ht="14.25" thickBot="1" x14ac:dyDescent="0.2">
      <c r="A126" s="246" t="s">
        <v>1641</v>
      </c>
      <c r="B126" s="626"/>
      <c r="C126" s="626"/>
      <c r="D126" s="626"/>
      <c r="E126" s="626"/>
      <c r="F126" s="626"/>
      <c r="G126" s="626"/>
      <c r="H126" s="626"/>
      <c r="I126" s="626"/>
      <c r="J126" s="626"/>
      <c r="K126" s="626"/>
      <c r="L126" s="626"/>
      <c r="M126" s="626"/>
      <c r="N126" s="626"/>
      <c r="O126" s="626"/>
      <c r="P126" s="626"/>
      <c r="Q126" s="626"/>
      <c r="R126" s="626"/>
      <c r="S126" s="626"/>
      <c r="T126" s="626"/>
      <c r="U126" s="626"/>
      <c r="V126" s="626"/>
      <c r="W126" s="626"/>
      <c r="X126" s="626"/>
      <c r="Y126" s="626"/>
      <c r="Z126" s="626"/>
      <c r="AA126" s="626"/>
      <c r="AB126" s="626"/>
      <c r="AC126" s="626"/>
      <c r="AD126" s="626"/>
      <c r="AE126" s="626"/>
      <c r="AF126" s="626"/>
      <c r="AG126" s="626"/>
      <c r="AH126" s="626"/>
      <c r="AI126" s="626"/>
      <c r="AJ126" s="626"/>
      <c r="AK126" s="627"/>
    </row>
    <row r="127" spans="1:37" x14ac:dyDescent="0.15">
      <c r="A127" s="617"/>
      <c r="B127" s="618"/>
      <c r="C127" s="618"/>
      <c r="D127" s="618"/>
      <c r="E127" s="618"/>
      <c r="F127" s="618"/>
      <c r="G127" s="619"/>
      <c r="H127" s="588"/>
      <c r="I127" s="588"/>
      <c r="J127" s="560" t="str">
        <f>IF(A127="","",INDEX(アーツ!$D:$D,MATCH(気ままな旅人!A127,アーツ!$C:$C,0)))</f>
        <v/>
      </c>
      <c r="K127" s="560"/>
      <c r="L127" s="560"/>
      <c r="M127" s="560"/>
      <c r="N127" s="560" t="str">
        <f>IF(A127="","",INDEX(アーツ!$E:$E,MATCH(気ままな旅人!A127,アーツ!$C:$C,0)))</f>
        <v/>
      </c>
      <c r="O127" s="560"/>
      <c r="P127" s="560"/>
      <c r="Q127" s="560"/>
      <c r="R127" s="560" t="str">
        <f>IF(A127="","",INDEX(アーツ!$F:$F,MATCH(気ままな旅人!A127,アーツ!$C:$C,0)))</f>
        <v/>
      </c>
      <c r="S127" s="560"/>
      <c r="T127" s="560"/>
      <c r="U127" s="560"/>
      <c r="V127" s="620" t="str">
        <f>IF(A127="","",INDEX(アーツ!$G:$G,MATCH(気ままな旅人!A127,アーツ!$C:$C,0)))</f>
        <v/>
      </c>
      <c r="W127" s="620"/>
      <c r="X127" s="606" t="str">
        <f>IF(A127="","",INDEX(アーツ!$H:$H,MATCH(気ままな旅人!A127,アーツ!$C:$C,0)))</f>
        <v/>
      </c>
      <c r="Y127" s="606"/>
      <c r="Z127" s="606"/>
      <c r="AA127" s="607"/>
      <c r="AB127" s="560" t="str">
        <f>IF(A127="","",INDEX(アーツ!$I:$I,MATCH(気ままな旅人!A127,アーツ!$C:$C,0)))</f>
        <v/>
      </c>
      <c r="AC127" s="560"/>
      <c r="AD127" s="560"/>
      <c r="AE127" s="560"/>
      <c r="AF127" s="560" t="str">
        <f>IF(A127="","",INDEX(アーツ!$J:$J,MATCH(気ままな旅人!A127,アーツ!$C:$C,0)))</f>
        <v/>
      </c>
      <c r="AG127" s="560"/>
      <c r="AH127" s="560"/>
      <c r="AI127" s="560"/>
      <c r="AJ127" s="608" t="str">
        <f>IF(A127="","",INDEX(アーツ!$K:$K,MATCH(気ままな旅人!A127,アーツ!$C:$C,0)))</f>
        <v/>
      </c>
      <c r="AK127" s="609"/>
    </row>
    <row r="128" spans="1:37" x14ac:dyDescent="0.15">
      <c r="A128" s="245" t="s">
        <v>1640</v>
      </c>
      <c r="B128" s="610" t="str">
        <f>IF(A127="","",INDEX(アーツ!$L:$L,MATCH(気ままな旅人!A127,アーツ!$C:$C,0)))</f>
        <v/>
      </c>
      <c r="C128" s="610"/>
      <c r="D128" s="610"/>
      <c r="E128" s="610"/>
      <c r="F128" s="610"/>
      <c r="G128" s="610"/>
      <c r="H128" s="610"/>
      <c r="I128" s="610"/>
      <c r="J128" s="610"/>
      <c r="K128" s="610"/>
      <c r="L128" s="610"/>
      <c r="M128" s="610"/>
      <c r="N128" s="610"/>
      <c r="O128" s="610"/>
      <c r="P128" s="610"/>
      <c r="Q128" s="610"/>
      <c r="R128" s="610"/>
      <c r="S128" s="610"/>
      <c r="T128" s="610"/>
      <c r="U128" s="610"/>
      <c r="V128" s="610"/>
      <c r="W128" s="610"/>
      <c r="X128" s="610"/>
      <c r="Y128" s="610"/>
      <c r="Z128" s="610"/>
      <c r="AA128" s="610"/>
      <c r="AB128" s="610"/>
      <c r="AC128" s="610"/>
      <c r="AD128" s="610"/>
      <c r="AE128" s="610"/>
      <c r="AF128" s="610"/>
      <c r="AG128" s="610"/>
      <c r="AH128" s="610"/>
      <c r="AI128" s="610"/>
      <c r="AJ128" s="610"/>
      <c r="AK128" s="611"/>
    </row>
    <row r="129" spans="1:37" ht="14.25" thickBot="1" x14ac:dyDescent="0.2">
      <c r="A129" s="247" t="s">
        <v>1641</v>
      </c>
      <c r="B129" s="612"/>
      <c r="C129" s="612"/>
      <c r="D129" s="612"/>
      <c r="E129" s="612"/>
      <c r="F129" s="612"/>
      <c r="G129" s="612"/>
      <c r="H129" s="612"/>
      <c r="I129" s="612"/>
      <c r="J129" s="612"/>
      <c r="K129" s="612"/>
      <c r="L129" s="612"/>
      <c r="M129" s="612"/>
      <c r="N129" s="612"/>
      <c r="O129" s="612"/>
      <c r="P129" s="612"/>
      <c r="Q129" s="612"/>
      <c r="R129" s="612"/>
      <c r="S129" s="612"/>
      <c r="T129" s="612"/>
      <c r="U129" s="612"/>
      <c r="V129" s="612"/>
      <c r="W129" s="612"/>
      <c r="X129" s="612"/>
      <c r="Y129" s="612"/>
      <c r="Z129" s="612"/>
      <c r="AA129" s="612"/>
      <c r="AB129" s="612"/>
      <c r="AC129" s="612"/>
      <c r="AD129" s="612"/>
      <c r="AE129" s="612"/>
      <c r="AF129" s="612"/>
      <c r="AG129" s="612"/>
      <c r="AH129" s="612"/>
      <c r="AI129" s="612"/>
      <c r="AJ129" s="612"/>
      <c r="AK129" s="613"/>
    </row>
    <row r="130" spans="1:37" x14ac:dyDescent="0.15">
      <c r="A130" s="614"/>
      <c r="B130" s="615"/>
      <c r="C130" s="615"/>
      <c r="D130" s="615"/>
      <c r="E130" s="615"/>
      <c r="F130" s="615"/>
      <c r="G130" s="616"/>
      <c r="H130" s="584"/>
      <c r="I130" s="584"/>
      <c r="J130" s="533" t="str">
        <f>IF(A130="","",INDEX(アーツ!$D:$D,MATCH(気ままな旅人!A130,アーツ!$C:$C,0)))</f>
        <v/>
      </c>
      <c r="K130" s="533"/>
      <c r="L130" s="533"/>
      <c r="M130" s="533"/>
      <c r="N130" s="533" t="str">
        <f>IF(A130="","",INDEX(アーツ!$E:$E,MATCH(気ままな旅人!A130,アーツ!$C:$C,0)))</f>
        <v/>
      </c>
      <c r="O130" s="533"/>
      <c r="P130" s="533"/>
      <c r="Q130" s="533"/>
      <c r="R130" s="533" t="str">
        <f>IF(A130="","",INDEX(アーツ!$F:$F,MATCH(気ままな旅人!A130,アーツ!$C:$C,0)))</f>
        <v/>
      </c>
      <c r="S130" s="533"/>
      <c r="T130" s="533"/>
      <c r="U130" s="533"/>
      <c r="V130" s="628" t="str">
        <f>IF(A130="","",INDEX(アーツ!$G:$G,MATCH(気ままな旅人!A130,アーツ!$C:$C,0)))</f>
        <v/>
      </c>
      <c r="W130" s="628"/>
      <c r="X130" s="629" t="str">
        <f>IF(A130="","",INDEX(アーツ!$H:$H,MATCH(気ままな旅人!A130,アーツ!$C:$C,0)))</f>
        <v/>
      </c>
      <c r="Y130" s="629"/>
      <c r="Z130" s="629"/>
      <c r="AA130" s="630"/>
      <c r="AB130" s="533" t="str">
        <f>IF(A130="","",INDEX(アーツ!$I:$I,MATCH(気ままな旅人!A130,アーツ!$C:$C,0)))</f>
        <v/>
      </c>
      <c r="AC130" s="533"/>
      <c r="AD130" s="533"/>
      <c r="AE130" s="533"/>
      <c r="AF130" s="533" t="str">
        <f>IF(A130="","",INDEX(アーツ!$J:$J,MATCH(気ままな旅人!A130,アーツ!$C:$C,0)))</f>
        <v/>
      </c>
      <c r="AG130" s="533"/>
      <c r="AH130" s="533"/>
      <c r="AI130" s="533"/>
      <c r="AJ130" s="624" t="str">
        <f>IF(A130="","",INDEX(アーツ!$K:$K,MATCH(気ままな旅人!A130,アーツ!$C:$C,0)))</f>
        <v/>
      </c>
      <c r="AK130" s="625"/>
    </row>
    <row r="131" spans="1:37" x14ac:dyDescent="0.15">
      <c r="A131" s="245" t="s">
        <v>1640</v>
      </c>
      <c r="B131" s="610" t="str">
        <f>IF(A130="","",INDEX(アーツ!$L:$L,MATCH(気ままな旅人!A130,アーツ!$C:$C,0)))</f>
        <v/>
      </c>
      <c r="C131" s="610"/>
      <c r="D131" s="610"/>
      <c r="E131" s="610"/>
      <c r="F131" s="610"/>
      <c r="G131" s="610"/>
      <c r="H131" s="610"/>
      <c r="I131" s="610"/>
      <c r="J131" s="610"/>
      <c r="K131" s="610"/>
      <c r="L131" s="610"/>
      <c r="M131" s="610"/>
      <c r="N131" s="610"/>
      <c r="O131" s="610"/>
      <c r="P131" s="610"/>
      <c r="Q131" s="610"/>
      <c r="R131" s="610"/>
      <c r="S131" s="610"/>
      <c r="T131" s="610"/>
      <c r="U131" s="610"/>
      <c r="V131" s="610"/>
      <c r="W131" s="610"/>
      <c r="X131" s="610"/>
      <c r="Y131" s="610"/>
      <c r="Z131" s="610"/>
      <c r="AA131" s="610"/>
      <c r="AB131" s="610"/>
      <c r="AC131" s="610"/>
      <c r="AD131" s="610"/>
      <c r="AE131" s="610"/>
      <c r="AF131" s="610"/>
      <c r="AG131" s="610"/>
      <c r="AH131" s="610"/>
      <c r="AI131" s="610"/>
      <c r="AJ131" s="610"/>
      <c r="AK131" s="611"/>
    </row>
    <row r="132" spans="1:37" ht="14.25" thickBot="1" x14ac:dyDescent="0.2">
      <c r="A132" s="246" t="s">
        <v>1641</v>
      </c>
      <c r="B132" s="626"/>
      <c r="C132" s="626"/>
      <c r="D132" s="626"/>
      <c r="E132" s="626"/>
      <c r="F132" s="626"/>
      <c r="G132" s="626"/>
      <c r="H132" s="626"/>
      <c r="I132" s="626"/>
      <c r="J132" s="626"/>
      <c r="K132" s="626"/>
      <c r="L132" s="626"/>
      <c r="M132" s="626"/>
      <c r="N132" s="626"/>
      <c r="O132" s="626"/>
      <c r="P132" s="626"/>
      <c r="Q132" s="626"/>
      <c r="R132" s="626"/>
      <c r="S132" s="626"/>
      <c r="T132" s="626"/>
      <c r="U132" s="626"/>
      <c r="V132" s="626"/>
      <c r="W132" s="626"/>
      <c r="X132" s="626"/>
      <c r="Y132" s="626"/>
      <c r="Z132" s="626"/>
      <c r="AA132" s="626"/>
      <c r="AB132" s="626"/>
      <c r="AC132" s="626"/>
      <c r="AD132" s="626"/>
      <c r="AE132" s="626"/>
      <c r="AF132" s="626"/>
      <c r="AG132" s="626"/>
      <c r="AH132" s="626"/>
      <c r="AI132" s="626"/>
      <c r="AJ132" s="626"/>
      <c r="AK132" s="627"/>
    </row>
    <row r="133" spans="1:37" x14ac:dyDescent="0.15">
      <c r="A133" s="617"/>
      <c r="B133" s="618"/>
      <c r="C133" s="618"/>
      <c r="D133" s="618"/>
      <c r="E133" s="618"/>
      <c r="F133" s="618"/>
      <c r="G133" s="619"/>
      <c r="H133" s="588"/>
      <c r="I133" s="588"/>
      <c r="J133" s="560" t="str">
        <f>IF(A133="","",INDEX(アーツ!$D:$D,MATCH(気ままな旅人!A133,アーツ!$C:$C,0)))</f>
        <v/>
      </c>
      <c r="K133" s="560"/>
      <c r="L133" s="560"/>
      <c r="M133" s="560"/>
      <c r="N133" s="560" t="str">
        <f>IF(A133="","",INDEX(アーツ!$E:$E,MATCH(気ままな旅人!A133,アーツ!$C:$C,0)))</f>
        <v/>
      </c>
      <c r="O133" s="560"/>
      <c r="P133" s="560"/>
      <c r="Q133" s="560"/>
      <c r="R133" s="560" t="str">
        <f>IF(A133="","",INDEX(アーツ!$F:$F,MATCH(気ままな旅人!A133,アーツ!$C:$C,0)))</f>
        <v/>
      </c>
      <c r="S133" s="560"/>
      <c r="T133" s="560"/>
      <c r="U133" s="560"/>
      <c r="V133" s="620" t="str">
        <f>IF(A133="","",INDEX(アーツ!$G:$G,MATCH(気ままな旅人!A133,アーツ!$C:$C,0)))</f>
        <v/>
      </c>
      <c r="W133" s="620"/>
      <c r="X133" s="606" t="str">
        <f>IF(A133="","",INDEX(アーツ!$H:$H,MATCH(気ままな旅人!A133,アーツ!$C:$C,0)))</f>
        <v/>
      </c>
      <c r="Y133" s="606"/>
      <c r="Z133" s="606"/>
      <c r="AA133" s="607"/>
      <c r="AB133" s="560" t="str">
        <f>IF(A133="","",INDEX(アーツ!$I:$I,MATCH(気ままな旅人!A133,アーツ!$C:$C,0)))</f>
        <v/>
      </c>
      <c r="AC133" s="560"/>
      <c r="AD133" s="560"/>
      <c r="AE133" s="560"/>
      <c r="AF133" s="560" t="str">
        <f>IF(A133="","",INDEX(アーツ!$J:$J,MATCH(気ままな旅人!A133,アーツ!$C:$C,0)))</f>
        <v/>
      </c>
      <c r="AG133" s="560"/>
      <c r="AH133" s="560"/>
      <c r="AI133" s="560"/>
      <c r="AJ133" s="608" t="str">
        <f>IF(A133="","",INDEX(アーツ!$K:$K,MATCH(気ままな旅人!A133,アーツ!$C:$C,0)))</f>
        <v/>
      </c>
      <c r="AK133" s="609"/>
    </row>
    <row r="134" spans="1:37" x14ac:dyDescent="0.15">
      <c r="A134" s="245" t="s">
        <v>1640</v>
      </c>
      <c r="B134" s="610" t="str">
        <f>IF(A133="","",INDEX(アーツ!$L:$L,MATCH(気ままな旅人!A133,アーツ!$C:$C,0)))</f>
        <v/>
      </c>
      <c r="C134" s="610"/>
      <c r="D134" s="610"/>
      <c r="E134" s="610"/>
      <c r="F134" s="610"/>
      <c r="G134" s="610"/>
      <c r="H134" s="610"/>
      <c r="I134" s="610"/>
      <c r="J134" s="610"/>
      <c r="K134" s="610"/>
      <c r="L134" s="610"/>
      <c r="M134" s="610"/>
      <c r="N134" s="610"/>
      <c r="O134" s="610"/>
      <c r="P134" s="610"/>
      <c r="Q134" s="610"/>
      <c r="R134" s="610"/>
      <c r="S134" s="610"/>
      <c r="T134" s="610"/>
      <c r="U134" s="610"/>
      <c r="V134" s="610"/>
      <c r="W134" s="610"/>
      <c r="X134" s="610"/>
      <c r="Y134" s="610"/>
      <c r="Z134" s="610"/>
      <c r="AA134" s="610"/>
      <c r="AB134" s="610"/>
      <c r="AC134" s="610"/>
      <c r="AD134" s="610"/>
      <c r="AE134" s="610"/>
      <c r="AF134" s="610"/>
      <c r="AG134" s="610"/>
      <c r="AH134" s="610"/>
      <c r="AI134" s="610"/>
      <c r="AJ134" s="610"/>
      <c r="AK134" s="611"/>
    </row>
    <row r="135" spans="1:37" ht="14.25" thickBot="1" x14ac:dyDescent="0.2">
      <c r="A135" s="247" t="s">
        <v>1641</v>
      </c>
      <c r="B135" s="612"/>
      <c r="C135" s="612"/>
      <c r="D135" s="612"/>
      <c r="E135" s="612"/>
      <c r="F135" s="612"/>
      <c r="G135" s="612"/>
      <c r="H135" s="612"/>
      <c r="I135" s="612"/>
      <c r="J135" s="612"/>
      <c r="K135" s="612"/>
      <c r="L135" s="612"/>
      <c r="M135" s="612"/>
      <c r="N135" s="612"/>
      <c r="O135" s="612"/>
      <c r="P135" s="612"/>
      <c r="Q135" s="612"/>
      <c r="R135" s="612"/>
      <c r="S135" s="612"/>
      <c r="T135" s="612"/>
      <c r="U135" s="612"/>
      <c r="V135" s="612"/>
      <c r="W135" s="612"/>
      <c r="X135" s="612"/>
      <c r="Y135" s="612"/>
      <c r="Z135" s="612"/>
      <c r="AA135" s="612"/>
      <c r="AB135" s="612"/>
      <c r="AC135" s="612"/>
      <c r="AD135" s="612"/>
      <c r="AE135" s="612"/>
      <c r="AF135" s="612"/>
      <c r="AG135" s="612"/>
      <c r="AH135" s="612"/>
      <c r="AI135" s="612"/>
      <c r="AJ135" s="612"/>
      <c r="AK135" s="613"/>
    </row>
    <row r="136" spans="1:37" x14ac:dyDescent="0.15">
      <c r="A136" s="614"/>
      <c r="B136" s="615"/>
      <c r="C136" s="615"/>
      <c r="D136" s="615"/>
      <c r="E136" s="615"/>
      <c r="F136" s="615"/>
      <c r="G136" s="616"/>
      <c r="H136" s="584"/>
      <c r="I136" s="584"/>
      <c r="J136" s="533" t="str">
        <f>IF(A136="","",INDEX(アーツ!$D:$D,MATCH(気ままな旅人!A136,アーツ!$C:$C,0)))</f>
        <v/>
      </c>
      <c r="K136" s="533"/>
      <c r="L136" s="533"/>
      <c r="M136" s="533"/>
      <c r="N136" s="533" t="str">
        <f>IF(A136="","",INDEX(アーツ!$E:$E,MATCH(気ままな旅人!A136,アーツ!$C:$C,0)))</f>
        <v/>
      </c>
      <c r="O136" s="533"/>
      <c r="P136" s="533"/>
      <c r="Q136" s="533"/>
      <c r="R136" s="533" t="str">
        <f>IF(A136="","",INDEX(アーツ!$F:$F,MATCH(気ままな旅人!A136,アーツ!$C:$C,0)))</f>
        <v/>
      </c>
      <c r="S136" s="533"/>
      <c r="T136" s="533"/>
      <c r="U136" s="533"/>
      <c r="V136" s="628" t="str">
        <f>IF(A136="","",INDEX(アーツ!$G:$G,MATCH(気ままな旅人!A136,アーツ!$C:$C,0)))</f>
        <v/>
      </c>
      <c r="W136" s="628"/>
      <c r="X136" s="629" t="str">
        <f>IF(A136="","",INDEX(アーツ!$H:$H,MATCH(気ままな旅人!A136,アーツ!$C:$C,0)))</f>
        <v/>
      </c>
      <c r="Y136" s="629"/>
      <c r="Z136" s="629"/>
      <c r="AA136" s="630"/>
      <c r="AB136" s="533" t="str">
        <f>IF(A136="","",INDEX(アーツ!$I:$I,MATCH(気ままな旅人!A136,アーツ!$C:$C,0)))</f>
        <v/>
      </c>
      <c r="AC136" s="533"/>
      <c r="AD136" s="533"/>
      <c r="AE136" s="533"/>
      <c r="AF136" s="533" t="str">
        <f>IF(A136="","",INDEX(アーツ!$J:$J,MATCH(気ままな旅人!A136,アーツ!$C:$C,0)))</f>
        <v/>
      </c>
      <c r="AG136" s="533"/>
      <c r="AH136" s="533"/>
      <c r="AI136" s="533"/>
      <c r="AJ136" s="624" t="str">
        <f>IF(A136="","",INDEX(アーツ!$K:$K,MATCH(気ままな旅人!A136,アーツ!$C:$C,0)))</f>
        <v/>
      </c>
      <c r="AK136" s="625"/>
    </row>
    <row r="137" spans="1:37" x14ac:dyDescent="0.15">
      <c r="A137" s="245" t="s">
        <v>1640</v>
      </c>
      <c r="B137" s="610" t="str">
        <f>IF(A136="","",INDEX(アーツ!$L:$L,MATCH(気ままな旅人!A136,アーツ!$C:$C,0)))</f>
        <v/>
      </c>
      <c r="C137" s="610"/>
      <c r="D137" s="610"/>
      <c r="E137" s="610"/>
      <c r="F137" s="610"/>
      <c r="G137" s="610"/>
      <c r="H137" s="610"/>
      <c r="I137" s="610"/>
      <c r="J137" s="610"/>
      <c r="K137" s="610"/>
      <c r="L137" s="610"/>
      <c r="M137" s="610"/>
      <c r="N137" s="610"/>
      <c r="O137" s="610"/>
      <c r="P137" s="610"/>
      <c r="Q137" s="610"/>
      <c r="R137" s="610"/>
      <c r="S137" s="610"/>
      <c r="T137" s="610"/>
      <c r="U137" s="610"/>
      <c r="V137" s="610"/>
      <c r="W137" s="610"/>
      <c r="X137" s="610"/>
      <c r="Y137" s="610"/>
      <c r="Z137" s="610"/>
      <c r="AA137" s="610"/>
      <c r="AB137" s="610"/>
      <c r="AC137" s="610"/>
      <c r="AD137" s="610"/>
      <c r="AE137" s="610"/>
      <c r="AF137" s="610"/>
      <c r="AG137" s="610"/>
      <c r="AH137" s="610"/>
      <c r="AI137" s="610"/>
      <c r="AJ137" s="610"/>
      <c r="AK137" s="611"/>
    </row>
    <row r="138" spans="1:37" ht="14.25" thickBot="1" x14ac:dyDescent="0.2">
      <c r="A138" s="246" t="s">
        <v>1641</v>
      </c>
      <c r="B138" s="626"/>
      <c r="C138" s="626"/>
      <c r="D138" s="626"/>
      <c r="E138" s="626"/>
      <c r="F138" s="626"/>
      <c r="G138" s="626"/>
      <c r="H138" s="626"/>
      <c r="I138" s="626"/>
      <c r="J138" s="626"/>
      <c r="K138" s="626"/>
      <c r="L138" s="626"/>
      <c r="M138" s="626"/>
      <c r="N138" s="626"/>
      <c r="O138" s="626"/>
      <c r="P138" s="626"/>
      <c r="Q138" s="626"/>
      <c r="R138" s="626"/>
      <c r="S138" s="626"/>
      <c r="T138" s="626"/>
      <c r="U138" s="626"/>
      <c r="V138" s="626"/>
      <c r="W138" s="626"/>
      <c r="X138" s="626"/>
      <c r="Y138" s="626"/>
      <c r="Z138" s="626"/>
      <c r="AA138" s="626"/>
      <c r="AB138" s="626"/>
      <c r="AC138" s="626"/>
      <c r="AD138" s="626"/>
      <c r="AE138" s="626"/>
      <c r="AF138" s="626"/>
      <c r="AG138" s="626"/>
      <c r="AH138" s="626"/>
      <c r="AI138" s="626"/>
      <c r="AJ138" s="626"/>
      <c r="AK138" s="627"/>
    </row>
    <row r="139" spans="1:37" x14ac:dyDescent="0.15">
      <c r="A139" s="617"/>
      <c r="B139" s="618"/>
      <c r="C139" s="618"/>
      <c r="D139" s="618"/>
      <c r="E139" s="618"/>
      <c r="F139" s="618"/>
      <c r="G139" s="619"/>
      <c r="H139" s="588"/>
      <c r="I139" s="588"/>
      <c r="J139" s="560" t="str">
        <f>IF(A139="","",INDEX(アーツ!$D:$D,MATCH(気ままな旅人!A139,アーツ!$C:$C,0)))</f>
        <v/>
      </c>
      <c r="K139" s="560"/>
      <c r="L139" s="560"/>
      <c r="M139" s="560"/>
      <c r="N139" s="560" t="str">
        <f>IF(A139="","",INDEX(アーツ!$E:$E,MATCH(気ままな旅人!A139,アーツ!$C:$C,0)))</f>
        <v/>
      </c>
      <c r="O139" s="560"/>
      <c r="P139" s="560"/>
      <c r="Q139" s="560"/>
      <c r="R139" s="560" t="str">
        <f>IF(A139="","",INDEX(アーツ!$F:$F,MATCH(気ままな旅人!A139,アーツ!$C:$C,0)))</f>
        <v/>
      </c>
      <c r="S139" s="560"/>
      <c r="T139" s="560"/>
      <c r="U139" s="560"/>
      <c r="V139" s="620" t="str">
        <f>IF(A139="","",INDEX(アーツ!$G:$G,MATCH(気ままな旅人!A139,アーツ!$C:$C,0)))</f>
        <v/>
      </c>
      <c r="W139" s="620"/>
      <c r="X139" s="606" t="str">
        <f>IF(A139="","",INDEX(アーツ!$H:$H,MATCH(気ままな旅人!A139,アーツ!$C:$C,0)))</f>
        <v/>
      </c>
      <c r="Y139" s="606"/>
      <c r="Z139" s="606"/>
      <c r="AA139" s="607"/>
      <c r="AB139" s="560" t="str">
        <f>IF(A139="","",INDEX(アーツ!$I:$I,MATCH(気ままな旅人!A139,アーツ!$C:$C,0)))</f>
        <v/>
      </c>
      <c r="AC139" s="560"/>
      <c r="AD139" s="560"/>
      <c r="AE139" s="560"/>
      <c r="AF139" s="560" t="str">
        <f>IF(A139="","",INDEX(アーツ!$J:$J,MATCH(気ままな旅人!A139,アーツ!$C:$C,0)))</f>
        <v/>
      </c>
      <c r="AG139" s="560"/>
      <c r="AH139" s="560"/>
      <c r="AI139" s="560"/>
      <c r="AJ139" s="608" t="str">
        <f>IF(A139="","",INDEX(アーツ!$K:$K,MATCH(気ままな旅人!A139,アーツ!$C:$C,0)))</f>
        <v/>
      </c>
      <c r="AK139" s="609"/>
    </row>
    <row r="140" spans="1:37" x14ac:dyDescent="0.15">
      <c r="A140" s="245" t="s">
        <v>1640</v>
      </c>
      <c r="B140" s="610" t="str">
        <f>IF(A139="","",INDEX(アーツ!$L:$L,MATCH(気ままな旅人!A139,アーツ!$C:$C,0)))</f>
        <v/>
      </c>
      <c r="C140" s="610"/>
      <c r="D140" s="610"/>
      <c r="E140" s="610"/>
      <c r="F140" s="610"/>
      <c r="G140" s="610"/>
      <c r="H140" s="610"/>
      <c r="I140" s="610"/>
      <c r="J140" s="610"/>
      <c r="K140" s="610"/>
      <c r="L140" s="610"/>
      <c r="M140" s="610"/>
      <c r="N140" s="610"/>
      <c r="O140" s="610"/>
      <c r="P140" s="610"/>
      <c r="Q140" s="610"/>
      <c r="R140" s="610"/>
      <c r="S140" s="610"/>
      <c r="T140" s="610"/>
      <c r="U140" s="610"/>
      <c r="V140" s="610"/>
      <c r="W140" s="610"/>
      <c r="X140" s="610"/>
      <c r="Y140" s="610"/>
      <c r="Z140" s="610"/>
      <c r="AA140" s="610"/>
      <c r="AB140" s="610"/>
      <c r="AC140" s="610"/>
      <c r="AD140" s="610"/>
      <c r="AE140" s="610"/>
      <c r="AF140" s="610"/>
      <c r="AG140" s="610"/>
      <c r="AH140" s="610"/>
      <c r="AI140" s="610"/>
      <c r="AJ140" s="610"/>
      <c r="AK140" s="611"/>
    </row>
    <row r="141" spans="1:37" ht="14.25" thickBot="1" x14ac:dyDescent="0.2">
      <c r="A141" s="247" t="s">
        <v>1641</v>
      </c>
      <c r="B141" s="612"/>
      <c r="C141" s="612"/>
      <c r="D141" s="612"/>
      <c r="E141" s="612"/>
      <c r="F141" s="612"/>
      <c r="G141" s="612"/>
      <c r="H141" s="612"/>
      <c r="I141" s="612"/>
      <c r="J141" s="612"/>
      <c r="K141" s="612"/>
      <c r="L141" s="612"/>
      <c r="M141" s="612"/>
      <c r="N141" s="612"/>
      <c r="O141" s="612"/>
      <c r="P141" s="612"/>
      <c r="Q141" s="612"/>
      <c r="R141" s="612"/>
      <c r="S141" s="612"/>
      <c r="T141" s="612"/>
      <c r="U141" s="612"/>
      <c r="V141" s="612"/>
      <c r="W141" s="612"/>
      <c r="X141" s="612"/>
      <c r="Y141" s="612"/>
      <c r="Z141" s="612"/>
      <c r="AA141" s="612"/>
      <c r="AB141" s="612"/>
      <c r="AC141" s="612"/>
      <c r="AD141" s="612"/>
      <c r="AE141" s="612"/>
      <c r="AF141" s="612"/>
      <c r="AG141" s="612"/>
      <c r="AH141" s="612"/>
      <c r="AI141" s="612"/>
      <c r="AJ141" s="612"/>
      <c r="AK141" s="613"/>
    </row>
    <row r="142" spans="1:37" x14ac:dyDescent="0.15">
      <c r="A142" s="614"/>
      <c r="B142" s="615"/>
      <c r="C142" s="615"/>
      <c r="D142" s="615"/>
      <c r="E142" s="615"/>
      <c r="F142" s="615"/>
      <c r="G142" s="616"/>
      <c r="H142" s="584"/>
      <c r="I142" s="584"/>
      <c r="J142" s="533" t="str">
        <f>IF(A142="","",INDEX(アーツ!$D:$D,MATCH(気ままな旅人!A142,アーツ!$C:$C,0)))</f>
        <v/>
      </c>
      <c r="K142" s="533"/>
      <c r="L142" s="533"/>
      <c r="M142" s="533"/>
      <c r="N142" s="533" t="str">
        <f>IF(A142="","",INDEX(アーツ!$E:$E,MATCH(気ままな旅人!A142,アーツ!$C:$C,0)))</f>
        <v/>
      </c>
      <c r="O142" s="533"/>
      <c r="P142" s="533"/>
      <c r="Q142" s="533"/>
      <c r="R142" s="533" t="str">
        <f>IF(A142="","",INDEX(アーツ!$F:$F,MATCH(気ままな旅人!A142,アーツ!$C:$C,0)))</f>
        <v/>
      </c>
      <c r="S142" s="533"/>
      <c r="T142" s="533"/>
      <c r="U142" s="533"/>
      <c r="V142" s="628" t="str">
        <f>IF(A142="","",INDEX(アーツ!$G:$G,MATCH(気ままな旅人!A142,アーツ!$C:$C,0)))</f>
        <v/>
      </c>
      <c r="W142" s="628"/>
      <c r="X142" s="629" t="str">
        <f>IF(A142="","",INDEX(アーツ!$H:$H,MATCH(気ままな旅人!A142,アーツ!$C:$C,0)))</f>
        <v/>
      </c>
      <c r="Y142" s="629"/>
      <c r="Z142" s="629"/>
      <c r="AA142" s="630"/>
      <c r="AB142" s="533" t="str">
        <f>IF(A142="","",INDEX(アーツ!$I:$I,MATCH(気ままな旅人!A142,アーツ!$C:$C,0)))</f>
        <v/>
      </c>
      <c r="AC142" s="533"/>
      <c r="AD142" s="533"/>
      <c r="AE142" s="533"/>
      <c r="AF142" s="533" t="str">
        <f>IF(A142="","",INDEX(アーツ!$J:$J,MATCH(気ままな旅人!A142,アーツ!$C:$C,0)))</f>
        <v/>
      </c>
      <c r="AG142" s="533"/>
      <c r="AH142" s="533"/>
      <c r="AI142" s="533"/>
      <c r="AJ142" s="624" t="str">
        <f>IF(A142="","",INDEX(アーツ!$K:$K,MATCH(気ままな旅人!A142,アーツ!$C:$C,0)))</f>
        <v/>
      </c>
      <c r="AK142" s="625"/>
    </row>
    <row r="143" spans="1:37" x14ac:dyDescent="0.15">
      <c r="A143" s="245" t="s">
        <v>1640</v>
      </c>
      <c r="B143" s="610" t="str">
        <f>IF(A142="","",INDEX(アーツ!$L:$L,MATCH(気ままな旅人!A142,アーツ!$C:$C,0)))</f>
        <v/>
      </c>
      <c r="C143" s="610"/>
      <c r="D143" s="610"/>
      <c r="E143" s="610"/>
      <c r="F143" s="610"/>
      <c r="G143" s="610"/>
      <c r="H143" s="610"/>
      <c r="I143" s="610"/>
      <c r="J143" s="610"/>
      <c r="K143" s="610"/>
      <c r="L143" s="610"/>
      <c r="M143" s="610"/>
      <c r="N143" s="610"/>
      <c r="O143" s="610"/>
      <c r="P143" s="610"/>
      <c r="Q143" s="610"/>
      <c r="R143" s="610"/>
      <c r="S143" s="610"/>
      <c r="T143" s="610"/>
      <c r="U143" s="610"/>
      <c r="V143" s="610"/>
      <c r="W143" s="610"/>
      <c r="X143" s="610"/>
      <c r="Y143" s="610"/>
      <c r="Z143" s="610"/>
      <c r="AA143" s="610"/>
      <c r="AB143" s="610"/>
      <c r="AC143" s="610"/>
      <c r="AD143" s="610"/>
      <c r="AE143" s="610"/>
      <c r="AF143" s="610"/>
      <c r="AG143" s="610"/>
      <c r="AH143" s="610"/>
      <c r="AI143" s="610"/>
      <c r="AJ143" s="610"/>
      <c r="AK143" s="611"/>
    </row>
    <row r="144" spans="1:37" ht="14.25" thickBot="1" x14ac:dyDescent="0.2">
      <c r="A144" s="246" t="s">
        <v>1641</v>
      </c>
      <c r="B144" s="626"/>
      <c r="C144" s="626"/>
      <c r="D144" s="626"/>
      <c r="E144" s="626"/>
      <c r="F144" s="626"/>
      <c r="G144" s="626"/>
      <c r="H144" s="626"/>
      <c r="I144" s="626"/>
      <c r="J144" s="626"/>
      <c r="K144" s="626"/>
      <c r="L144" s="626"/>
      <c r="M144" s="626"/>
      <c r="N144" s="626"/>
      <c r="O144" s="626"/>
      <c r="P144" s="626"/>
      <c r="Q144" s="626"/>
      <c r="R144" s="626"/>
      <c r="S144" s="626"/>
      <c r="T144" s="626"/>
      <c r="U144" s="626"/>
      <c r="V144" s="626"/>
      <c r="W144" s="626"/>
      <c r="X144" s="626"/>
      <c r="Y144" s="626"/>
      <c r="Z144" s="626"/>
      <c r="AA144" s="626"/>
      <c r="AB144" s="626"/>
      <c r="AC144" s="626"/>
      <c r="AD144" s="626"/>
      <c r="AE144" s="626"/>
      <c r="AF144" s="626"/>
      <c r="AG144" s="626"/>
      <c r="AH144" s="626"/>
      <c r="AI144" s="626"/>
      <c r="AJ144" s="626"/>
      <c r="AK144" s="627"/>
    </row>
    <row r="145" spans="1:37" x14ac:dyDescent="0.15">
      <c r="A145" s="617"/>
      <c r="B145" s="618"/>
      <c r="C145" s="618"/>
      <c r="D145" s="618"/>
      <c r="E145" s="618"/>
      <c r="F145" s="618"/>
      <c r="G145" s="619"/>
      <c r="H145" s="588"/>
      <c r="I145" s="588"/>
      <c r="J145" s="560" t="str">
        <f>IF(A145="","",INDEX(アーツ!$D:$D,MATCH(気ままな旅人!A145,アーツ!$C:$C,0)))</f>
        <v/>
      </c>
      <c r="K145" s="560"/>
      <c r="L145" s="560"/>
      <c r="M145" s="560"/>
      <c r="N145" s="560" t="str">
        <f>IF(A145="","",INDEX(アーツ!$E:$E,MATCH(気ままな旅人!A145,アーツ!$C:$C,0)))</f>
        <v/>
      </c>
      <c r="O145" s="560"/>
      <c r="P145" s="560"/>
      <c r="Q145" s="560"/>
      <c r="R145" s="560" t="str">
        <f>IF(A145="","",INDEX(アーツ!$F:$F,MATCH(気ままな旅人!A145,アーツ!$C:$C,0)))</f>
        <v/>
      </c>
      <c r="S145" s="560"/>
      <c r="T145" s="560"/>
      <c r="U145" s="560"/>
      <c r="V145" s="620" t="str">
        <f>IF(A145="","",INDEX(アーツ!$G:$G,MATCH(気ままな旅人!A145,アーツ!$C:$C,0)))</f>
        <v/>
      </c>
      <c r="W145" s="620"/>
      <c r="X145" s="606" t="str">
        <f>IF(A145="","",INDEX(アーツ!$H:$H,MATCH(気ままな旅人!A145,アーツ!$C:$C,0)))</f>
        <v/>
      </c>
      <c r="Y145" s="606"/>
      <c r="Z145" s="606"/>
      <c r="AA145" s="607"/>
      <c r="AB145" s="560" t="str">
        <f>IF(A145="","",INDEX(アーツ!$I:$I,MATCH(気ままな旅人!A145,アーツ!$C:$C,0)))</f>
        <v/>
      </c>
      <c r="AC145" s="560"/>
      <c r="AD145" s="560"/>
      <c r="AE145" s="560"/>
      <c r="AF145" s="560" t="str">
        <f>IF(A145="","",INDEX(アーツ!$J:$J,MATCH(気ままな旅人!A145,アーツ!$C:$C,0)))</f>
        <v/>
      </c>
      <c r="AG145" s="560"/>
      <c r="AH145" s="560"/>
      <c r="AI145" s="560"/>
      <c r="AJ145" s="608" t="str">
        <f>IF(A145="","",INDEX(アーツ!$K:$K,MATCH(気ままな旅人!A145,アーツ!$C:$C,0)))</f>
        <v/>
      </c>
      <c r="AK145" s="609"/>
    </row>
    <row r="146" spans="1:37" x14ac:dyDescent="0.15">
      <c r="A146" s="245" t="s">
        <v>1640</v>
      </c>
      <c r="B146" s="610" t="str">
        <f>IF(A145="","",INDEX(アーツ!$L:$L,MATCH(気ままな旅人!A145,アーツ!$C:$C,0)))</f>
        <v/>
      </c>
      <c r="C146" s="610"/>
      <c r="D146" s="610"/>
      <c r="E146" s="610"/>
      <c r="F146" s="610"/>
      <c r="G146" s="610"/>
      <c r="H146" s="610"/>
      <c r="I146" s="610"/>
      <c r="J146" s="610"/>
      <c r="K146" s="610"/>
      <c r="L146" s="610"/>
      <c r="M146" s="610"/>
      <c r="N146" s="610"/>
      <c r="O146" s="610"/>
      <c r="P146" s="610"/>
      <c r="Q146" s="610"/>
      <c r="R146" s="610"/>
      <c r="S146" s="610"/>
      <c r="T146" s="610"/>
      <c r="U146" s="610"/>
      <c r="V146" s="610"/>
      <c r="W146" s="610"/>
      <c r="X146" s="610"/>
      <c r="Y146" s="610"/>
      <c r="Z146" s="610"/>
      <c r="AA146" s="610"/>
      <c r="AB146" s="610"/>
      <c r="AC146" s="610"/>
      <c r="AD146" s="610"/>
      <c r="AE146" s="610"/>
      <c r="AF146" s="610"/>
      <c r="AG146" s="610"/>
      <c r="AH146" s="610"/>
      <c r="AI146" s="610"/>
      <c r="AJ146" s="610"/>
      <c r="AK146" s="611"/>
    </row>
    <row r="147" spans="1:37" ht="14.25" thickBot="1" x14ac:dyDescent="0.2">
      <c r="A147" s="247" t="s">
        <v>1641</v>
      </c>
      <c r="B147" s="612"/>
      <c r="C147" s="612"/>
      <c r="D147" s="612"/>
      <c r="E147" s="612"/>
      <c r="F147" s="612"/>
      <c r="G147" s="612"/>
      <c r="H147" s="612"/>
      <c r="I147" s="612"/>
      <c r="J147" s="612"/>
      <c r="K147" s="612"/>
      <c r="L147" s="612"/>
      <c r="M147" s="612"/>
      <c r="N147" s="612"/>
      <c r="O147" s="612"/>
      <c r="P147" s="612"/>
      <c r="Q147" s="612"/>
      <c r="R147" s="612"/>
      <c r="S147" s="612"/>
      <c r="T147" s="612"/>
      <c r="U147" s="612"/>
      <c r="V147" s="612"/>
      <c r="W147" s="612"/>
      <c r="X147" s="612"/>
      <c r="Y147" s="612"/>
      <c r="Z147" s="612"/>
      <c r="AA147" s="612"/>
      <c r="AB147" s="612"/>
      <c r="AC147" s="612"/>
      <c r="AD147" s="612"/>
      <c r="AE147" s="612"/>
      <c r="AF147" s="612"/>
      <c r="AG147" s="612"/>
      <c r="AH147" s="612"/>
      <c r="AI147" s="612"/>
      <c r="AJ147" s="612"/>
      <c r="AK147" s="613"/>
    </row>
    <row r="148" spans="1:37" ht="14.25" thickBot="1" x14ac:dyDescent="0.2">
      <c r="A148" s="218"/>
      <c r="B148" s="218"/>
      <c r="C148" s="218"/>
      <c r="D148" s="218"/>
      <c r="E148" s="218"/>
      <c r="F148" s="218"/>
      <c r="G148" s="218"/>
      <c r="H148" s="218"/>
      <c r="I148" s="218"/>
      <c r="J148" s="218"/>
      <c r="K148" s="218"/>
      <c r="L148" s="218"/>
      <c r="M148" s="218"/>
      <c r="N148" s="218"/>
      <c r="O148" s="218"/>
      <c r="P148" s="218"/>
      <c r="Q148" s="218"/>
      <c r="R148" s="218"/>
      <c r="S148" s="218"/>
      <c r="T148" s="218"/>
      <c r="U148" s="218"/>
      <c r="V148" s="639" t="s">
        <v>1642</v>
      </c>
      <c r="W148" s="639"/>
      <c r="X148" s="639"/>
      <c r="Y148" s="639"/>
      <c r="Z148" s="639"/>
      <c r="AA148" s="639"/>
      <c r="AB148" s="640"/>
      <c r="AC148" s="640"/>
      <c r="AD148" s="641" t="s">
        <v>1643</v>
      </c>
      <c r="AE148" s="321"/>
      <c r="AF148" s="321"/>
      <c r="AG148" s="321"/>
      <c r="AH148" s="321"/>
      <c r="AI148" s="642"/>
      <c r="AJ148" s="643">
        <f>SUM(H103,H106,H109,H112,H115,H118,H121,H124,H127,H130,H133,H136,H139,H142,H145)-AB148</f>
        <v>5</v>
      </c>
      <c r="AK148" s="643"/>
    </row>
    <row r="149" spans="1:37" ht="13.5" customHeight="1" x14ac:dyDescent="0.15">
      <c r="A149" s="644" t="s">
        <v>1777</v>
      </c>
      <c r="B149" s="645"/>
      <c r="C149" s="645"/>
      <c r="D149" s="645"/>
      <c r="E149" s="645"/>
      <c r="F149" s="645"/>
      <c r="G149" s="645"/>
      <c r="H149" s="645"/>
      <c r="I149" s="645"/>
      <c r="J149" s="645"/>
      <c r="K149" s="645"/>
      <c r="L149" s="645"/>
      <c r="M149" s="645"/>
      <c r="N149" s="645"/>
      <c r="O149" s="645"/>
      <c r="P149" s="645"/>
      <c r="Q149" s="645"/>
      <c r="R149" s="645"/>
      <c r="S149" s="280" t="s">
        <v>870</v>
      </c>
      <c r="T149" s="281"/>
      <c r="U149" s="281"/>
      <c r="V149" s="281"/>
      <c r="W149" s="650"/>
      <c r="X149" s="651"/>
      <c r="Y149" s="320"/>
      <c r="Z149" s="321"/>
      <c r="AA149" s="321"/>
      <c r="AB149" s="321"/>
      <c r="AC149" s="321"/>
      <c r="AD149" s="321"/>
      <c r="AE149" s="321"/>
      <c r="AF149" s="321"/>
      <c r="AG149" s="321"/>
      <c r="AH149" s="321"/>
      <c r="AI149" s="321"/>
      <c r="AJ149" s="321"/>
      <c r="AK149" s="322"/>
    </row>
    <row r="150" spans="1:37" ht="13.5" customHeight="1" x14ac:dyDescent="0.15">
      <c r="A150" s="646"/>
      <c r="B150" s="647"/>
      <c r="C150" s="647"/>
      <c r="D150" s="647"/>
      <c r="E150" s="647"/>
      <c r="F150" s="647"/>
      <c r="G150" s="647"/>
      <c r="H150" s="647"/>
      <c r="I150" s="647"/>
      <c r="J150" s="647"/>
      <c r="K150" s="647"/>
      <c r="L150" s="647"/>
      <c r="M150" s="647"/>
      <c r="N150" s="647"/>
      <c r="O150" s="647"/>
      <c r="P150" s="647"/>
      <c r="Q150" s="647"/>
      <c r="R150" s="647"/>
      <c r="S150" s="278" t="s">
        <v>597</v>
      </c>
      <c r="T150" s="279"/>
      <c r="U150" s="279"/>
      <c r="V150" s="279"/>
      <c r="W150" s="311"/>
      <c r="X150" s="319"/>
      <c r="Y150" s="323"/>
      <c r="Z150" s="324"/>
      <c r="AA150" s="324"/>
      <c r="AB150" s="324"/>
      <c r="AC150" s="324"/>
      <c r="AD150" s="324"/>
      <c r="AE150" s="324"/>
      <c r="AF150" s="324"/>
      <c r="AG150" s="324"/>
      <c r="AH150" s="324"/>
      <c r="AI150" s="324"/>
      <c r="AJ150" s="324"/>
      <c r="AK150" s="325"/>
    </row>
    <row r="151" spans="1:37" ht="14.25" customHeight="1" thickBot="1" x14ac:dyDescent="0.2">
      <c r="A151" s="648"/>
      <c r="B151" s="649"/>
      <c r="C151" s="649"/>
      <c r="D151" s="649"/>
      <c r="E151" s="649"/>
      <c r="F151" s="649"/>
      <c r="G151" s="649"/>
      <c r="H151" s="649"/>
      <c r="I151" s="649"/>
      <c r="J151" s="649"/>
      <c r="K151" s="649"/>
      <c r="L151" s="649"/>
      <c r="M151" s="649"/>
      <c r="N151" s="649"/>
      <c r="O151" s="649"/>
      <c r="P151" s="649"/>
      <c r="Q151" s="649"/>
      <c r="R151" s="649"/>
      <c r="S151" s="306" t="s">
        <v>598</v>
      </c>
      <c r="T151" s="307"/>
      <c r="U151" s="307"/>
      <c r="V151" s="307"/>
      <c r="W151" s="631">
        <f>AR24</f>
        <v>1</v>
      </c>
      <c r="X151" s="632"/>
      <c r="Y151" s="590"/>
      <c r="Z151" s="652"/>
      <c r="AA151" s="652"/>
      <c r="AB151" s="652"/>
      <c r="AC151" s="652"/>
      <c r="AD151" s="652"/>
      <c r="AE151" s="652"/>
      <c r="AF151" s="652"/>
      <c r="AG151" s="652"/>
      <c r="AH151" s="652"/>
      <c r="AI151" s="652"/>
      <c r="AJ151" s="652"/>
      <c r="AK151" s="653"/>
    </row>
    <row r="152" spans="1:37" ht="14.25" thickBot="1" x14ac:dyDescent="0.2">
      <c r="A152" s="633" t="s">
        <v>833</v>
      </c>
      <c r="B152" s="634"/>
      <c r="C152" s="634"/>
      <c r="D152" s="634"/>
      <c r="E152" s="634"/>
      <c r="F152" s="634"/>
      <c r="G152" s="635" t="str">
        <f>H4</f>
        <v>気ままな旅人</v>
      </c>
      <c r="H152" s="635"/>
      <c r="I152" s="635"/>
      <c r="J152" s="635"/>
      <c r="K152" s="635"/>
      <c r="L152" s="635"/>
      <c r="M152" s="635"/>
      <c r="N152" s="635"/>
      <c r="O152" s="635"/>
      <c r="P152" s="635"/>
      <c r="Q152" s="635"/>
      <c r="R152" s="635"/>
      <c r="S152" s="636" t="s">
        <v>586</v>
      </c>
      <c r="T152" s="636"/>
      <c r="U152" s="636"/>
      <c r="V152" s="636"/>
      <c r="W152" s="636"/>
      <c r="X152" s="636"/>
      <c r="Y152" s="637" t="str">
        <f>H7</f>
        <v>サンプルキャラクター</v>
      </c>
      <c r="Z152" s="637"/>
      <c r="AA152" s="637"/>
      <c r="AB152" s="637"/>
      <c r="AC152" s="637"/>
      <c r="AD152" s="637"/>
      <c r="AE152" s="637"/>
      <c r="AF152" s="637"/>
      <c r="AG152" s="637"/>
      <c r="AH152" s="637"/>
      <c r="AI152" s="637"/>
      <c r="AJ152" s="637"/>
      <c r="AK152" s="638"/>
    </row>
    <row r="153" spans="1:37" ht="14.25" thickBot="1" x14ac:dyDescent="0.2">
      <c r="F153" s="218"/>
      <c r="G153" s="218"/>
      <c r="H153" s="218"/>
      <c r="I153" s="218"/>
      <c r="J153" s="218"/>
      <c r="K153" s="218"/>
      <c r="L153" s="218"/>
      <c r="M153" s="218"/>
      <c r="N153" s="218"/>
      <c r="O153" s="218"/>
      <c r="P153" s="218"/>
      <c r="Q153" s="218"/>
      <c r="R153" s="218"/>
      <c r="V153" s="218"/>
      <c r="W153" s="218"/>
      <c r="X153" s="218"/>
      <c r="Y153" s="218"/>
      <c r="Z153" s="218"/>
      <c r="AA153" s="218"/>
      <c r="AB153" s="218"/>
      <c r="AC153" s="218"/>
      <c r="AD153" s="218"/>
      <c r="AE153" s="218"/>
      <c r="AF153" s="218"/>
      <c r="AG153" s="218"/>
      <c r="AH153" s="218"/>
      <c r="AI153" s="218"/>
      <c r="AJ153" s="218"/>
      <c r="AK153" s="218"/>
    </row>
    <row r="154" spans="1:37" ht="14.25" thickBot="1" x14ac:dyDescent="0.2">
      <c r="A154" s="663" t="s">
        <v>1778</v>
      </c>
      <c r="B154" s="636"/>
      <c r="C154" s="664"/>
      <c r="D154" s="664"/>
      <c r="E154" s="664"/>
      <c r="F154" s="664"/>
      <c r="G154" s="664"/>
      <c r="H154" s="664"/>
      <c r="I154" s="664"/>
      <c r="J154" s="664"/>
      <c r="K154" s="664"/>
      <c r="L154" s="664"/>
      <c r="M154" s="664"/>
      <c r="N154" s="664"/>
      <c r="O154" s="664"/>
      <c r="P154" s="664"/>
      <c r="Q154" s="664"/>
      <c r="R154" s="665"/>
      <c r="S154" s="218"/>
      <c r="T154" s="663" t="s">
        <v>1778</v>
      </c>
      <c r="U154" s="636"/>
      <c r="V154" s="664"/>
      <c r="W154" s="664"/>
      <c r="X154" s="664"/>
      <c r="Y154" s="664"/>
      <c r="Z154" s="664"/>
      <c r="AA154" s="664"/>
      <c r="AB154" s="664"/>
      <c r="AC154" s="664"/>
      <c r="AD154" s="664"/>
      <c r="AE154" s="664"/>
      <c r="AF154" s="664"/>
      <c r="AG154" s="664"/>
      <c r="AH154" s="664"/>
      <c r="AI154" s="664"/>
      <c r="AJ154" s="664"/>
      <c r="AK154" s="665"/>
    </row>
    <row r="155" spans="1:37" x14ac:dyDescent="0.15">
      <c r="A155" s="448" t="s">
        <v>703</v>
      </c>
      <c r="B155" s="449"/>
      <c r="C155" s="248" t="s">
        <v>1785</v>
      </c>
      <c r="D155" s="654" t="s">
        <v>714</v>
      </c>
      <c r="E155" s="655"/>
      <c r="F155" s="249" t="s">
        <v>1786</v>
      </c>
      <c r="G155" s="656">
        <v>90</v>
      </c>
      <c r="H155" s="655"/>
      <c r="I155" s="249" t="s">
        <v>1787</v>
      </c>
      <c r="J155" s="449" t="s">
        <v>1782</v>
      </c>
      <c r="K155" s="449"/>
      <c r="L155" s="449"/>
      <c r="M155" s="449"/>
      <c r="N155" s="656" t="s">
        <v>3710</v>
      </c>
      <c r="O155" s="656"/>
      <c r="P155" s="656"/>
      <c r="Q155" s="656"/>
      <c r="R155" s="657"/>
      <c r="S155" s="218"/>
      <c r="T155" s="448" t="s">
        <v>703</v>
      </c>
      <c r="U155" s="449"/>
      <c r="V155" s="248" t="s">
        <v>1785</v>
      </c>
      <c r="W155" s="654"/>
      <c r="X155" s="655"/>
      <c r="Y155" s="249" t="s">
        <v>1786</v>
      </c>
      <c r="Z155" s="656"/>
      <c r="AA155" s="655"/>
      <c r="AB155" s="249" t="s">
        <v>1787</v>
      </c>
      <c r="AC155" s="449" t="s">
        <v>1782</v>
      </c>
      <c r="AD155" s="449"/>
      <c r="AE155" s="449"/>
      <c r="AF155" s="449"/>
      <c r="AG155" s="656"/>
      <c r="AH155" s="656"/>
      <c r="AI155" s="656"/>
      <c r="AJ155" s="656"/>
      <c r="AK155" s="657"/>
    </row>
    <row r="156" spans="1:37" x14ac:dyDescent="0.15">
      <c r="A156" s="658" t="s">
        <v>1783</v>
      </c>
      <c r="B156" s="659"/>
      <c r="C156" s="601">
        <v>-30</v>
      </c>
      <c r="D156" s="601"/>
      <c r="E156" s="601"/>
      <c r="F156" s="601"/>
      <c r="G156" s="601"/>
      <c r="H156" s="660"/>
      <c r="I156" s="250" t="s">
        <v>1787</v>
      </c>
      <c r="J156" s="659" t="s">
        <v>740</v>
      </c>
      <c r="K156" s="659"/>
      <c r="L156" s="661" t="s">
        <v>755</v>
      </c>
      <c r="M156" s="661"/>
      <c r="N156" s="661"/>
      <c r="O156" s="661"/>
      <c r="P156" s="661"/>
      <c r="Q156" s="661"/>
      <c r="R156" s="662"/>
      <c r="S156" s="218"/>
      <c r="T156" s="658" t="s">
        <v>1783</v>
      </c>
      <c r="U156" s="659"/>
      <c r="V156" s="601"/>
      <c r="W156" s="601"/>
      <c r="X156" s="601"/>
      <c r="Y156" s="601"/>
      <c r="Z156" s="601"/>
      <c r="AA156" s="660"/>
      <c r="AB156" s="250" t="s">
        <v>1787</v>
      </c>
      <c r="AC156" s="659" t="s">
        <v>740</v>
      </c>
      <c r="AD156" s="659"/>
      <c r="AE156" s="661"/>
      <c r="AF156" s="661"/>
      <c r="AG156" s="661"/>
      <c r="AH156" s="661"/>
      <c r="AI156" s="661"/>
      <c r="AJ156" s="661"/>
      <c r="AK156" s="662"/>
    </row>
    <row r="157" spans="1:37" x14ac:dyDescent="0.15">
      <c r="A157" s="658" t="s">
        <v>1779</v>
      </c>
      <c r="B157" s="659"/>
      <c r="C157" s="659"/>
      <c r="D157" s="659"/>
      <c r="E157" s="659"/>
      <c r="F157" s="661">
        <v>15</v>
      </c>
      <c r="G157" s="661"/>
      <c r="H157" s="674"/>
      <c r="I157" s="250" t="s">
        <v>1787</v>
      </c>
      <c r="J157" s="659" t="s">
        <v>742</v>
      </c>
      <c r="K157" s="659"/>
      <c r="L157" s="661" t="s">
        <v>1469</v>
      </c>
      <c r="M157" s="661"/>
      <c r="N157" s="661"/>
      <c r="O157" s="661"/>
      <c r="P157" s="661"/>
      <c r="Q157" s="661"/>
      <c r="R157" s="662"/>
      <c r="S157" s="218"/>
      <c r="T157" s="658" t="s">
        <v>1779</v>
      </c>
      <c r="U157" s="659"/>
      <c r="V157" s="659"/>
      <c r="W157" s="659"/>
      <c r="X157" s="659"/>
      <c r="Y157" s="661"/>
      <c r="Z157" s="661"/>
      <c r="AA157" s="674"/>
      <c r="AB157" s="250" t="s">
        <v>1787</v>
      </c>
      <c r="AC157" s="659" t="s">
        <v>742</v>
      </c>
      <c r="AD157" s="659"/>
      <c r="AE157" s="661"/>
      <c r="AF157" s="661"/>
      <c r="AG157" s="661"/>
      <c r="AH157" s="661"/>
      <c r="AI157" s="661"/>
      <c r="AJ157" s="661"/>
      <c r="AK157" s="662"/>
    </row>
    <row r="158" spans="1:37" x14ac:dyDescent="0.15">
      <c r="A158" s="671" t="s">
        <v>1780</v>
      </c>
      <c r="B158" s="672"/>
      <c r="C158" s="673" t="s">
        <v>1399</v>
      </c>
      <c r="D158" s="673"/>
      <c r="E158" s="673"/>
      <c r="F158" s="673"/>
      <c r="G158" s="673"/>
      <c r="H158" s="673"/>
      <c r="I158" s="673"/>
      <c r="J158" s="666" t="s">
        <v>1788</v>
      </c>
      <c r="K158" s="666"/>
      <c r="L158" s="666"/>
      <c r="M158" s="666"/>
      <c r="N158" s="667" t="s">
        <v>3711</v>
      </c>
      <c r="O158" s="667"/>
      <c r="P158" s="667"/>
      <c r="Q158" s="667"/>
      <c r="R158" s="668"/>
      <c r="S158" s="218"/>
      <c r="T158" s="671" t="s">
        <v>1780</v>
      </c>
      <c r="U158" s="672"/>
      <c r="V158" s="673"/>
      <c r="W158" s="673"/>
      <c r="X158" s="673"/>
      <c r="Y158" s="673"/>
      <c r="Z158" s="673"/>
      <c r="AA158" s="673"/>
      <c r="AB158" s="673"/>
      <c r="AC158" s="666" t="s">
        <v>1788</v>
      </c>
      <c r="AD158" s="666"/>
      <c r="AE158" s="666"/>
      <c r="AF158" s="666"/>
      <c r="AG158" s="667"/>
      <c r="AH158" s="667"/>
      <c r="AI158" s="667"/>
      <c r="AJ158" s="667"/>
      <c r="AK158" s="668"/>
    </row>
    <row r="159" spans="1:37" x14ac:dyDescent="0.15">
      <c r="A159" s="658" t="s">
        <v>1784</v>
      </c>
      <c r="B159" s="659"/>
      <c r="C159" s="659"/>
      <c r="D159" s="659"/>
      <c r="E159" s="669" t="s">
        <v>731</v>
      </c>
      <c r="F159" s="669"/>
      <c r="G159" s="669"/>
      <c r="H159" s="669"/>
      <c r="I159" s="669"/>
      <c r="J159" s="669"/>
      <c r="K159" s="669"/>
      <c r="L159" s="669"/>
      <c r="M159" s="669"/>
      <c r="N159" s="669"/>
      <c r="O159" s="669"/>
      <c r="P159" s="669"/>
      <c r="Q159" s="669"/>
      <c r="R159" s="670"/>
      <c r="S159" s="218"/>
      <c r="T159" s="658" t="s">
        <v>1784</v>
      </c>
      <c r="U159" s="659"/>
      <c r="V159" s="659"/>
      <c r="W159" s="659"/>
      <c r="X159" s="669"/>
      <c r="Y159" s="669"/>
      <c r="Z159" s="669"/>
      <c r="AA159" s="669"/>
      <c r="AB159" s="669"/>
      <c r="AC159" s="669"/>
      <c r="AD159" s="669"/>
      <c r="AE159" s="669"/>
      <c r="AF159" s="669"/>
      <c r="AG159" s="669"/>
      <c r="AH159" s="669"/>
      <c r="AI159" s="669"/>
      <c r="AJ159" s="669"/>
      <c r="AK159" s="670"/>
    </row>
    <row r="160" spans="1:37" x14ac:dyDescent="0.15">
      <c r="A160" s="658" t="s">
        <v>1781</v>
      </c>
      <c r="B160" s="659"/>
      <c r="C160" s="659"/>
      <c r="D160" s="659"/>
      <c r="E160" s="659"/>
      <c r="F160" s="669" t="s">
        <v>3712</v>
      </c>
      <c r="G160" s="669"/>
      <c r="H160" s="669"/>
      <c r="I160" s="669"/>
      <c r="J160" s="669"/>
      <c r="K160" s="669"/>
      <c r="L160" s="669"/>
      <c r="M160" s="669"/>
      <c r="N160" s="669"/>
      <c r="O160" s="669"/>
      <c r="P160" s="669"/>
      <c r="Q160" s="669"/>
      <c r="R160" s="670"/>
      <c r="S160" s="218"/>
      <c r="T160" s="658" t="s">
        <v>1781</v>
      </c>
      <c r="U160" s="659"/>
      <c r="V160" s="659"/>
      <c r="W160" s="659"/>
      <c r="X160" s="659"/>
      <c r="Y160" s="669"/>
      <c r="Z160" s="669"/>
      <c r="AA160" s="669"/>
      <c r="AB160" s="669"/>
      <c r="AC160" s="669"/>
      <c r="AD160" s="669"/>
      <c r="AE160" s="669"/>
      <c r="AF160" s="669"/>
      <c r="AG160" s="669"/>
      <c r="AH160" s="669"/>
      <c r="AI160" s="669"/>
      <c r="AJ160" s="669"/>
      <c r="AK160" s="670"/>
    </row>
    <row r="161" spans="1:37" x14ac:dyDescent="0.15">
      <c r="A161" s="682" t="s">
        <v>3713</v>
      </c>
      <c r="B161" s="601"/>
      <c r="C161" s="601"/>
      <c r="D161" s="601"/>
      <c r="E161" s="601"/>
      <c r="F161" s="601"/>
      <c r="G161" s="601"/>
      <c r="H161" s="601"/>
      <c r="I161" s="601"/>
      <c r="J161" s="601"/>
      <c r="K161" s="601"/>
      <c r="L161" s="601"/>
      <c r="M161" s="601"/>
      <c r="N161" s="601"/>
      <c r="O161" s="601"/>
      <c r="P161" s="601"/>
      <c r="Q161" s="601"/>
      <c r="R161" s="683"/>
      <c r="S161" s="218"/>
      <c r="T161" s="682"/>
      <c r="U161" s="601"/>
      <c r="V161" s="601"/>
      <c r="W161" s="601"/>
      <c r="X161" s="601"/>
      <c r="Y161" s="601"/>
      <c r="Z161" s="601"/>
      <c r="AA161" s="601"/>
      <c r="AB161" s="601"/>
      <c r="AC161" s="601"/>
      <c r="AD161" s="601"/>
      <c r="AE161" s="601"/>
      <c r="AF161" s="601"/>
      <c r="AG161" s="601"/>
      <c r="AH161" s="601"/>
      <c r="AI161" s="601"/>
      <c r="AJ161" s="601"/>
      <c r="AK161" s="683"/>
    </row>
    <row r="162" spans="1:37" x14ac:dyDescent="0.15">
      <c r="A162" s="675" t="s">
        <v>717</v>
      </c>
      <c r="B162" s="676"/>
      <c r="C162" s="677" t="s">
        <v>3714</v>
      </c>
      <c r="D162" s="677"/>
      <c r="E162" s="677"/>
      <c r="F162" s="677"/>
      <c r="G162" s="677"/>
      <c r="H162" s="677"/>
      <c r="I162" s="677"/>
      <c r="J162" s="677"/>
      <c r="K162" s="677"/>
      <c r="L162" s="677"/>
      <c r="M162" s="677"/>
      <c r="N162" s="677"/>
      <c r="O162" s="677"/>
      <c r="P162" s="677"/>
      <c r="Q162" s="677"/>
      <c r="R162" s="678"/>
      <c r="S162" s="218"/>
      <c r="T162" s="675" t="s">
        <v>717</v>
      </c>
      <c r="U162" s="676"/>
      <c r="V162" s="677"/>
      <c r="W162" s="677"/>
      <c r="X162" s="677"/>
      <c r="Y162" s="677"/>
      <c r="Z162" s="677"/>
      <c r="AA162" s="677"/>
      <c r="AB162" s="677"/>
      <c r="AC162" s="677"/>
      <c r="AD162" s="677"/>
      <c r="AE162" s="677"/>
      <c r="AF162" s="677"/>
      <c r="AG162" s="677"/>
      <c r="AH162" s="677"/>
      <c r="AI162" s="677"/>
      <c r="AJ162" s="677"/>
      <c r="AK162" s="678"/>
    </row>
    <row r="163" spans="1:37" ht="14.25" thickBot="1" x14ac:dyDescent="0.2">
      <c r="A163" s="679" t="s">
        <v>3715</v>
      </c>
      <c r="B163" s="680"/>
      <c r="C163" s="680"/>
      <c r="D163" s="680"/>
      <c r="E163" s="680"/>
      <c r="F163" s="680"/>
      <c r="G163" s="680"/>
      <c r="H163" s="680"/>
      <c r="I163" s="680"/>
      <c r="J163" s="680"/>
      <c r="K163" s="680"/>
      <c r="L163" s="680"/>
      <c r="M163" s="680"/>
      <c r="N163" s="680"/>
      <c r="O163" s="680"/>
      <c r="P163" s="680"/>
      <c r="Q163" s="680"/>
      <c r="R163" s="681"/>
      <c r="S163" s="218"/>
      <c r="T163" s="679"/>
      <c r="U163" s="680"/>
      <c r="V163" s="680"/>
      <c r="W163" s="680"/>
      <c r="X163" s="680"/>
      <c r="Y163" s="680"/>
      <c r="Z163" s="680"/>
      <c r="AA163" s="680"/>
      <c r="AB163" s="680"/>
      <c r="AC163" s="680"/>
      <c r="AD163" s="680"/>
      <c r="AE163" s="680"/>
      <c r="AF163" s="680"/>
      <c r="AG163" s="680"/>
      <c r="AH163" s="680"/>
      <c r="AI163" s="680"/>
      <c r="AJ163" s="680"/>
      <c r="AK163" s="681"/>
    </row>
    <row r="164" spans="1:37" ht="14.25" thickBot="1" x14ac:dyDescent="0.2">
      <c r="S164" s="218"/>
      <c r="T164" s="218"/>
      <c r="U164" s="218"/>
      <c r="V164" s="251"/>
      <c r="W164" s="251"/>
      <c r="X164" s="251"/>
      <c r="Y164" s="251"/>
      <c r="Z164" s="251"/>
      <c r="AA164" s="251"/>
      <c r="AB164" s="251"/>
      <c r="AC164" s="251"/>
      <c r="AD164" s="251"/>
      <c r="AE164" s="251"/>
      <c r="AF164" s="251"/>
      <c r="AG164" s="251"/>
      <c r="AH164" s="251"/>
      <c r="AI164" s="218"/>
      <c r="AJ164" s="218"/>
      <c r="AK164" s="218"/>
    </row>
    <row r="165" spans="1:37" ht="14.25" thickBot="1" x14ac:dyDescent="0.2">
      <c r="A165" s="663" t="s">
        <v>1778</v>
      </c>
      <c r="B165" s="636"/>
      <c r="C165" s="664"/>
      <c r="D165" s="664"/>
      <c r="E165" s="664"/>
      <c r="F165" s="664"/>
      <c r="G165" s="664"/>
      <c r="H165" s="664"/>
      <c r="I165" s="664"/>
      <c r="J165" s="664"/>
      <c r="K165" s="664"/>
      <c r="L165" s="664"/>
      <c r="M165" s="664"/>
      <c r="N165" s="664"/>
      <c r="O165" s="664"/>
      <c r="P165" s="664"/>
      <c r="Q165" s="664"/>
      <c r="R165" s="665"/>
      <c r="S165" s="218"/>
      <c r="T165" s="663" t="s">
        <v>1778</v>
      </c>
      <c r="U165" s="636"/>
      <c r="V165" s="664"/>
      <c r="W165" s="664"/>
      <c r="X165" s="664"/>
      <c r="Y165" s="664"/>
      <c r="Z165" s="664"/>
      <c r="AA165" s="664"/>
      <c r="AB165" s="664"/>
      <c r="AC165" s="664"/>
      <c r="AD165" s="664"/>
      <c r="AE165" s="664"/>
      <c r="AF165" s="664"/>
      <c r="AG165" s="664"/>
      <c r="AH165" s="664"/>
      <c r="AI165" s="664"/>
      <c r="AJ165" s="664"/>
      <c r="AK165" s="665"/>
    </row>
    <row r="166" spans="1:37" x14ac:dyDescent="0.15">
      <c r="A166" s="448" t="s">
        <v>703</v>
      </c>
      <c r="B166" s="449"/>
      <c r="C166" s="248" t="s">
        <v>1785</v>
      </c>
      <c r="D166" s="654"/>
      <c r="E166" s="655"/>
      <c r="F166" s="249" t="s">
        <v>1786</v>
      </c>
      <c r="G166" s="656"/>
      <c r="H166" s="655"/>
      <c r="I166" s="249" t="s">
        <v>1787</v>
      </c>
      <c r="J166" s="449" t="s">
        <v>1782</v>
      </c>
      <c r="K166" s="449"/>
      <c r="L166" s="449"/>
      <c r="M166" s="449"/>
      <c r="N166" s="656"/>
      <c r="O166" s="656"/>
      <c r="P166" s="656"/>
      <c r="Q166" s="656"/>
      <c r="R166" s="657"/>
      <c r="S166" s="218"/>
      <c r="T166" s="448" t="s">
        <v>703</v>
      </c>
      <c r="U166" s="449"/>
      <c r="V166" s="248" t="s">
        <v>1785</v>
      </c>
      <c r="W166" s="654"/>
      <c r="X166" s="655"/>
      <c r="Y166" s="249" t="s">
        <v>1786</v>
      </c>
      <c r="Z166" s="656"/>
      <c r="AA166" s="655"/>
      <c r="AB166" s="249" t="s">
        <v>1787</v>
      </c>
      <c r="AC166" s="449" t="s">
        <v>1782</v>
      </c>
      <c r="AD166" s="449"/>
      <c r="AE166" s="449"/>
      <c r="AF166" s="449"/>
      <c r="AG166" s="656"/>
      <c r="AH166" s="656"/>
      <c r="AI166" s="656"/>
      <c r="AJ166" s="656"/>
      <c r="AK166" s="657"/>
    </row>
    <row r="167" spans="1:37" x14ac:dyDescent="0.15">
      <c r="A167" s="658" t="s">
        <v>1783</v>
      </c>
      <c r="B167" s="659"/>
      <c r="C167" s="601"/>
      <c r="D167" s="601"/>
      <c r="E167" s="601"/>
      <c r="F167" s="601"/>
      <c r="G167" s="601"/>
      <c r="H167" s="660"/>
      <c r="I167" s="250" t="s">
        <v>1787</v>
      </c>
      <c r="J167" s="659" t="s">
        <v>740</v>
      </c>
      <c r="K167" s="659"/>
      <c r="L167" s="661"/>
      <c r="M167" s="661"/>
      <c r="N167" s="661"/>
      <c r="O167" s="661"/>
      <c r="P167" s="661"/>
      <c r="Q167" s="661"/>
      <c r="R167" s="662"/>
      <c r="S167" s="218"/>
      <c r="T167" s="658" t="s">
        <v>1783</v>
      </c>
      <c r="U167" s="659"/>
      <c r="V167" s="601"/>
      <c r="W167" s="601"/>
      <c r="X167" s="601"/>
      <c r="Y167" s="601"/>
      <c r="Z167" s="601"/>
      <c r="AA167" s="660"/>
      <c r="AB167" s="250" t="s">
        <v>1787</v>
      </c>
      <c r="AC167" s="659" t="s">
        <v>740</v>
      </c>
      <c r="AD167" s="659"/>
      <c r="AE167" s="661"/>
      <c r="AF167" s="661"/>
      <c r="AG167" s="661"/>
      <c r="AH167" s="661"/>
      <c r="AI167" s="661"/>
      <c r="AJ167" s="661"/>
      <c r="AK167" s="662"/>
    </row>
    <row r="168" spans="1:37" x14ac:dyDescent="0.15">
      <c r="A168" s="658" t="s">
        <v>1779</v>
      </c>
      <c r="B168" s="659"/>
      <c r="C168" s="659"/>
      <c r="D168" s="659"/>
      <c r="E168" s="659"/>
      <c r="F168" s="661"/>
      <c r="G168" s="661"/>
      <c r="H168" s="674"/>
      <c r="I168" s="250" t="s">
        <v>1787</v>
      </c>
      <c r="J168" s="659" t="s">
        <v>742</v>
      </c>
      <c r="K168" s="659"/>
      <c r="L168" s="661"/>
      <c r="M168" s="661"/>
      <c r="N168" s="661"/>
      <c r="O168" s="661"/>
      <c r="P168" s="661"/>
      <c r="Q168" s="661"/>
      <c r="R168" s="662"/>
      <c r="S168" s="218"/>
      <c r="T168" s="658" t="s">
        <v>1779</v>
      </c>
      <c r="U168" s="659"/>
      <c r="V168" s="659"/>
      <c r="W168" s="659"/>
      <c r="X168" s="659"/>
      <c r="Y168" s="661"/>
      <c r="Z168" s="661"/>
      <c r="AA168" s="674"/>
      <c r="AB168" s="250" t="s">
        <v>1787</v>
      </c>
      <c r="AC168" s="659" t="s">
        <v>742</v>
      </c>
      <c r="AD168" s="659"/>
      <c r="AE168" s="661"/>
      <c r="AF168" s="661"/>
      <c r="AG168" s="661"/>
      <c r="AH168" s="661"/>
      <c r="AI168" s="661"/>
      <c r="AJ168" s="661"/>
      <c r="AK168" s="662"/>
    </row>
    <row r="169" spans="1:37" x14ac:dyDescent="0.15">
      <c r="A169" s="671" t="s">
        <v>1780</v>
      </c>
      <c r="B169" s="672"/>
      <c r="C169" s="673"/>
      <c r="D169" s="673"/>
      <c r="E169" s="673"/>
      <c r="F169" s="673"/>
      <c r="G169" s="673"/>
      <c r="H169" s="673"/>
      <c r="I169" s="673"/>
      <c r="J169" s="666" t="s">
        <v>1788</v>
      </c>
      <c r="K169" s="666"/>
      <c r="L169" s="666"/>
      <c r="M169" s="666"/>
      <c r="N169" s="667"/>
      <c r="O169" s="667"/>
      <c r="P169" s="667"/>
      <c r="Q169" s="667"/>
      <c r="R169" s="668"/>
      <c r="S169" s="218"/>
      <c r="T169" s="671" t="s">
        <v>1780</v>
      </c>
      <c r="U169" s="672"/>
      <c r="V169" s="673"/>
      <c r="W169" s="673"/>
      <c r="X169" s="673"/>
      <c r="Y169" s="673"/>
      <c r="Z169" s="673"/>
      <c r="AA169" s="673"/>
      <c r="AB169" s="673"/>
      <c r="AC169" s="666" t="s">
        <v>1788</v>
      </c>
      <c r="AD169" s="666"/>
      <c r="AE169" s="666"/>
      <c r="AF169" s="666"/>
      <c r="AG169" s="667"/>
      <c r="AH169" s="667"/>
      <c r="AI169" s="667"/>
      <c r="AJ169" s="667"/>
      <c r="AK169" s="668"/>
    </row>
    <row r="170" spans="1:37" x14ac:dyDescent="0.15">
      <c r="A170" s="658" t="s">
        <v>1784</v>
      </c>
      <c r="B170" s="659"/>
      <c r="C170" s="659"/>
      <c r="D170" s="659"/>
      <c r="E170" s="669"/>
      <c r="F170" s="669"/>
      <c r="G170" s="669"/>
      <c r="H170" s="669"/>
      <c r="I170" s="669"/>
      <c r="J170" s="669"/>
      <c r="K170" s="669"/>
      <c r="L170" s="669"/>
      <c r="M170" s="669"/>
      <c r="N170" s="669"/>
      <c r="O170" s="669"/>
      <c r="P170" s="669"/>
      <c r="Q170" s="669"/>
      <c r="R170" s="670"/>
      <c r="S170" s="218"/>
      <c r="T170" s="658" t="s">
        <v>1784</v>
      </c>
      <c r="U170" s="659"/>
      <c r="V170" s="659"/>
      <c r="W170" s="659"/>
      <c r="X170" s="669"/>
      <c r="Y170" s="669"/>
      <c r="Z170" s="669"/>
      <c r="AA170" s="669"/>
      <c r="AB170" s="669"/>
      <c r="AC170" s="669"/>
      <c r="AD170" s="669"/>
      <c r="AE170" s="669"/>
      <c r="AF170" s="669"/>
      <c r="AG170" s="669"/>
      <c r="AH170" s="669"/>
      <c r="AI170" s="669"/>
      <c r="AJ170" s="669"/>
      <c r="AK170" s="670"/>
    </row>
    <row r="171" spans="1:37" x14ac:dyDescent="0.15">
      <c r="A171" s="658" t="s">
        <v>1781</v>
      </c>
      <c r="B171" s="659"/>
      <c r="C171" s="659"/>
      <c r="D171" s="659"/>
      <c r="E171" s="659"/>
      <c r="F171" s="669"/>
      <c r="G171" s="669"/>
      <c r="H171" s="669"/>
      <c r="I171" s="669"/>
      <c r="J171" s="669"/>
      <c r="K171" s="669"/>
      <c r="L171" s="669"/>
      <c r="M171" s="669"/>
      <c r="N171" s="669"/>
      <c r="O171" s="669"/>
      <c r="P171" s="669"/>
      <c r="Q171" s="669"/>
      <c r="R171" s="670"/>
      <c r="S171" s="218"/>
      <c r="T171" s="658" t="s">
        <v>1781</v>
      </c>
      <c r="U171" s="659"/>
      <c r="V171" s="659"/>
      <c r="W171" s="659"/>
      <c r="X171" s="659"/>
      <c r="Y171" s="669"/>
      <c r="Z171" s="669"/>
      <c r="AA171" s="669"/>
      <c r="AB171" s="669"/>
      <c r="AC171" s="669"/>
      <c r="AD171" s="669"/>
      <c r="AE171" s="669"/>
      <c r="AF171" s="669"/>
      <c r="AG171" s="669"/>
      <c r="AH171" s="669"/>
      <c r="AI171" s="669"/>
      <c r="AJ171" s="669"/>
      <c r="AK171" s="670"/>
    </row>
    <row r="172" spans="1:37" x14ac:dyDescent="0.15">
      <c r="A172" s="682"/>
      <c r="B172" s="601"/>
      <c r="C172" s="601"/>
      <c r="D172" s="601"/>
      <c r="E172" s="601"/>
      <c r="F172" s="601"/>
      <c r="G172" s="601"/>
      <c r="H172" s="601"/>
      <c r="I172" s="601"/>
      <c r="J172" s="601"/>
      <c r="K172" s="601"/>
      <c r="L172" s="601"/>
      <c r="M172" s="601"/>
      <c r="N172" s="601"/>
      <c r="O172" s="601"/>
      <c r="P172" s="601"/>
      <c r="Q172" s="601"/>
      <c r="R172" s="683"/>
      <c r="S172" s="218"/>
      <c r="T172" s="682"/>
      <c r="U172" s="601"/>
      <c r="V172" s="601"/>
      <c r="W172" s="601"/>
      <c r="X172" s="601"/>
      <c r="Y172" s="601"/>
      <c r="Z172" s="601"/>
      <c r="AA172" s="601"/>
      <c r="AB172" s="601"/>
      <c r="AC172" s="601"/>
      <c r="AD172" s="601"/>
      <c r="AE172" s="601"/>
      <c r="AF172" s="601"/>
      <c r="AG172" s="601"/>
      <c r="AH172" s="601"/>
      <c r="AI172" s="601"/>
      <c r="AJ172" s="601"/>
      <c r="AK172" s="683"/>
    </row>
    <row r="173" spans="1:37" x14ac:dyDescent="0.15">
      <c r="A173" s="675" t="s">
        <v>717</v>
      </c>
      <c r="B173" s="676"/>
      <c r="C173" s="677"/>
      <c r="D173" s="677"/>
      <c r="E173" s="677"/>
      <c r="F173" s="677"/>
      <c r="G173" s="677"/>
      <c r="H173" s="677"/>
      <c r="I173" s="677"/>
      <c r="J173" s="677"/>
      <c r="K173" s="677"/>
      <c r="L173" s="677"/>
      <c r="M173" s="677"/>
      <c r="N173" s="677"/>
      <c r="O173" s="677"/>
      <c r="P173" s="677"/>
      <c r="Q173" s="677"/>
      <c r="R173" s="678"/>
      <c r="S173" s="218"/>
      <c r="T173" s="675" t="s">
        <v>717</v>
      </c>
      <c r="U173" s="676"/>
      <c r="V173" s="677"/>
      <c r="W173" s="677"/>
      <c r="X173" s="677"/>
      <c r="Y173" s="677"/>
      <c r="Z173" s="677"/>
      <c r="AA173" s="677"/>
      <c r="AB173" s="677"/>
      <c r="AC173" s="677"/>
      <c r="AD173" s="677"/>
      <c r="AE173" s="677"/>
      <c r="AF173" s="677"/>
      <c r="AG173" s="677"/>
      <c r="AH173" s="677"/>
      <c r="AI173" s="677"/>
      <c r="AJ173" s="677"/>
      <c r="AK173" s="678"/>
    </row>
    <row r="174" spans="1:37" ht="14.25" thickBot="1" x14ac:dyDescent="0.2">
      <c r="A174" s="679"/>
      <c r="B174" s="680"/>
      <c r="C174" s="680"/>
      <c r="D174" s="680"/>
      <c r="E174" s="680"/>
      <c r="F174" s="680"/>
      <c r="G174" s="680"/>
      <c r="H174" s="680"/>
      <c r="I174" s="680"/>
      <c r="J174" s="680"/>
      <c r="K174" s="680"/>
      <c r="L174" s="680"/>
      <c r="M174" s="680"/>
      <c r="N174" s="680"/>
      <c r="O174" s="680"/>
      <c r="P174" s="680"/>
      <c r="Q174" s="680"/>
      <c r="R174" s="681"/>
      <c r="S174" s="218"/>
      <c r="T174" s="679"/>
      <c r="U174" s="680"/>
      <c r="V174" s="680"/>
      <c r="W174" s="680"/>
      <c r="X174" s="680"/>
      <c r="Y174" s="680"/>
      <c r="Z174" s="680"/>
      <c r="AA174" s="680"/>
      <c r="AB174" s="680"/>
      <c r="AC174" s="680"/>
      <c r="AD174" s="680"/>
      <c r="AE174" s="680"/>
      <c r="AF174" s="680"/>
      <c r="AG174" s="680"/>
      <c r="AH174" s="680"/>
      <c r="AI174" s="680"/>
      <c r="AJ174" s="680"/>
      <c r="AK174" s="681"/>
    </row>
    <row r="175" spans="1:37" ht="14.25" thickBot="1" x14ac:dyDescent="0.2">
      <c r="A175" s="218"/>
      <c r="B175" s="218"/>
      <c r="C175" s="218"/>
      <c r="D175" s="218"/>
      <c r="E175" s="218"/>
      <c r="F175" s="218"/>
      <c r="G175" s="218"/>
      <c r="H175" s="218"/>
      <c r="I175" s="218"/>
      <c r="J175" s="218"/>
      <c r="K175" s="218"/>
      <c r="L175" s="218"/>
      <c r="M175" s="218"/>
      <c r="N175" s="218"/>
      <c r="O175" s="218"/>
      <c r="P175" s="218"/>
      <c r="Q175" s="218"/>
      <c r="R175" s="218"/>
      <c r="S175" s="218"/>
      <c r="T175" s="218"/>
      <c r="U175" s="218"/>
      <c r="V175" s="218"/>
      <c r="W175" s="218"/>
      <c r="X175" s="218"/>
      <c r="Y175" s="218"/>
      <c r="Z175" s="218"/>
      <c r="AA175" s="218"/>
      <c r="AB175" s="218"/>
      <c r="AC175" s="218"/>
      <c r="AD175" s="218"/>
      <c r="AE175" s="218"/>
      <c r="AF175" s="218"/>
      <c r="AG175" s="218"/>
      <c r="AH175" s="218"/>
      <c r="AI175" s="218"/>
      <c r="AJ175" s="218"/>
      <c r="AK175" s="218"/>
    </row>
    <row r="176" spans="1:37" ht="14.25" thickBot="1" x14ac:dyDescent="0.2">
      <c r="A176" s="663" t="s">
        <v>1778</v>
      </c>
      <c r="B176" s="636"/>
      <c r="C176" s="664"/>
      <c r="D176" s="664"/>
      <c r="E176" s="664"/>
      <c r="F176" s="664"/>
      <c r="G176" s="664"/>
      <c r="H176" s="664"/>
      <c r="I176" s="664"/>
      <c r="J176" s="664"/>
      <c r="K176" s="664"/>
      <c r="L176" s="664"/>
      <c r="M176" s="664"/>
      <c r="N176" s="664"/>
      <c r="O176" s="664"/>
      <c r="P176" s="664"/>
      <c r="Q176" s="664"/>
      <c r="R176" s="665"/>
      <c r="S176" s="218"/>
      <c r="T176" s="663" t="s">
        <v>1778</v>
      </c>
      <c r="U176" s="636"/>
      <c r="V176" s="664"/>
      <c r="W176" s="664"/>
      <c r="X176" s="664"/>
      <c r="Y176" s="664"/>
      <c r="Z176" s="664"/>
      <c r="AA176" s="664"/>
      <c r="AB176" s="664"/>
      <c r="AC176" s="664"/>
      <c r="AD176" s="664"/>
      <c r="AE176" s="664"/>
      <c r="AF176" s="664"/>
      <c r="AG176" s="664"/>
      <c r="AH176" s="664"/>
      <c r="AI176" s="664"/>
      <c r="AJ176" s="664"/>
      <c r="AK176" s="665"/>
    </row>
    <row r="177" spans="1:37" x14ac:dyDescent="0.15">
      <c r="A177" s="448" t="s">
        <v>703</v>
      </c>
      <c r="B177" s="449"/>
      <c r="C177" s="248" t="s">
        <v>1785</v>
      </c>
      <c r="D177" s="654"/>
      <c r="E177" s="655"/>
      <c r="F177" s="249" t="s">
        <v>1786</v>
      </c>
      <c r="G177" s="656"/>
      <c r="H177" s="655"/>
      <c r="I177" s="249" t="s">
        <v>1787</v>
      </c>
      <c r="J177" s="449" t="s">
        <v>1782</v>
      </c>
      <c r="K177" s="449"/>
      <c r="L177" s="449"/>
      <c r="M177" s="449"/>
      <c r="N177" s="656"/>
      <c r="O177" s="656"/>
      <c r="P177" s="656"/>
      <c r="Q177" s="656"/>
      <c r="R177" s="657"/>
      <c r="S177" s="218"/>
      <c r="T177" s="448" t="s">
        <v>703</v>
      </c>
      <c r="U177" s="449"/>
      <c r="V177" s="248" t="s">
        <v>1785</v>
      </c>
      <c r="W177" s="654"/>
      <c r="X177" s="655"/>
      <c r="Y177" s="249" t="s">
        <v>1786</v>
      </c>
      <c r="Z177" s="656"/>
      <c r="AA177" s="655"/>
      <c r="AB177" s="249" t="s">
        <v>1787</v>
      </c>
      <c r="AC177" s="449" t="s">
        <v>1782</v>
      </c>
      <c r="AD177" s="449"/>
      <c r="AE177" s="449"/>
      <c r="AF177" s="449"/>
      <c r="AG177" s="656"/>
      <c r="AH177" s="656"/>
      <c r="AI177" s="656"/>
      <c r="AJ177" s="656"/>
      <c r="AK177" s="657"/>
    </row>
    <row r="178" spans="1:37" x14ac:dyDescent="0.15">
      <c r="A178" s="658" t="s">
        <v>1783</v>
      </c>
      <c r="B178" s="659"/>
      <c r="C178" s="601"/>
      <c r="D178" s="601"/>
      <c r="E178" s="601"/>
      <c r="F178" s="601"/>
      <c r="G178" s="601"/>
      <c r="H178" s="660"/>
      <c r="I178" s="250" t="s">
        <v>1787</v>
      </c>
      <c r="J178" s="659" t="s">
        <v>740</v>
      </c>
      <c r="K178" s="659"/>
      <c r="L178" s="661"/>
      <c r="M178" s="661"/>
      <c r="N178" s="661"/>
      <c r="O178" s="661"/>
      <c r="P178" s="661"/>
      <c r="Q178" s="661"/>
      <c r="R178" s="662"/>
      <c r="S178" s="218"/>
      <c r="T178" s="658" t="s">
        <v>1783</v>
      </c>
      <c r="U178" s="659"/>
      <c r="V178" s="601"/>
      <c r="W178" s="601"/>
      <c r="X178" s="601"/>
      <c r="Y178" s="601"/>
      <c r="Z178" s="601"/>
      <c r="AA178" s="660"/>
      <c r="AB178" s="250" t="s">
        <v>1787</v>
      </c>
      <c r="AC178" s="659" t="s">
        <v>740</v>
      </c>
      <c r="AD178" s="659"/>
      <c r="AE178" s="661"/>
      <c r="AF178" s="661"/>
      <c r="AG178" s="661"/>
      <c r="AH178" s="661"/>
      <c r="AI178" s="661"/>
      <c r="AJ178" s="661"/>
      <c r="AK178" s="662"/>
    </row>
    <row r="179" spans="1:37" x14ac:dyDescent="0.15">
      <c r="A179" s="658" t="s">
        <v>1779</v>
      </c>
      <c r="B179" s="659"/>
      <c r="C179" s="659"/>
      <c r="D179" s="659"/>
      <c r="E179" s="659"/>
      <c r="F179" s="661"/>
      <c r="G179" s="661"/>
      <c r="H179" s="674"/>
      <c r="I179" s="250" t="s">
        <v>1787</v>
      </c>
      <c r="J179" s="659" t="s">
        <v>742</v>
      </c>
      <c r="K179" s="659"/>
      <c r="L179" s="661"/>
      <c r="M179" s="661"/>
      <c r="N179" s="661"/>
      <c r="O179" s="661"/>
      <c r="P179" s="661"/>
      <c r="Q179" s="661"/>
      <c r="R179" s="662"/>
      <c r="S179" s="218"/>
      <c r="T179" s="658" t="s">
        <v>1779</v>
      </c>
      <c r="U179" s="659"/>
      <c r="V179" s="659"/>
      <c r="W179" s="659"/>
      <c r="X179" s="659"/>
      <c r="Y179" s="661"/>
      <c r="Z179" s="661"/>
      <c r="AA179" s="674"/>
      <c r="AB179" s="250" t="s">
        <v>1787</v>
      </c>
      <c r="AC179" s="659" t="s">
        <v>742</v>
      </c>
      <c r="AD179" s="659"/>
      <c r="AE179" s="661"/>
      <c r="AF179" s="661"/>
      <c r="AG179" s="661"/>
      <c r="AH179" s="661"/>
      <c r="AI179" s="661"/>
      <c r="AJ179" s="661"/>
      <c r="AK179" s="662"/>
    </row>
    <row r="180" spans="1:37" x14ac:dyDescent="0.15">
      <c r="A180" s="671" t="s">
        <v>1780</v>
      </c>
      <c r="B180" s="672"/>
      <c r="C180" s="673"/>
      <c r="D180" s="673"/>
      <c r="E180" s="673"/>
      <c r="F180" s="673"/>
      <c r="G180" s="673"/>
      <c r="H180" s="673"/>
      <c r="I180" s="673"/>
      <c r="J180" s="666" t="s">
        <v>1788</v>
      </c>
      <c r="K180" s="666"/>
      <c r="L180" s="666"/>
      <c r="M180" s="666"/>
      <c r="N180" s="667"/>
      <c r="O180" s="667"/>
      <c r="P180" s="667"/>
      <c r="Q180" s="667"/>
      <c r="R180" s="668"/>
      <c r="S180" s="218"/>
      <c r="T180" s="671" t="s">
        <v>1780</v>
      </c>
      <c r="U180" s="672"/>
      <c r="V180" s="673"/>
      <c r="W180" s="673"/>
      <c r="X180" s="673"/>
      <c r="Y180" s="673"/>
      <c r="Z180" s="673"/>
      <c r="AA180" s="673"/>
      <c r="AB180" s="673"/>
      <c r="AC180" s="666" t="s">
        <v>1788</v>
      </c>
      <c r="AD180" s="666"/>
      <c r="AE180" s="666"/>
      <c r="AF180" s="666"/>
      <c r="AG180" s="667"/>
      <c r="AH180" s="667"/>
      <c r="AI180" s="667"/>
      <c r="AJ180" s="667"/>
      <c r="AK180" s="668"/>
    </row>
    <row r="181" spans="1:37" x14ac:dyDescent="0.15">
      <c r="A181" s="658" t="s">
        <v>1784</v>
      </c>
      <c r="B181" s="659"/>
      <c r="C181" s="659"/>
      <c r="D181" s="659"/>
      <c r="E181" s="669"/>
      <c r="F181" s="669"/>
      <c r="G181" s="669"/>
      <c r="H181" s="669"/>
      <c r="I181" s="669"/>
      <c r="J181" s="669"/>
      <c r="K181" s="669"/>
      <c r="L181" s="669"/>
      <c r="M181" s="669"/>
      <c r="N181" s="669"/>
      <c r="O181" s="669"/>
      <c r="P181" s="669"/>
      <c r="Q181" s="669"/>
      <c r="R181" s="670"/>
      <c r="S181" s="218"/>
      <c r="T181" s="658" t="s">
        <v>1784</v>
      </c>
      <c r="U181" s="659"/>
      <c r="V181" s="659"/>
      <c r="W181" s="659"/>
      <c r="X181" s="669"/>
      <c r="Y181" s="669"/>
      <c r="Z181" s="669"/>
      <c r="AA181" s="669"/>
      <c r="AB181" s="669"/>
      <c r="AC181" s="669"/>
      <c r="AD181" s="669"/>
      <c r="AE181" s="669"/>
      <c r="AF181" s="669"/>
      <c r="AG181" s="669"/>
      <c r="AH181" s="669"/>
      <c r="AI181" s="669"/>
      <c r="AJ181" s="669"/>
      <c r="AK181" s="670"/>
    </row>
    <row r="182" spans="1:37" x14ac:dyDescent="0.15">
      <c r="A182" s="658" t="s">
        <v>1781</v>
      </c>
      <c r="B182" s="659"/>
      <c r="C182" s="659"/>
      <c r="D182" s="659"/>
      <c r="E182" s="659"/>
      <c r="F182" s="669"/>
      <c r="G182" s="669"/>
      <c r="H182" s="669"/>
      <c r="I182" s="669"/>
      <c r="J182" s="669"/>
      <c r="K182" s="669"/>
      <c r="L182" s="669"/>
      <c r="M182" s="669"/>
      <c r="N182" s="669"/>
      <c r="O182" s="669"/>
      <c r="P182" s="669"/>
      <c r="Q182" s="669"/>
      <c r="R182" s="670"/>
      <c r="S182" s="218"/>
      <c r="T182" s="658" t="s">
        <v>1781</v>
      </c>
      <c r="U182" s="659"/>
      <c r="V182" s="659"/>
      <c r="W182" s="659"/>
      <c r="X182" s="659"/>
      <c r="Y182" s="669"/>
      <c r="Z182" s="669"/>
      <c r="AA182" s="669"/>
      <c r="AB182" s="669"/>
      <c r="AC182" s="669"/>
      <c r="AD182" s="669"/>
      <c r="AE182" s="669"/>
      <c r="AF182" s="669"/>
      <c r="AG182" s="669"/>
      <c r="AH182" s="669"/>
      <c r="AI182" s="669"/>
      <c r="AJ182" s="669"/>
      <c r="AK182" s="670"/>
    </row>
    <row r="183" spans="1:37" x14ac:dyDescent="0.15">
      <c r="A183" s="682"/>
      <c r="B183" s="601"/>
      <c r="C183" s="601"/>
      <c r="D183" s="601"/>
      <c r="E183" s="601"/>
      <c r="F183" s="601"/>
      <c r="G183" s="601"/>
      <c r="H183" s="601"/>
      <c r="I183" s="601"/>
      <c r="J183" s="601"/>
      <c r="K183" s="601"/>
      <c r="L183" s="601"/>
      <c r="M183" s="601"/>
      <c r="N183" s="601"/>
      <c r="O183" s="601"/>
      <c r="P183" s="601"/>
      <c r="Q183" s="601"/>
      <c r="R183" s="683"/>
      <c r="S183" s="218"/>
      <c r="T183" s="682"/>
      <c r="U183" s="601"/>
      <c r="V183" s="601"/>
      <c r="W183" s="601"/>
      <c r="X183" s="601"/>
      <c r="Y183" s="601"/>
      <c r="Z183" s="601"/>
      <c r="AA183" s="601"/>
      <c r="AB183" s="601"/>
      <c r="AC183" s="601"/>
      <c r="AD183" s="601"/>
      <c r="AE183" s="601"/>
      <c r="AF183" s="601"/>
      <c r="AG183" s="601"/>
      <c r="AH183" s="601"/>
      <c r="AI183" s="601"/>
      <c r="AJ183" s="601"/>
      <c r="AK183" s="683"/>
    </row>
    <row r="184" spans="1:37" x14ac:dyDescent="0.15">
      <c r="A184" s="675" t="s">
        <v>717</v>
      </c>
      <c r="B184" s="676"/>
      <c r="C184" s="677"/>
      <c r="D184" s="677"/>
      <c r="E184" s="677"/>
      <c r="F184" s="677"/>
      <c r="G184" s="677"/>
      <c r="H184" s="677"/>
      <c r="I184" s="677"/>
      <c r="J184" s="677"/>
      <c r="K184" s="677"/>
      <c r="L184" s="677"/>
      <c r="M184" s="677"/>
      <c r="N184" s="677"/>
      <c r="O184" s="677"/>
      <c r="P184" s="677"/>
      <c r="Q184" s="677"/>
      <c r="R184" s="678"/>
      <c r="S184" s="218"/>
      <c r="T184" s="675" t="s">
        <v>717</v>
      </c>
      <c r="U184" s="676"/>
      <c r="V184" s="677"/>
      <c r="W184" s="677"/>
      <c r="X184" s="677"/>
      <c r="Y184" s="677"/>
      <c r="Z184" s="677"/>
      <c r="AA184" s="677"/>
      <c r="AB184" s="677"/>
      <c r="AC184" s="677"/>
      <c r="AD184" s="677"/>
      <c r="AE184" s="677"/>
      <c r="AF184" s="677"/>
      <c r="AG184" s="677"/>
      <c r="AH184" s="677"/>
      <c r="AI184" s="677"/>
      <c r="AJ184" s="677"/>
      <c r="AK184" s="678"/>
    </row>
    <row r="185" spans="1:37" ht="14.25" thickBot="1" x14ac:dyDescent="0.2">
      <c r="A185" s="679"/>
      <c r="B185" s="680"/>
      <c r="C185" s="680"/>
      <c r="D185" s="680"/>
      <c r="E185" s="680"/>
      <c r="F185" s="680"/>
      <c r="G185" s="680"/>
      <c r="H185" s="680"/>
      <c r="I185" s="680"/>
      <c r="J185" s="680"/>
      <c r="K185" s="680"/>
      <c r="L185" s="680"/>
      <c r="M185" s="680"/>
      <c r="N185" s="680"/>
      <c r="O185" s="680"/>
      <c r="P185" s="680"/>
      <c r="Q185" s="680"/>
      <c r="R185" s="681"/>
      <c r="S185" s="218"/>
      <c r="T185" s="679"/>
      <c r="U185" s="680"/>
      <c r="V185" s="680"/>
      <c r="W185" s="680"/>
      <c r="X185" s="680"/>
      <c r="Y185" s="680"/>
      <c r="Z185" s="680"/>
      <c r="AA185" s="680"/>
      <c r="AB185" s="680"/>
      <c r="AC185" s="680"/>
      <c r="AD185" s="680"/>
      <c r="AE185" s="680"/>
      <c r="AF185" s="680"/>
      <c r="AG185" s="680"/>
      <c r="AH185" s="680"/>
      <c r="AI185" s="680"/>
      <c r="AJ185" s="680"/>
      <c r="AK185" s="681"/>
    </row>
    <row r="186" spans="1:37" ht="14.25" thickBot="1" x14ac:dyDescent="0.2">
      <c r="A186" s="218"/>
      <c r="B186" s="218"/>
      <c r="C186" s="218"/>
      <c r="D186" s="218"/>
      <c r="E186" s="218"/>
      <c r="F186" s="218"/>
      <c r="G186" s="218"/>
      <c r="H186" s="218"/>
      <c r="I186" s="218"/>
      <c r="J186" s="218"/>
      <c r="K186" s="218"/>
      <c r="L186" s="218"/>
      <c r="M186" s="218"/>
      <c r="N186" s="218"/>
      <c r="O186" s="218"/>
      <c r="P186" s="218"/>
      <c r="Q186" s="218"/>
      <c r="R186" s="218"/>
      <c r="S186" s="218"/>
      <c r="T186" s="218"/>
      <c r="U186" s="218"/>
      <c r="V186" s="218"/>
      <c r="W186" s="218"/>
      <c r="X186" s="218"/>
      <c r="Y186" s="218"/>
      <c r="Z186" s="218"/>
      <c r="AA186" s="218"/>
      <c r="AB186" s="218"/>
      <c r="AC186" s="218"/>
      <c r="AD186" s="218"/>
      <c r="AE186" s="218"/>
      <c r="AF186" s="218"/>
      <c r="AG186" s="218"/>
      <c r="AH186" s="218"/>
      <c r="AI186" s="218"/>
      <c r="AJ186" s="218"/>
      <c r="AK186" s="218"/>
    </row>
    <row r="187" spans="1:37" ht="14.25" thickBot="1" x14ac:dyDescent="0.2">
      <c r="A187" s="663" t="s">
        <v>1778</v>
      </c>
      <c r="B187" s="636"/>
      <c r="C187" s="664"/>
      <c r="D187" s="664"/>
      <c r="E187" s="664"/>
      <c r="F187" s="664"/>
      <c r="G187" s="664"/>
      <c r="H187" s="664"/>
      <c r="I187" s="664"/>
      <c r="J187" s="664"/>
      <c r="K187" s="664"/>
      <c r="L187" s="664"/>
      <c r="M187" s="664"/>
      <c r="N187" s="664"/>
      <c r="O187" s="664"/>
      <c r="P187" s="664"/>
      <c r="Q187" s="664"/>
      <c r="R187" s="665"/>
      <c r="S187" s="218"/>
      <c r="T187" s="663" t="s">
        <v>1778</v>
      </c>
      <c r="U187" s="636"/>
      <c r="V187" s="664"/>
      <c r="W187" s="664"/>
      <c r="X187" s="664"/>
      <c r="Y187" s="664"/>
      <c r="Z187" s="664"/>
      <c r="AA187" s="664"/>
      <c r="AB187" s="664"/>
      <c r="AC187" s="664"/>
      <c r="AD187" s="664"/>
      <c r="AE187" s="664"/>
      <c r="AF187" s="664"/>
      <c r="AG187" s="664"/>
      <c r="AH187" s="664"/>
      <c r="AI187" s="664"/>
      <c r="AJ187" s="664"/>
      <c r="AK187" s="665"/>
    </row>
    <row r="188" spans="1:37" x14ac:dyDescent="0.15">
      <c r="A188" s="448" t="s">
        <v>703</v>
      </c>
      <c r="B188" s="449"/>
      <c r="C188" s="248" t="s">
        <v>1785</v>
      </c>
      <c r="D188" s="654"/>
      <c r="E188" s="655"/>
      <c r="F188" s="249" t="s">
        <v>1786</v>
      </c>
      <c r="G188" s="656"/>
      <c r="H188" s="655"/>
      <c r="I188" s="249" t="s">
        <v>1787</v>
      </c>
      <c r="J188" s="449" t="s">
        <v>1782</v>
      </c>
      <c r="K188" s="449"/>
      <c r="L188" s="449"/>
      <c r="M188" s="449"/>
      <c r="N188" s="656"/>
      <c r="O188" s="656"/>
      <c r="P188" s="656"/>
      <c r="Q188" s="656"/>
      <c r="R188" s="657"/>
      <c r="S188" s="218"/>
      <c r="T188" s="448" t="s">
        <v>703</v>
      </c>
      <c r="U188" s="449"/>
      <c r="V188" s="248" t="s">
        <v>1785</v>
      </c>
      <c r="W188" s="654"/>
      <c r="X188" s="655"/>
      <c r="Y188" s="249" t="s">
        <v>1786</v>
      </c>
      <c r="Z188" s="656"/>
      <c r="AA188" s="655"/>
      <c r="AB188" s="249" t="s">
        <v>1787</v>
      </c>
      <c r="AC188" s="449" t="s">
        <v>1782</v>
      </c>
      <c r="AD188" s="449"/>
      <c r="AE188" s="449"/>
      <c r="AF188" s="449"/>
      <c r="AG188" s="656"/>
      <c r="AH188" s="656"/>
      <c r="AI188" s="656"/>
      <c r="AJ188" s="656"/>
      <c r="AK188" s="657"/>
    </row>
    <row r="189" spans="1:37" x14ac:dyDescent="0.15">
      <c r="A189" s="658" t="s">
        <v>1783</v>
      </c>
      <c r="B189" s="659"/>
      <c r="C189" s="601"/>
      <c r="D189" s="601"/>
      <c r="E189" s="601"/>
      <c r="F189" s="601"/>
      <c r="G189" s="601"/>
      <c r="H189" s="660"/>
      <c r="I189" s="250" t="s">
        <v>1787</v>
      </c>
      <c r="J189" s="659" t="s">
        <v>740</v>
      </c>
      <c r="K189" s="659"/>
      <c r="L189" s="661"/>
      <c r="M189" s="661"/>
      <c r="N189" s="661"/>
      <c r="O189" s="661"/>
      <c r="P189" s="661"/>
      <c r="Q189" s="661"/>
      <c r="R189" s="662"/>
      <c r="S189" s="218"/>
      <c r="T189" s="658" t="s">
        <v>1783</v>
      </c>
      <c r="U189" s="659"/>
      <c r="V189" s="601"/>
      <c r="W189" s="601"/>
      <c r="X189" s="601"/>
      <c r="Y189" s="601"/>
      <c r="Z189" s="601"/>
      <c r="AA189" s="660"/>
      <c r="AB189" s="250" t="s">
        <v>1787</v>
      </c>
      <c r="AC189" s="659" t="s">
        <v>740</v>
      </c>
      <c r="AD189" s="659"/>
      <c r="AE189" s="661"/>
      <c r="AF189" s="661"/>
      <c r="AG189" s="661"/>
      <c r="AH189" s="661"/>
      <c r="AI189" s="661"/>
      <c r="AJ189" s="661"/>
      <c r="AK189" s="662"/>
    </row>
    <row r="190" spans="1:37" x14ac:dyDescent="0.15">
      <c r="A190" s="658" t="s">
        <v>1779</v>
      </c>
      <c r="B190" s="659"/>
      <c r="C190" s="659"/>
      <c r="D190" s="659"/>
      <c r="E190" s="659"/>
      <c r="F190" s="661"/>
      <c r="G190" s="661"/>
      <c r="H190" s="674"/>
      <c r="I190" s="250" t="s">
        <v>1787</v>
      </c>
      <c r="J190" s="659" t="s">
        <v>742</v>
      </c>
      <c r="K190" s="659"/>
      <c r="L190" s="661"/>
      <c r="M190" s="661"/>
      <c r="N190" s="661"/>
      <c r="O190" s="661"/>
      <c r="P190" s="661"/>
      <c r="Q190" s="661"/>
      <c r="R190" s="662"/>
      <c r="S190" s="218"/>
      <c r="T190" s="658" t="s">
        <v>1779</v>
      </c>
      <c r="U190" s="659"/>
      <c r="V190" s="659"/>
      <c r="W190" s="659"/>
      <c r="X190" s="659"/>
      <c r="Y190" s="661"/>
      <c r="Z190" s="661"/>
      <c r="AA190" s="674"/>
      <c r="AB190" s="250" t="s">
        <v>1787</v>
      </c>
      <c r="AC190" s="659" t="s">
        <v>742</v>
      </c>
      <c r="AD190" s="659"/>
      <c r="AE190" s="661"/>
      <c r="AF190" s="661"/>
      <c r="AG190" s="661"/>
      <c r="AH190" s="661"/>
      <c r="AI190" s="661"/>
      <c r="AJ190" s="661"/>
      <c r="AK190" s="662"/>
    </row>
    <row r="191" spans="1:37" x14ac:dyDescent="0.15">
      <c r="A191" s="671" t="s">
        <v>1780</v>
      </c>
      <c r="B191" s="672"/>
      <c r="C191" s="673"/>
      <c r="D191" s="673"/>
      <c r="E191" s="673"/>
      <c r="F191" s="673"/>
      <c r="G191" s="673"/>
      <c r="H191" s="673"/>
      <c r="I191" s="673"/>
      <c r="J191" s="666" t="s">
        <v>1788</v>
      </c>
      <c r="K191" s="666"/>
      <c r="L191" s="666"/>
      <c r="M191" s="666"/>
      <c r="N191" s="667"/>
      <c r="O191" s="667"/>
      <c r="P191" s="667"/>
      <c r="Q191" s="667"/>
      <c r="R191" s="668"/>
      <c r="S191" s="218"/>
      <c r="T191" s="671" t="s">
        <v>1780</v>
      </c>
      <c r="U191" s="672"/>
      <c r="V191" s="673"/>
      <c r="W191" s="673"/>
      <c r="X191" s="673"/>
      <c r="Y191" s="673"/>
      <c r="Z191" s="673"/>
      <c r="AA191" s="673"/>
      <c r="AB191" s="673"/>
      <c r="AC191" s="666" t="s">
        <v>1788</v>
      </c>
      <c r="AD191" s="666"/>
      <c r="AE191" s="666"/>
      <c r="AF191" s="666"/>
      <c r="AG191" s="667"/>
      <c r="AH191" s="667"/>
      <c r="AI191" s="667"/>
      <c r="AJ191" s="667"/>
      <c r="AK191" s="668"/>
    </row>
    <row r="192" spans="1:37" x14ac:dyDescent="0.15">
      <c r="A192" s="658" t="s">
        <v>1784</v>
      </c>
      <c r="B192" s="659"/>
      <c r="C192" s="659"/>
      <c r="D192" s="659"/>
      <c r="E192" s="669"/>
      <c r="F192" s="669"/>
      <c r="G192" s="669"/>
      <c r="H192" s="669"/>
      <c r="I192" s="669"/>
      <c r="J192" s="669"/>
      <c r="K192" s="669"/>
      <c r="L192" s="669"/>
      <c r="M192" s="669"/>
      <c r="N192" s="669"/>
      <c r="O192" s="669"/>
      <c r="P192" s="669"/>
      <c r="Q192" s="669"/>
      <c r="R192" s="670"/>
      <c r="S192" s="218"/>
      <c r="T192" s="658" t="s">
        <v>1784</v>
      </c>
      <c r="U192" s="659"/>
      <c r="V192" s="659"/>
      <c r="W192" s="659"/>
      <c r="X192" s="669"/>
      <c r="Y192" s="669"/>
      <c r="Z192" s="669"/>
      <c r="AA192" s="669"/>
      <c r="AB192" s="669"/>
      <c r="AC192" s="669"/>
      <c r="AD192" s="669"/>
      <c r="AE192" s="669"/>
      <c r="AF192" s="669"/>
      <c r="AG192" s="669"/>
      <c r="AH192" s="669"/>
      <c r="AI192" s="669"/>
      <c r="AJ192" s="669"/>
      <c r="AK192" s="670"/>
    </row>
    <row r="193" spans="1:37" x14ac:dyDescent="0.15">
      <c r="A193" s="658" t="s">
        <v>1781</v>
      </c>
      <c r="B193" s="659"/>
      <c r="C193" s="659"/>
      <c r="D193" s="659"/>
      <c r="E193" s="659"/>
      <c r="F193" s="669"/>
      <c r="G193" s="669"/>
      <c r="H193" s="669"/>
      <c r="I193" s="669"/>
      <c r="J193" s="669"/>
      <c r="K193" s="669"/>
      <c r="L193" s="669"/>
      <c r="M193" s="669"/>
      <c r="N193" s="669"/>
      <c r="O193" s="669"/>
      <c r="P193" s="669"/>
      <c r="Q193" s="669"/>
      <c r="R193" s="670"/>
      <c r="S193" s="218"/>
      <c r="T193" s="658" t="s">
        <v>1781</v>
      </c>
      <c r="U193" s="659"/>
      <c r="V193" s="659"/>
      <c r="W193" s="659"/>
      <c r="X193" s="659"/>
      <c r="Y193" s="669"/>
      <c r="Z193" s="669"/>
      <c r="AA193" s="669"/>
      <c r="AB193" s="669"/>
      <c r="AC193" s="669"/>
      <c r="AD193" s="669"/>
      <c r="AE193" s="669"/>
      <c r="AF193" s="669"/>
      <c r="AG193" s="669"/>
      <c r="AH193" s="669"/>
      <c r="AI193" s="669"/>
      <c r="AJ193" s="669"/>
      <c r="AK193" s="670"/>
    </row>
    <row r="194" spans="1:37" x14ac:dyDescent="0.15">
      <c r="A194" s="682"/>
      <c r="B194" s="601"/>
      <c r="C194" s="601"/>
      <c r="D194" s="601"/>
      <c r="E194" s="601"/>
      <c r="F194" s="601"/>
      <c r="G194" s="601"/>
      <c r="H194" s="601"/>
      <c r="I194" s="601"/>
      <c r="J194" s="601"/>
      <c r="K194" s="601"/>
      <c r="L194" s="601"/>
      <c r="M194" s="601"/>
      <c r="N194" s="601"/>
      <c r="O194" s="601"/>
      <c r="P194" s="601"/>
      <c r="Q194" s="601"/>
      <c r="R194" s="683"/>
      <c r="S194" s="218"/>
      <c r="T194" s="682"/>
      <c r="U194" s="601"/>
      <c r="V194" s="601"/>
      <c r="W194" s="601"/>
      <c r="X194" s="601"/>
      <c r="Y194" s="601"/>
      <c r="Z194" s="601"/>
      <c r="AA194" s="601"/>
      <c r="AB194" s="601"/>
      <c r="AC194" s="601"/>
      <c r="AD194" s="601"/>
      <c r="AE194" s="601"/>
      <c r="AF194" s="601"/>
      <c r="AG194" s="601"/>
      <c r="AH194" s="601"/>
      <c r="AI194" s="601"/>
      <c r="AJ194" s="601"/>
      <c r="AK194" s="683"/>
    </row>
    <row r="195" spans="1:37" x14ac:dyDescent="0.15">
      <c r="A195" s="675" t="s">
        <v>717</v>
      </c>
      <c r="B195" s="676"/>
      <c r="C195" s="677"/>
      <c r="D195" s="677"/>
      <c r="E195" s="677"/>
      <c r="F195" s="677"/>
      <c r="G195" s="677"/>
      <c r="H195" s="677"/>
      <c r="I195" s="677"/>
      <c r="J195" s="677"/>
      <c r="K195" s="677"/>
      <c r="L195" s="677"/>
      <c r="M195" s="677"/>
      <c r="N195" s="677"/>
      <c r="O195" s="677"/>
      <c r="P195" s="677"/>
      <c r="Q195" s="677"/>
      <c r="R195" s="678"/>
      <c r="S195" s="218"/>
      <c r="T195" s="675" t="s">
        <v>717</v>
      </c>
      <c r="U195" s="676"/>
      <c r="V195" s="677"/>
      <c r="W195" s="677"/>
      <c r="X195" s="677"/>
      <c r="Y195" s="677"/>
      <c r="Z195" s="677"/>
      <c r="AA195" s="677"/>
      <c r="AB195" s="677"/>
      <c r="AC195" s="677"/>
      <c r="AD195" s="677"/>
      <c r="AE195" s="677"/>
      <c r="AF195" s="677"/>
      <c r="AG195" s="677"/>
      <c r="AH195" s="677"/>
      <c r="AI195" s="677"/>
      <c r="AJ195" s="677"/>
      <c r="AK195" s="678"/>
    </row>
    <row r="196" spans="1:37" ht="14.25" thickBot="1" x14ac:dyDescent="0.2">
      <c r="A196" s="679"/>
      <c r="B196" s="680"/>
      <c r="C196" s="680"/>
      <c r="D196" s="680"/>
      <c r="E196" s="680"/>
      <c r="F196" s="680"/>
      <c r="G196" s="680"/>
      <c r="H196" s="680"/>
      <c r="I196" s="680"/>
      <c r="J196" s="680"/>
      <c r="K196" s="680"/>
      <c r="L196" s="680"/>
      <c r="M196" s="680"/>
      <c r="N196" s="680"/>
      <c r="O196" s="680"/>
      <c r="P196" s="680"/>
      <c r="Q196" s="680"/>
      <c r="R196" s="681"/>
      <c r="S196" s="218"/>
      <c r="T196" s="679"/>
      <c r="U196" s="680"/>
      <c r="V196" s="680"/>
      <c r="W196" s="680"/>
      <c r="X196" s="680"/>
      <c r="Y196" s="680"/>
      <c r="Z196" s="680"/>
      <c r="AA196" s="680"/>
      <c r="AB196" s="680"/>
      <c r="AC196" s="680"/>
      <c r="AD196" s="680"/>
      <c r="AE196" s="680"/>
      <c r="AF196" s="680"/>
      <c r="AG196" s="680"/>
      <c r="AH196" s="680"/>
      <c r="AI196" s="680"/>
      <c r="AJ196" s="680"/>
      <c r="AK196" s="681"/>
    </row>
    <row r="197" spans="1:37" ht="14.25" thickBot="1" x14ac:dyDescent="0.2">
      <c r="A197" s="218"/>
      <c r="B197" s="218"/>
      <c r="C197" s="218"/>
      <c r="D197" s="218"/>
      <c r="E197" s="218"/>
      <c r="F197" s="218"/>
      <c r="G197" s="218"/>
      <c r="H197" s="218"/>
      <c r="I197" s="218"/>
      <c r="J197" s="218"/>
      <c r="K197" s="218"/>
      <c r="L197" s="218"/>
      <c r="M197" s="218"/>
      <c r="N197" s="218"/>
      <c r="O197" s="218"/>
      <c r="P197" s="218"/>
      <c r="Q197" s="218"/>
      <c r="R197" s="218"/>
      <c r="S197" s="218"/>
      <c r="T197" s="218"/>
      <c r="U197" s="218"/>
      <c r="V197" s="218"/>
      <c r="W197" s="218"/>
      <c r="X197" s="218"/>
      <c r="Y197" s="218"/>
      <c r="Z197" s="218"/>
      <c r="AA197" s="218"/>
      <c r="AB197" s="218"/>
      <c r="AC197" s="218"/>
      <c r="AD197" s="218"/>
      <c r="AE197" s="218"/>
      <c r="AF197" s="218"/>
      <c r="AG197" s="218"/>
      <c r="AH197" s="218"/>
      <c r="AI197" s="218"/>
      <c r="AJ197" s="218"/>
      <c r="AK197" s="218"/>
    </row>
    <row r="198" spans="1:37" x14ac:dyDescent="0.15">
      <c r="A198" s="644" t="s">
        <v>1647</v>
      </c>
      <c r="B198" s="645"/>
      <c r="C198" s="645"/>
      <c r="D198" s="645"/>
      <c r="E198" s="645"/>
      <c r="F198" s="645"/>
      <c r="G198" s="645"/>
      <c r="H198" s="645"/>
      <c r="I198" s="645"/>
      <c r="J198" s="645"/>
      <c r="K198" s="645"/>
      <c r="L198" s="645"/>
      <c r="M198" s="645"/>
      <c r="N198" s="645"/>
      <c r="O198" s="645"/>
      <c r="P198" s="645"/>
      <c r="Q198" s="645"/>
      <c r="R198" s="645"/>
      <c r="S198" s="280" t="s">
        <v>870</v>
      </c>
      <c r="T198" s="281"/>
      <c r="U198" s="281"/>
      <c r="V198" s="281"/>
      <c r="W198" s="650"/>
      <c r="X198" s="651"/>
      <c r="Y198" s="320"/>
      <c r="Z198" s="321"/>
      <c r="AA198" s="321"/>
      <c r="AB198" s="321"/>
      <c r="AC198" s="321"/>
      <c r="AD198" s="321"/>
      <c r="AE198" s="321"/>
      <c r="AF198" s="321"/>
      <c r="AG198" s="321"/>
      <c r="AH198" s="321"/>
      <c r="AI198" s="321"/>
      <c r="AJ198" s="321"/>
      <c r="AK198" s="322"/>
    </row>
    <row r="199" spans="1:37" x14ac:dyDescent="0.15">
      <c r="A199" s="646"/>
      <c r="B199" s="647"/>
      <c r="C199" s="647"/>
      <c r="D199" s="647"/>
      <c r="E199" s="647"/>
      <c r="F199" s="647"/>
      <c r="G199" s="647"/>
      <c r="H199" s="647"/>
      <c r="I199" s="647"/>
      <c r="J199" s="647"/>
      <c r="K199" s="647"/>
      <c r="L199" s="647"/>
      <c r="M199" s="647"/>
      <c r="N199" s="647"/>
      <c r="O199" s="647"/>
      <c r="P199" s="647"/>
      <c r="Q199" s="647"/>
      <c r="R199" s="647"/>
      <c r="S199" s="278" t="s">
        <v>597</v>
      </c>
      <c r="T199" s="279"/>
      <c r="U199" s="279"/>
      <c r="V199" s="279"/>
      <c r="W199" s="311"/>
      <c r="X199" s="319"/>
      <c r="Y199" s="323"/>
      <c r="Z199" s="324"/>
      <c r="AA199" s="324"/>
      <c r="AB199" s="324"/>
      <c r="AC199" s="324"/>
      <c r="AD199" s="324"/>
      <c r="AE199" s="324"/>
      <c r="AF199" s="324"/>
      <c r="AG199" s="324"/>
      <c r="AH199" s="324"/>
      <c r="AI199" s="324"/>
      <c r="AJ199" s="324"/>
      <c r="AK199" s="325"/>
    </row>
    <row r="200" spans="1:37" ht="14.25" thickBot="1" x14ac:dyDescent="0.2">
      <c r="A200" s="648"/>
      <c r="B200" s="649"/>
      <c r="C200" s="649"/>
      <c r="D200" s="649"/>
      <c r="E200" s="649"/>
      <c r="F200" s="649"/>
      <c r="G200" s="649"/>
      <c r="H200" s="649"/>
      <c r="I200" s="649"/>
      <c r="J200" s="649"/>
      <c r="K200" s="649"/>
      <c r="L200" s="649"/>
      <c r="M200" s="649"/>
      <c r="N200" s="649"/>
      <c r="O200" s="649"/>
      <c r="P200" s="649"/>
      <c r="Q200" s="649"/>
      <c r="R200" s="649"/>
      <c r="S200" s="306" t="s">
        <v>598</v>
      </c>
      <c r="T200" s="307"/>
      <c r="U200" s="307"/>
      <c r="V200" s="307"/>
      <c r="W200" s="631">
        <f>AR73</f>
        <v>0</v>
      </c>
      <c r="X200" s="632"/>
      <c r="Y200" s="590"/>
      <c r="Z200" s="652"/>
      <c r="AA200" s="652"/>
      <c r="AB200" s="652"/>
      <c r="AC200" s="652"/>
      <c r="AD200" s="652"/>
      <c r="AE200" s="652"/>
      <c r="AF200" s="652"/>
      <c r="AG200" s="652"/>
      <c r="AH200" s="652"/>
      <c r="AI200" s="652"/>
      <c r="AJ200" s="652"/>
      <c r="AK200" s="653"/>
    </row>
    <row r="201" spans="1:37" ht="14.25" thickBot="1" x14ac:dyDescent="0.2">
      <c r="F201" s="218"/>
      <c r="G201" s="218"/>
      <c r="H201" s="218"/>
      <c r="I201" s="218"/>
      <c r="J201" s="218"/>
      <c r="K201" s="218"/>
      <c r="L201" s="218"/>
      <c r="M201" s="218"/>
      <c r="N201" s="218"/>
      <c r="O201" s="218"/>
      <c r="P201" s="218"/>
      <c r="Q201" s="218"/>
      <c r="R201" s="218"/>
      <c r="V201" s="218"/>
      <c r="W201" s="218"/>
      <c r="X201" s="218"/>
      <c r="Y201" s="218"/>
      <c r="Z201" s="218"/>
      <c r="AA201" s="218"/>
      <c r="AB201" s="218"/>
      <c r="AC201" s="218"/>
      <c r="AD201" s="218"/>
      <c r="AE201" s="218"/>
      <c r="AF201" s="218"/>
      <c r="AG201" s="218"/>
      <c r="AH201" s="218"/>
      <c r="AI201" s="218"/>
      <c r="AJ201" s="218"/>
      <c r="AK201" s="218"/>
    </row>
    <row r="202" spans="1:37" x14ac:dyDescent="0.15">
      <c r="A202" s="684" t="s">
        <v>833</v>
      </c>
      <c r="B202" s="685"/>
      <c r="C202" s="685"/>
      <c r="D202" s="685"/>
      <c r="E202" s="685"/>
      <c r="F202" s="685"/>
      <c r="G202" s="686" t="str">
        <f>H4</f>
        <v>気ままな旅人</v>
      </c>
      <c r="H202" s="686"/>
      <c r="I202" s="686"/>
      <c r="J202" s="686"/>
      <c r="K202" s="686"/>
      <c r="L202" s="686"/>
      <c r="M202" s="686"/>
      <c r="N202" s="686"/>
      <c r="O202" s="686"/>
      <c r="P202" s="686"/>
      <c r="Q202" s="686"/>
      <c r="R202" s="686"/>
      <c r="S202" s="449" t="s">
        <v>586</v>
      </c>
      <c r="T202" s="449"/>
      <c r="U202" s="449"/>
      <c r="V202" s="449"/>
      <c r="W202" s="449"/>
      <c r="X202" s="449"/>
      <c r="Y202" s="687" t="str">
        <f>H7</f>
        <v>サンプルキャラクター</v>
      </c>
      <c r="Z202" s="687"/>
      <c r="AA202" s="687"/>
      <c r="AB202" s="687"/>
      <c r="AC202" s="687"/>
      <c r="AD202" s="687"/>
      <c r="AE202" s="687"/>
      <c r="AF202" s="687"/>
      <c r="AG202" s="687"/>
      <c r="AH202" s="687"/>
      <c r="AI202" s="687"/>
      <c r="AJ202" s="687"/>
      <c r="AK202" s="688"/>
    </row>
    <row r="203" spans="1:37" x14ac:dyDescent="0.15">
      <c r="A203" s="252"/>
      <c r="B203" s="689"/>
      <c r="C203" s="689"/>
      <c r="D203" s="689"/>
      <c r="E203" s="689"/>
      <c r="F203" s="689"/>
      <c r="G203" s="689"/>
      <c r="H203" s="689"/>
      <c r="I203" s="689"/>
      <c r="J203" s="689"/>
      <c r="K203" s="689"/>
      <c r="L203" s="689"/>
      <c r="M203" s="689"/>
      <c r="N203" s="689"/>
      <c r="O203" s="689"/>
      <c r="P203" s="689"/>
      <c r="Q203" s="689"/>
      <c r="R203" s="689"/>
      <c r="S203" s="689"/>
      <c r="T203" s="689"/>
      <c r="U203" s="689"/>
      <c r="V203" s="689"/>
      <c r="W203" s="689"/>
      <c r="X203" s="689"/>
      <c r="Y203" s="689"/>
      <c r="Z203" s="689"/>
      <c r="AA203" s="689"/>
      <c r="AB203" s="689"/>
      <c r="AC203" s="689"/>
      <c r="AD203" s="689"/>
      <c r="AE203" s="689"/>
      <c r="AF203" s="689"/>
      <c r="AG203" s="689"/>
      <c r="AH203" s="689"/>
      <c r="AI203" s="689"/>
      <c r="AJ203" s="689"/>
      <c r="AK203" s="690"/>
    </row>
    <row r="204" spans="1:37" x14ac:dyDescent="0.15">
      <c r="A204" s="253" t="s">
        <v>1648</v>
      </c>
      <c r="B204" s="689"/>
      <c r="C204" s="689"/>
      <c r="D204" s="689"/>
      <c r="E204" s="689"/>
      <c r="F204" s="689"/>
      <c r="G204" s="689"/>
      <c r="H204" s="689"/>
      <c r="I204" s="689"/>
      <c r="J204" s="689"/>
      <c r="K204" s="689"/>
      <c r="L204" s="689"/>
      <c r="M204" s="689"/>
      <c r="N204" s="689"/>
      <c r="O204" s="689"/>
      <c r="P204" s="689"/>
      <c r="Q204" s="689"/>
      <c r="R204" s="689"/>
      <c r="S204" s="689"/>
      <c r="T204" s="689"/>
      <c r="U204" s="689"/>
      <c r="V204" s="689"/>
      <c r="W204" s="689"/>
      <c r="X204" s="689"/>
      <c r="Y204" s="689"/>
      <c r="Z204" s="689"/>
      <c r="AA204" s="689"/>
      <c r="AB204" s="689"/>
      <c r="AC204" s="689"/>
      <c r="AD204" s="689"/>
      <c r="AE204" s="689"/>
      <c r="AF204" s="689"/>
      <c r="AG204" s="689"/>
      <c r="AH204" s="689"/>
      <c r="AI204" s="689"/>
      <c r="AJ204" s="689"/>
      <c r="AK204" s="690"/>
    </row>
    <row r="205" spans="1:37" x14ac:dyDescent="0.15">
      <c r="A205" s="253" t="s">
        <v>1649</v>
      </c>
      <c r="B205" s="689"/>
      <c r="C205" s="689"/>
      <c r="D205" s="689"/>
      <c r="E205" s="689"/>
      <c r="F205" s="689"/>
      <c r="G205" s="689"/>
      <c r="H205" s="689"/>
      <c r="I205" s="689"/>
      <c r="J205" s="689"/>
      <c r="K205" s="689"/>
      <c r="L205" s="689"/>
      <c r="M205" s="689"/>
      <c r="N205" s="689"/>
      <c r="O205" s="689"/>
      <c r="P205" s="689"/>
      <c r="Q205" s="689"/>
      <c r="R205" s="689"/>
      <c r="S205" s="689"/>
      <c r="T205" s="689"/>
      <c r="U205" s="689"/>
      <c r="V205" s="689"/>
      <c r="W205" s="689"/>
      <c r="X205" s="689"/>
      <c r="Y205" s="689"/>
      <c r="Z205" s="689"/>
      <c r="AA205" s="689"/>
      <c r="AB205" s="689"/>
      <c r="AC205" s="689"/>
      <c r="AD205" s="689"/>
      <c r="AE205" s="689"/>
      <c r="AF205" s="689"/>
      <c r="AG205" s="689"/>
      <c r="AH205" s="689"/>
      <c r="AI205" s="689"/>
      <c r="AJ205" s="689"/>
      <c r="AK205" s="690"/>
    </row>
    <row r="206" spans="1:37" ht="14.25" thickBot="1" x14ac:dyDescent="0.2">
      <c r="A206" s="254"/>
      <c r="B206" s="691"/>
      <c r="C206" s="691"/>
      <c r="D206" s="691"/>
      <c r="E206" s="691"/>
      <c r="F206" s="691"/>
      <c r="G206" s="691"/>
      <c r="H206" s="691"/>
      <c r="I206" s="691"/>
      <c r="J206" s="691"/>
      <c r="K206" s="691"/>
      <c r="L206" s="691"/>
      <c r="M206" s="691"/>
      <c r="N206" s="691"/>
      <c r="O206" s="691"/>
      <c r="P206" s="691"/>
      <c r="Q206" s="691"/>
      <c r="R206" s="691"/>
      <c r="S206" s="691"/>
      <c r="T206" s="691"/>
      <c r="U206" s="691"/>
      <c r="V206" s="691"/>
      <c r="W206" s="691"/>
      <c r="X206" s="691"/>
      <c r="Y206" s="691"/>
      <c r="Z206" s="691"/>
      <c r="AA206" s="691"/>
      <c r="AB206" s="691"/>
      <c r="AC206" s="691"/>
      <c r="AD206" s="691"/>
      <c r="AE206" s="691"/>
      <c r="AF206" s="691"/>
      <c r="AG206" s="691"/>
      <c r="AH206" s="691"/>
      <c r="AI206" s="691"/>
      <c r="AJ206" s="691"/>
      <c r="AK206" s="692"/>
    </row>
    <row r="207" spans="1:37" ht="14.25" thickBot="1" x14ac:dyDescent="0.2"/>
    <row r="208" spans="1:37" ht="14.25" thickBot="1" x14ac:dyDescent="0.2">
      <c r="A208" s="693" t="s">
        <v>828</v>
      </c>
      <c r="B208" s="694"/>
      <c r="C208" s="694"/>
      <c r="D208" s="694"/>
      <c r="E208" s="694"/>
      <c r="F208" s="694"/>
      <c r="G208" s="694"/>
      <c r="H208" s="694"/>
      <c r="I208" s="695" t="s">
        <v>1644</v>
      </c>
      <c r="J208" s="695"/>
      <c r="K208" s="695"/>
      <c r="L208" s="695"/>
      <c r="M208" s="696" t="s">
        <v>590</v>
      </c>
      <c r="N208" s="696"/>
      <c r="O208" s="696"/>
      <c r="P208" s="696" t="s">
        <v>591</v>
      </c>
      <c r="Q208" s="696"/>
      <c r="R208" s="696"/>
      <c r="S208" s="696" t="s">
        <v>592</v>
      </c>
      <c r="T208" s="696"/>
      <c r="U208" s="696"/>
      <c r="V208" s="695" t="s">
        <v>1645</v>
      </c>
      <c r="W208" s="695"/>
      <c r="X208" s="695"/>
      <c r="Y208" s="695" t="s">
        <v>1646</v>
      </c>
      <c r="Z208" s="695"/>
      <c r="AA208" s="695"/>
      <c r="AB208" s="695" t="s">
        <v>815</v>
      </c>
      <c r="AC208" s="695"/>
      <c r="AD208" s="695"/>
      <c r="AE208" s="695" t="s">
        <v>1650</v>
      </c>
      <c r="AF208" s="695"/>
      <c r="AG208" s="695"/>
      <c r="AH208" s="695"/>
      <c r="AI208" s="696" t="s">
        <v>1651</v>
      </c>
      <c r="AJ208" s="696"/>
      <c r="AK208" s="702"/>
    </row>
    <row r="209" spans="1:37" x14ac:dyDescent="0.15">
      <c r="A209" s="703"/>
      <c r="B209" s="704"/>
      <c r="C209" s="704"/>
      <c r="D209" s="704"/>
      <c r="E209" s="704"/>
      <c r="F209" s="704"/>
      <c r="G209" s="704"/>
      <c r="H209" s="704"/>
      <c r="I209" s="697"/>
      <c r="J209" s="697"/>
      <c r="K209" s="697"/>
      <c r="L209" s="697"/>
      <c r="M209" s="588"/>
      <c r="N209" s="588"/>
      <c r="O209" s="588"/>
      <c r="P209" s="588"/>
      <c r="Q209" s="588"/>
      <c r="R209" s="588"/>
      <c r="S209" s="588"/>
      <c r="T209" s="588"/>
      <c r="U209" s="588"/>
      <c r="V209" s="697"/>
      <c r="W209" s="697"/>
      <c r="X209" s="697"/>
      <c r="Y209" s="697"/>
      <c r="Z209" s="697"/>
      <c r="AA209" s="697"/>
      <c r="AB209" s="697"/>
      <c r="AC209" s="697"/>
      <c r="AD209" s="697"/>
      <c r="AE209" s="697"/>
      <c r="AF209" s="697"/>
      <c r="AG209" s="697"/>
      <c r="AH209" s="697"/>
      <c r="AI209" s="588"/>
      <c r="AJ209" s="588"/>
      <c r="AK209" s="698"/>
    </row>
    <row r="210" spans="1:37" x14ac:dyDescent="0.15">
      <c r="A210" s="699" t="s">
        <v>1652</v>
      </c>
      <c r="B210" s="666"/>
      <c r="C210" s="700"/>
      <c r="D210" s="700"/>
      <c r="E210" s="700"/>
      <c r="F210" s="700"/>
      <c r="G210" s="700"/>
      <c r="H210" s="700"/>
      <c r="I210" s="700"/>
      <c r="J210" s="700"/>
      <c r="K210" s="700"/>
      <c r="L210" s="700"/>
      <c r="M210" s="700"/>
      <c r="N210" s="700"/>
      <c r="O210" s="700"/>
      <c r="P210" s="700"/>
      <c r="Q210" s="700"/>
      <c r="R210" s="700"/>
      <c r="S210" s="700"/>
      <c r="T210" s="700"/>
      <c r="U210" s="700"/>
      <c r="V210" s="700"/>
      <c r="W210" s="700"/>
      <c r="X210" s="700"/>
      <c r="Y210" s="700"/>
      <c r="Z210" s="700"/>
      <c r="AA210" s="700"/>
      <c r="AB210" s="700"/>
      <c r="AC210" s="700"/>
      <c r="AD210" s="700"/>
      <c r="AE210" s="700"/>
      <c r="AF210" s="700"/>
      <c r="AG210" s="700"/>
      <c r="AH210" s="700"/>
      <c r="AI210" s="700"/>
      <c r="AJ210" s="700"/>
      <c r="AK210" s="701"/>
    </row>
    <row r="211" spans="1:37" ht="14.25" thickBot="1" x14ac:dyDescent="0.2">
      <c r="A211" s="705"/>
      <c r="B211" s="706"/>
      <c r="C211" s="706"/>
      <c r="D211" s="706"/>
      <c r="E211" s="706"/>
      <c r="F211" s="706"/>
      <c r="G211" s="706"/>
      <c r="H211" s="706"/>
      <c r="I211" s="706"/>
      <c r="J211" s="706"/>
      <c r="K211" s="706"/>
      <c r="L211" s="706"/>
      <c r="M211" s="706"/>
      <c r="N211" s="706"/>
      <c r="O211" s="706"/>
      <c r="P211" s="706"/>
      <c r="Q211" s="706"/>
      <c r="R211" s="706"/>
      <c r="S211" s="706"/>
      <c r="T211" s="706"/>
      <c r="U211" s="706"/>
      <c r="V211" s="706"/>
      <c r="W211" s="706"/>
      <c r="X211" s="706"/>
      <c r="Y211" s="706"/>
      <c r="Z211" s="706"/>
      <c r="AA211" s="706"/>
      <c r="AB211" s="706"/>
      <c r="AC211" s="706"/>
      <c r="AD211" s="706"/>
      <c r="AE211" s="706"/>
      <c r="AF211" s="706"/>
      <c r="AG211" s="706"/>
      <c r="AH211" s="706"/>
      <c r="AI211" s="706"/>
      <c r="AJ211" s="706"/>
      <c r="AK211" s="707"/>
    </row>
    <row r="212" spans="1:37" x14ac:dyDescent="0.15">
      <c r="A212" s="703"/>
      <c r="B212" s="704"/>
      <c r="C212" s="704"/>
      <c r="D212" s="704"/>
      <c r="E212" s="704"/>
      <c r="F212" s="704"/>
      <c r="G212" s="704"/>
      <c r="H212" s="704"/>
      <c r="I212" s="697"/>
      <c r="J212" s="697"/>
      <c r="K212" s="697"/>
      <c r="L212" s="697"/>
      <c r="M212" s="588"/>
      <c r="N212" s="588"/>
      <c r="O212" s="588"/>
      <c r="P212" s="588"/>
      <c r="Q212" s="588"/>
      <c r="R212" s="588"/>
      <c r="S212" s="588"/>
      <c r="T212" s="588"/>
      <c r="U212" s="588"/>
      <c r="V212" s="697"/>
      <c r="W212" s="697"/>
      <c r="X212" s="697"/>
      <c r="Y212" s="697"/>
      <c r="Z212" s="697"/>
      <c r="AA212" s="697"/>
      <c r="AB212" s="697"/>
      <c r="AC212" s="697"/>
      <c r="AD212" s="697"/>
      <c r="AE212" s="697"/>
      <c r="AF212" s="697"/>
      <c r="AG212" s="697"/>
      <c r="AH212" s="697"/>
      <c r="AI212" s="588"/>
      <c r="AJ212" s="588"/>
      <c r="AK212" s="698"/>
    </row>
    <row r="213" spans="1:37" x14ac:dyDescent="0.15">
      <c r="A213" s="699" t="s">
        <v>1652</v>
      </c>
      <c r="B213" s="666"/>
      <c r="C213" s="700"/>
      <c r="D213" s="700"/>
      <c r="E213" s="700"/>
      <c r="F213" s="700"/>
      <c r="G213" s="700"/>
      <c r="H213" s="700"/>
      <c r="I213" s="700"/>
      <c r="J213" s="700"/>
      <c r="K213" s="700"/>
      <c r="L213" s="700"/>
      <c r="M213" s="700"/>
      <c r="N213" s="700"/>
      <c r="O213" s="700"/>
      <c r="P213" s="700"/>
      <c r="Q213" s="700"/>
      <c r="R213" s="700"/>
      <c r="S213" s="700"/>
      <c r="T213" s="700"/>
      <c r="U213" s="700"/>
      <c r="V213" s="700"/>
      <c r="W213" s="700"/>
      <c r="X213" s="700"/>
      <c r="Y213" s="700"/>
      <c r="Z213" s="700"/>
      <c r="AA213" s="700"/>
      <c r="AB213" s="700"/>
      <c r="AC213" s="700"/>
      <c r="AD213" s="700"/>
      <c r="AE213" s="700"/>
      <c r="AF213" s="700"/>
      <c r="AG213" s="700"/>
      <c r="AH213" s="700"/>
      <c r="AI213" s="700"/>
      <c r="AJ213" s="700"/>
      <c r="AK213" s="701"/>
    </row>
    <row r="214" spans="1:37" ht="14.25" thickBot="1" x14ac:dyDescent="0.2">
      <c r="A214" s="705"/>
      <c r="B214" s="706"/>
      <c r="C214" s="706"/>
      <c r="D214" s="706"/>
      <c r="E214" s="706"/>
      <c r="F214" s="706"/>
      <c r="G214" s="706"/>
      <c r="H214" s="706"/>
      <c r="I214" s="706"/>
      <c r="J214" s="706"/>
      <c r="K214" s="706"/>
      <c r="L214" s="706"/>
      <c r="M214" s="706"/>
      <c r="N214" s="706"/>
      <c r="O214" s="706"/>
      <c r="P214" s="706"/>
      <c r="Q214" s="706"/>
      <c r="R214" s="706"/>
      <c r="S214" s="706"/>
      <c r="T214" s="706"/>
      <c r="U214" s="706"/>
      <c r="V214" s="706"/>
      <c r="W214" s="706"/>
      <c r="X214" s="706"/>
      <c r="Y214" s="706"/>
      <c r="Z214" s="706"/>
      <c r="AA214" s="706"/>
      <c r="AB214" s="706"/>
      <c r="AC214" s="706"/>
      <c r="AD214" s="706"/>
      <c r="AE214" s="706"/>
      <c r="AF214" s="706"/>
      <c r="AG214" s="706"/>
      <c r="AH214" s="706"/>
      <c r="AI214" s="706"/>
      <c r="AJ214" s="706"/>
      <c r="AK214" s="707"/>
    </row>
    <row r="215" spans="1:37" x14ac:dyDescent="0.15">
      <c r="A215" s="703"/>
      <c r="B215" s="704"/>
      <c r="C215" s="704"/>
      <c r="D215" s="704"/>
      <c r="E215" s="704"/>
      <c r="F215" s="704"/>
      <c r="G215" s="704"/>
      <c r="H215" s="704"/>
      <c r="I215" s="697"/>
      <c r="J215" s="697"/>
      <c r="K215" s="697"/>
      <c r="L215" s="697"/>
      <c r="M215" s="588"/>
      <c r="N215" s="588"/>
      <c r="O215" s="588"/>
      <c r="P215" s="588"/>
      <c r="Q215" s="588"/>
      <c r="R215" s="588"/>
      <c r="S215" s="588"/>
      <c r="T215" s="588"/>
      <c r="U215" s="588"/>
      <c r="V215" s="697"/>
      <c r="W215" s="697"/>
      <c r="X215" s="697"/>
      <c r="Y215" s="697"/>
      <c r="Z215" s="697"/>
      <c r="AA215" s="697"/>
      <c r="AB215" s="697"/>
      <c r="AC215" s="697"/>
      <c r="AD215" s="697"/>
      <c r="AE215" s="697"/>
      <c r="AF215" s="697"/>
      <c r="AG215" s="697"/>
      <c r="AH215" s="697"/>
      <c r="AI215" s="588"/>
      <c r="AJ215" s="588"/>
      <c r="AK215" s="698"/>
    </row>
    <row r="216" spans="1:37" x14ac:dyDescent="0.15">
      <c r="A216" s="699" t="s">
        <v>1652</v>
      </c>
      <c r="B216" s="666"/>
      <c r="C216" s="700"/>
      <c r="D216" s="700"/>
      <c r="E216" s="700"/>
      <c r="F216" s="700"/>
      <c r="G216" s="700"/>
      <c r="H216" s="700"/>
      <c r="I216" s="700"/>
      <c r="J216" s="700"/>
      <c r="K216" s="700"/>
      <c r="L216" s="700"/>
      <c r="M216" s="700"/>
      <c r="N216" s="700"/>
      <c r="O216" s="700"/>
      <c r="P216" s="700"/>
      <c r="Q216" s="700"/>
      <c r="R216" s="700"/>
      <c r="S216" s="700"/>
      <c r="T216" s="700"/>
      <c r="U216" s="700"/>
      <c r="V216" s="700"/>
      <c r="W216" s="700"/>
      <c r="X216" s="700"/>
      <c r="Y216" s="700"/>
      <c r="Z216" s="700"/>
      <c r="AA216" s="700"/>
      <c r="AB216" s="700"/>
      <c r="AC216" s="700"/>
      <c r="AD216" s="700"/>
      <c r="AE216" s="700"/>
      <c r="AF216" s="700"/>
      <c r="AG216" s="700"/>
      <c r="AH216" s="700"/>
      <c r="AI216" s="700"/>
      <c r="AJ216" s="700"/>
      <c r="AK216" s="701"/>
    </row>
    <row r="217" spans="1:37" ht="14.25" thickBot="1" x14ac:dyDescent="0.2">
      <c r="A217" s="705"/>
      <c r="B217" s="706"/>
      <c r="C217" s="706"/>
      <c r="D217" s="706"/>
      <c r="E217" s="706"/>
      <c r="F217" s="706"/>
      <c r="G217" s="706"/>
      <c r="H217" s="706"/>
      <c r="I217" s="706"/>
      <c r="J217" s="706"/>
      <c r="K217" s="706"/>
      <c r="L217" s="706"/>
      <c r="M217" s="706"/>
      <c r="N217" s="706"/>
      <c r="O217" s="706"/>
      <c r="P217" s="706"/>
      <c r="Q217" s="706"/>
      <c r="R217" s="706"/>
      <c r="S217" s="706"/>
      <c r="T217" s="706"/>
      <c r="U217" s="706"/>
      <c r="V217" s="706"/>
      <c r="W217" s="706"/>
      <c r="X217" s="706"/>
      <c r="Y217" s="706"/>
      <c r="Z217" s="706"/>
      <c r="AA217" s="706"/>
      <c r="AB217" s="706"/>
      <c r="AC217" s="706"/>
      <c r="AD217" s="706"/>
      <c r="AE217" s="706"/>
      <c r="AF217" s="706"/>
      <c r="AG217" s="706"/>
      <c r="AH217" s="706"/>
      <c r="AI217" s="706"/>
      <c r="AJ217" s="706"/>
      <c r="AK217" s="707"/>
    </row>
    <row r="218" spans="1:37" x14ac:dyDescent="0.15">
      <c r="A218" s="703"/>
      <c r="B218" s="704"/>
      <c r="C218" s="704"/>
      <c r="D218" s="704"/>
      <c r="E218" s="704"/>
      <c r="F218" s="704"/>
      <c r="G218" s="704"/>
      <c r="H218" s="704"/>
      <c r="I218" s="697"/>
      <c r="J218" s="697"/>
      <c r="K218" s="697"/>
      <c r="L218" s="697"/>
      <c r="M218" s="588"/>
      <c r="N218" s="588"/>
      <c r="O218" s="588"/>
      <c r="P218" s="588"/>
      <c r="Q218" s="588"/>
      <c r="R218" s="588"/>
      <c r="S218" s="588"/>
      <c r="T218" s="588"/>
      <c r="U218" s="588"/>
      <c r="V218" s="697"/>
      <c r="W218" s="697"/>
      <c r="X218" s="697"/>
      <c r="Y218" s="697"/>
      <c r="Z218" s="697"/>
      <c r="AA218" s="697"/>
      <c r="AB218" s="697"/>
      <c r="AC218" s="697"/>
      <c r="AD218" s="697"/>
      <c r="AE218" s="697"/>
      <c r="AF218" s="697"/>
      <c r="AG218" s="697"/>
      <c r="AH218" s="697"/>
      <c r="AI218" s="588"/>
      <c r="AJ218" s="588"/>
      <c r="AK218" s="698"/>
    </row>
    <row r="219" spans="1:37" x14ac:dyDescent="0.15">
      <c r="A219" s="699" t="s">
        <v>1652</v>
      </c>
      <c r="B219" s="666"/>
      <c r="C219" s="700"/>
      <c r="D219" s="700"/>
      <c r="E219" s="700"/>
      <c r="F219" s="700"/>
      <c r="G219" s="700"/>
      <c r="H219" s="700"/>
      <c r="I219" s="700"/>
      <c r="J219" s="700"/>
      <c r="K219" s="700"/>
      <c r="L219" s="700"/>
      <c r="M219" s="700"/>
      <c r="N219" s="700"/>
      <c r="O219" s="700"/>
      <c r="P219" s="700"/>
      <c r="Q219" s="700"/>
      <c r="R219" s="700"/>
      <c r="S219" s="700"/>
      <c r="T219" s="700"/>
      <c r="U219" s="700"/>
      <c r="V219" s="700"/>
      <c r="W219" s="700"/>
      <c r="X219" s="700"/>
      <c r="Y219" s="700"/>
      <c r="Z219" s="700"/>
      <c r="AA219" s="700"/>
      <c r="AB219" s="700"/>
      <c r="AC219" s="700"/>
      <c r="AD219" s="700"/>
      <c r="AE219" s="700"/>
      <c r="AF219" s="700"/>
      <c r="AG219" s="700"/>
      <c r="AH219" s="700"/>
      <c r="AI219" s="700"/>
      <c r="AJ219" s="700"/>
      <c r="AK219" s="701"/>
    </row>
    <row r="220" spans="1:37" ht="14.25" thickBot="1" x14ac:dyDescent="0.2">
      <c r="A220" s="705"/>
      <c r="B220" s="706"/>
      <c r="C220" s="706"/>
      <c r="D220" s="706"/>
      <c r="E220" s="706"/>
      <c r="F220" s="706"/>
      <c r="G220" s="706"/>
      <c r="H220" s="706"/>
      <c r="I220" s="706"/>
      <c r="J220" s="706"/>
      <c r="K220" s="706"/>
      <c r="L220" s="706"/>
      <c r="M220" s="706"/>
      <c r="N220" s="706"/>
      <c r="O220" s="706"/>
      <c r="P220" s="706"/>
      <c r="Q220" s="706"/>
      <c r="R220" s="706"/>
      <c r="S220" s="706"/>
      <c r="T220" s="706"/>
      <c r="U220" s="706"/>
      <c r="V220" s="706"/>
      <c r="W220" s="706"/>
      <c r="X220" s="706"/>
      <c r="Y220" s="706"/>
      <c r="Z220" s="706"/>
      <c r="AA220" s="706"/>
      <c r="AB220" s="706"/>
      <c r="AC220" s="706"/>
      <c r="AD220" s="706"/>
      <c r="AE220" s="706"/>
      <c r="AF220" s="706"/>
      <c r="AG220" s="706"/>
      <c r="AH220" s="706"/>
      <c r="AI220" s="706"/>
      <c r="AJ220" s="706"/>
      <c r="AK220" s="707"/>
    </row>
    <row r="221" spans="1:37" x14ac:dyDescent="0.15">
      <c r="A221" s="703"/>
      <c r="B221" s="704"/>
      <c r="C221" s="704"/>
      <c r="D221" s="704"/>
      <c r="E221" s="704"/>
      <c r="F221" s="704"/>
      <c r="G221" s="704"/>
      <c r="H221" s="704"/>
      <c r="I221" s="697"/>
      <c r="J221" s="697"/>
      <c r="K221" s="697"/>
      <c r="L221" s="697"/>
      <c r="M221" s="588"/>
      <c r="N221" s="588"/>
      <c r="O221" s="588"/>
      <c r="P221" s="588"/>
      <c r="Q221" s="588"/>
      <c r="R221" s="588"/>
      <c r="S221" s="588"/>
      <c r="T221" s="588"/>
      <c r="U221" s="588"/>
      <c r="V221" s="697"/>
      <c r="W221" s="697"/>
      <c r="X221" s="697"/>
      <c r="Y221" s="697"/>
      <c r="Z221" s="697"/>
      <c r="AA221" s="697"/>
      <c r="AB221" s="697"/>
      <c r="AC221" s="697"/>
      <c r="AD221" s="697"/>
      <c r="AE221" s="697"/>
      <c r="AF221" s="697"/>
      <c r="AG221" s="697"/>
      <c r="AH221" s="697"/>
      <c r="AI221" s="588"/>
      <c r="AJ221" s="588"/>
      <c r="AK221" s="698"/>
    </row>
    <row r="222" spans="1:37" x14ac:dyDescent="0.15">
      <c r="A222" s="699" t="s">
        <v>1652</v>
      </c>
      <c r="B222" s="666"/>
      <c r="C222" s="700"/>
      <c r="D222" s="700"/>
      <c r="E222" s="700"/>
      <c r="F222" s="700"/>
      <c r="G222" s="700"/>
      <c r="H222" s="700"/>
      <c r="I222" s="700"/>
      <c r="J222" s="700"/>
      <c r="K222" s="700"/>
      <c r="L222" s="700"/>
      <c r="M222" s="700"/>
      <c r="N222" s="700"/>
      <c r="O222" s="700"/>
      <c r="P222" s="700"/>
      <c r="Q222" s="700"/>
      <c r="R222" s="700"/>
      <c r="S222" s="700"/>
      <c r="T222" s="700"/>
      <c r="U222" s="700"/>
      <c r="V222" s="700"/>
      <c r="W222" s="700"/>
      <c r="X222" s="700"/>
      <c r="Y222" s="700"/>
      <c r="Z222" s="700"/>
      <c r="AA222" s="700"/>
      <c r="AB222" s="700"/>
      <c r="AC222" s="700"/>
      <c r="AD222" s="700"/>
      <c r="AE222" s="700"/>
      <c r="AF222" s="700"/>
      <c r="AG222" s="700"/>
      <c r="AH222" s="700"/>
      <c r="AI222" s="700"/>
      <c r="AJ222" s="700"/>
      <c r="AK222" s="701"/>
    </row>
    <row r="223" spans="1:37" ht="14.25" thickBot="1" x14ac:dyDescent="0.2">
      <c r="A223" s="705"/>
      <c r="B223" s="706"/>
      <c r="C223" s="706"/>
      <c r="D223" s="706"/>
      <c r="E223" s="706"/>
      <c r="F223" s="706"/>
      <c r="G223" s="706"/>
      <c r="H223" s="706"/>
      <c r="I223" s="706"/>
      <c r="J223" s="706"/>
      <c r="K223" s="706"/>
      <c r="L223" s="706"/>
      <c r="M223" s="706"/>
      <c r="N223" s="706"/>
      <c r="O223" s="706"/>
      <c r="P223" s="706"/>
      <c r="Q223" s="706"/>
      <c r="R223" s="706"/>
      <c r="S223" s="706"/>
      <c r="T223" s="706"/>
      <c r="U223" s="706"/>
      <c r="V223" s="706"/>
      <c r="W223" s="706"/>
      <c r="X223" s="706"/>
      <c r="Y223" s="706"/>
      <c r="Z223" s="706"/>
      <c r="AA223" s="706"/>
      <c r="AB223" s="706"/>
      <c r="AC223" s="706"/>
      <c r="AD223" s="706"/>
      <c r="AE223" s="706"/>
      <c r="AF223" s="706"/>
      <c r="AG223" s="706"/>
      <c r="AH223" s="706"/>
      <c r="AI223" s="706"/>
      <c r="AJ223" s="706"/>
      <c r="AK223" s="707"/>
    </row>
    <row r="224" spans="1:37" x14ac:dyDescent="0.15">
      <c r="A224" s="703"/>
      <c r="B224" s="704"/>
      <c r="C224" s="704"/>
      <c r="D224" s="704"/>
      <c r="E224" s="704"/>
      <c r="F224" s="704"/>
      <c r="G224" s="704"/>
      <c r="H224" s="704"/>
      <c r="I224" s="697"/>
      <c r="J224" s="697"/>
      <c r="K224" s="697"/>
      <c r="L224" s="697"/>
      <c r="M224" s="588"/>
      <c r="N224" s="588"/>
      <c r="O224" s="588"/>
      <c r="P224" s="588"/>
      <c r="Q224" s="588"/>
      <c r="R224" s="588"/>
      <c r="S224" s="588"/>
      <c r="T224" s="588"/>
      <c r="U224" s="588"/>
      <c r="V224" s="697"/>
      <c r="W224" s="697"/>
      <c r="X224" s="697"/>
      <c r="Y224" s="697"/>
      <c r="Z224" s="697"/>
      <c r="AA224" s="697"/>
      <c r="AB224" s="697"/>
      <c r="AC224" s="697"/>
      <c r="AD224" s="697"/>
      <c r="AE224" s="697"/>
      <c r="AF224" s="697"/>
      <c r="AG224" s="697"/>
      <c r="AH224" s="697"/>
      <c r="AI224" s="588"/>
      <c r="AJ224" s="588"/>
      <c r="AK224" s="698"/>
    </row>
    <row r="225" spans="1:37" x14ac:dyDescent="0.15">
      <c r="A225" s="699" t="s">
        <v>1652</v>
      </c>
      <c r="B225" s="666"/>
      <c r="C225" s="700"/>
      <c r="D225" s="700"/>
      <c r="E225" s="700"/>
      <c r="F225" s="700"/>
      <c r="G225" s="700"/>
      <c r="H225" s="700"/>
      <c r="I225" s="700"/>
      <c r="J225" s="700"/>
      <c r="K225" s="700"/>
      <c r="L225" s="700"/>
      <c r="M225" s="700"/>
      <c r="N225" s="700"/>
      <c r="O225" s="700"/>
      <c r="P225" s="700"/>
      <c r="Q225" s="700"/>
      <c r="R225" s="700"/>
      <c r="S225" s="700"/>
      <c r="T225" s="700"/>
      <c r="U225" s="700"/>
      <c r="V225" s="700"/>
      <c r="W225" s="700"/>
      <c r="X225" s="700"/>
      <c r="Y225" s="700"/>
      <c r="Z225" s="700"/>
      <c r="AA225" s="700"/>
      <c r="AB225" s="700"/>
      <c r="AC225" s="700"/>
      <c r="AD225" s="700"/>
      <c r="AE225" s="700"/>
      <c r="AF225" s="700"/>
      <c r="AG225" s="700"/>
      <c r="AH225" s="700"/>
      <c r="AI225" s="700"/>
      <c r="AJ225" s="700"/>
      <c r="AK225" s="701"/>
    </row>
    <row r="226" spans="1:37" ht="14.25" thickBot="1" x14ac:dyDescent="0.2">
      <c r="A226" s="705"/>
      <c r="B226" s="706"/>
      <c r="C226" s="706"/>
      <c r="D226" s="706"/>
      <c r="E226" s="706"/>
      <c r="F226" s="706"/>
      <c r="G226" s="706"/>
      <c r="H226" s="706"/>
      <c r="I226" s="706"/>
      <c r="J226" s="706"/>
      <c r="K226" s="706"/>
      <c r="L226" s="706"/>
      <c r="M226" s="706"/>
      <c r="N226" s="706"/>
      <c r="O226" s="706"/>
      <c r="P226" s="706"/>
      <c r="Q226" s="706"/>
      <c r="R226" s="706"/>
      <c r="S226" s="706"/>
      <c r="T226" s="706"/>
      <c r="U226" s="706"/>
      <c r="V226" s="706"/>
      <c r="W226" s="706"/>
      <c r="X226" s="706"/>
      <c r="Y226" s="706"/>
      <c r="Z226" s="706"/>
      <c r="AA226" s="706"/>
      <c r="AB226" s="706"/>
      <c r="AC226" s="706"/>
      <c r="AD226" s="706"/>
      <c r="AE226" s="706"/>
      <c r="AF226" s="706"/>
      <c r="AG226" s="706"/>
      <c r="AH226" s="706"/>
      <c r="AI226" s="706"/>
      <c r="AJ226" s="706"/>
      <c r="AK226" s="707"/>
    </row>
    <row r="227" spans="1:37" x14ac:dyDescent="0.15">
      <c r="A227" s="703"/>
      <c r="B227" s="704"/>
      <c r="C227" s="704"/>
      <c r="D227" s="704"/>
      <c r="E227" s="704"/>
      <c r="F227" s="704"/>
      <c r="G227" s="704"/>
      <c r="H227" s="704"/>
      <c r="I227" s="697"/>
      <c r="J227" s="697"/>
      <c r="K227" s="697"/>
      <c r="L227" s="697"/>
      <c r="M227" s="588"/>
      <c r="N227" s="588"/>
      <c r="O227" s="588"/>
      <c r="P227" s="588"/>
      <c r="Q227" s="588"/>
      <c r="R227" s="588"/>
      <c r="S227" s="588"/>
      <c r="T227" s="588"/>
      <c r="U227" s="588"/>
      <c r="V227" s="697"/>
      <c r="W227" s="697"/>
      <c r="X227" s="697"/>
      <c r="Y227" s="697"/>
      <c r="Z227" s="697"/>
      <c r="AA227" s="697"/>
      <c r="AB227" s="697"/>
      <c r="AC227" s="697"/>
      <c r="AD227" s="697"/>
      <c r="AE227" s="697"/>
      <c r="AF227" s="697"/>
      <c r="AG227" s="697"/>
      <c r="AH227" s="697"/>
      <c r="AI227" s="588"/>
      <c r="AJ227" s="588"/>
      <c r="AK227" s="698"/>
    </row>
    <row r="228" spans="1:37" x14ac:dyDescent="0.15">
      <c r="A228" s="699" t="s">
        <v>1652</v>
      </c>
      <c r="B228" s="666"/>
      <c r="C228" s="700"/>
      <c r="D228" s="700"/>
      <c r="E228" s="700"/>
      <c r="F228" s="700"/>
      <c r="G228" s="700"/>
      <c r="H228" s="700"/>
      <c r="I228" s="700"/>
      <c r="J228" s="700"/>
      <c r="K228" s="700"/>
      <c r="L228" s="700"/>
      <c r="M228" s="700"/>
      <c r="N228" s="700"/>
      <c r="O228" s="700"/>
      <c r="P228" s="700"/>
      <c r="Q228" s="700"/>
      <c r="R228" s="700"/>
      <c r="S228" s="700"/>
      <c r="T228" s="700"/>
      <c r="U228" s="700"/>
      <c r="V228" s="700"/>
      <c r="W228" s="700"/>
      <c r="X228" s="700"/>
      <c r="Y228" s="700"/>
      <c r="Z228" s="700"/>
      <c r="AA228" s="700"/>
      <c r="AB228" s="700"/>
      <c r="AC228" s="700"/>
      <c r="AD228" s="700"/>
      <c r="AE228" s="700"/>
      <c r="AF228" s="700"/>
      <c r="AG228" s="700"/>
      <c r="AH228" s="700"/>
      <c r="AI228" s="700"/>
      <c r="AJ228" s="700"/>
      <c r="AK228" s="701"/>
    </row>
    <row r="229" spans="1:37" ht="14.25" thickBot="1" x14ac:dyDescent="0.2">
      <c r="A229" s="705"/>
      <c r="B229" s="706"/>
      <c r="C229" s="706"/>
      <c r="D229" s="706"/>
      <c r="E229" s="706"/>
      <c r="F229" s="706"/>
      <c r="G229" s="706"/>
      <c r="H229" s="706"/>
      <c r="I229" s="706"/>
      <c r="J229" s="706"/>
      <c r="K229" s="706"/>
      <c r="L229" s="706"/>
      <c r="M229" s="706"/>
      <c r="N229" s="706"/>
      <c r="O229" s="706"/>
      <c r="P229" s="706"/>
      <c r="Q229" s="706"/>
      <c r="R229" s="706"/>
      <c r="S229" s="706"/>
      <c r="T229" s="706"/>
      <c r="U229" s="706"/>
      <c r="V229" s="706"/>
      <c r="W229" s="706"/>
      <c r="X229" s="706"/>
      <c r="Y229" s="706"/>
      <c r="Z229" s="706"/>
      <c r="AA229" s="706"/>
      <c r="AB229" s="706"/>
      <c r="AC229" s="706"/>
      <c r="AD229" s="706"/>
      <c r="AE229" s="706"/>
      <c r="AF229" s="706"/>
      <c r="AG229" s="706"/>
      <c r="AH229" s="706"/>
      <c r="AI229" s="706"/>
      <c r="AJ229" s="706"/>
      <c r="AK229" s="707"/>
    </row>
    <row r="230" spans="1:37" x14ac:dyDescent="0.15">
      <c r="A230" s="703"/>
      <c r="B230" s="704"/>
      <c r="C230" s="704"/>
      <c r="D230" s="704"/>
      <c r="E230" s="704"/>
      <c r="F230" s="704"/>
      <c r="G230" s="704"/>
      <c r="H230" s="704"/>
      <c r="I230" s="697"/>
      <c r="J230" s="697"/>
      <c r="K230" s="697"/>
      <c r="L230" s="697"/>
      <c r="M230" s="588"/>
      <c r="N230" s="588"/>
      <c r="O230" s="588"/>
      <c r="P230" s="588"/>
      <c r="Q230" s="588"/>
      <c r="R230" s="588"/>
      <c r="S230" s="588"/>
      <c r="T230" s="588"/>
      <c r="U230" s="588"/>
      <c r="V230" s="697"/>
      <c r="W230" s="697"/>
      <c r="X230" s="697"/>
      <c r="Y230" s="697"/>
      <c r="Z230" s="697"/>
      <c r="AA230" s="697"/>
      <c r="AB230" s="697"/>
      <c r="AC230" s="697"/>
      <c r="AD230" s="697"/>
      <c r="AE230" s="697"/>
      <c r="AF230" s="697"/>
      <c r="AG230" s="697"/>
      <c r="AH230" s="697"/>
      <c r="AI230" s="588"/>
      <c r="AJ230" s="588"/>
      <c r="AK230" s="698"/>
    </row>
    <row r="231" spans="1:37" x14ac:dyDescent="0.15">
      <c r="A231" s="699" t="s">
        <v>1652</v>
      </c>
      <c r="B231" s="666"/>
      <c r="C231" s="700"/>
      <c r="D231" s="700"/>
      <c r="E231" s="700"/>
      <c r="F231" s="700"/>
      <c r="G231" s="700"/>
      <c r="H231" s="700"/>
      <c r="I231" s="700"/>
      <c r="J231" s="700"/>
      <c r="K231" s="700"/>
      <c r="L231" s="700"/>
      <c r="M231" s="700"/>
      <c r="N231" s="700"/>
      <c r="O231" s="700"/>
      <c r="P231" s="700"/>
      <c r="Q231" s="700"/>
      <c r="R231" s="700"/>
      <c r="S231" s="700"/>
      <c r="T231" s="700"/>
      <c r="U231" s="700"/>
      <c r="V231" s="700"/>
      <c r="W231" s="700"/>
      <c r="X231" s="700"/>
      <c r="Y231" s="700"/>
      <c r="Z231" s="700"/>
      <c r="AA231" s="700"/>
      <c r="AB231" s="700"/>
      <c r="AC231" s="700"/>
      <c r="AD231" s="700"/>
      <c r="AE231" s="700"/>
      <c r="AF231" s="700"/>
      <c r="AG231" s="700"/>
      <c r="AH231" s="700"/>
      <c r="AI231" s="700"/>
      <c r="AJ231" s="700"/>
      <c r="AK231" s="701"/>
    </row>
    <row r="232" spans="1:37" ht="14.25" thickBot="1" x14ac:dyDescent="0.2">
      <c r="A232" s="705"/>
      <c r="B232" s="706"/>
      <c r="C232" s="706"/>
      <c r="D232" s="706"/>
      <c r="E232" s="706"/>
      <c r="F232" s="706"/>
      <c r="G232" s="706"/>
      <c r="H232" s="706"/>
      <c r="I232" s="706"/>
      <c r="J232" s="706"/>
      <c r="K232" s="706"/>
      <c r="L232" s="706"/>
      <c r="M232" s="706"/>
      <c r="N232" s="706"/>
      <c r="O232" s="706"/>
      <c r="P232" s="706"/>
      <c r="Q232" s="706"/>
      <c r="R232" s="706"/>
      <c r="S232" s="706"/>
      <c r="T232" s="706"/>
      <c r="U232" s="706"/>
      <c r="V232" s="706"/>
      <c r="W232" s="706"/>
      <c r="X232" s="706"/>
      <c r="Y232" s="706"/>
      <c r="Z232" s="706"/>
      <c r="AA232" s="706"/>
      <c r="AB232" s="706"/>
      <c r="AC232" s="706"/>
      <c r="AD232" s="706"/>
      <c r="AE232" s="706"/>
      <c r="AF232" s="706"/>
      <c r="AG232" s="706"/>
      <c r="AH232" s="706"/>
      <c r="AI232" s="706"/>
      <c r="AJ232" s="706"/>
      <c r="AK232" s="707"/>
    </row>
    <row r="233" spans="1:37" x14ac:dyDescent="0.15">
      <c r="A233" s="703"/>
      <c r="B233" s="704"/>
      <c r="C233" s="704"/>
      <c r="D233" s="704"/>
      <c r="E233" s="704"/>
      <c r="F233" s="704"/>
      <c r="G233" s="704"/>
      <c r="H233" s="704"/>
      <c r="I233" s="697"/>
      <c r="J233" s="697"/>
      <c r="K233" s="697"/>
      <c r="L233" s="697"/>
      <c r="M233" s="588"/>
      <c r="N233" s="588"/>
      <c r="O233" s="588"/>
      <c r="P233" s="588"/>
      <c r="Q233" s="588"/>
      <c r="R233" s="588"/>
      <c r="S233" s="588"/>
      <c r="T233" s="588"/>
      <c r="U233" s="588"/>
      <c r="V233" s="697"/>
      <c r="W233" s="697"/>
      <c r="X233" s="697"/>
      <c r="Y233" s="697"/>
      <c r="Z233" s="697"/>
      <c r="AA233" s="697"/>
      <c r="AB233" s="697"/>
      <c r="AC233" s="697"/>
      <c r="AD233" s="697"/>
      <c r="AE233" s="697"/>
      <c r="AF233" s="697"/>
      <c r="AG233" s="697"/>
      <c r="AH233" s="697"/>
      <c r="AI233" s="588"/>
      <c r="AJ233" s="588"/>
      <c r="AK233" s="698"/>
    </row>
    <row r="234" spans="1:37" x14ac:dyDescent="0.15">
      <c r="A234" s="699" t="s">
        <v>1652</v>
      </c>
      <c r="B234" s="666"/>
      <c r="C234" s="700"/>
      <c r="D234" s="700"/>
      <c r="E234" s="700"/>
      <c r="F234" s="700"/>
      <c r="G234" s="700"/>
      <c r="H234" s="700"/>
      <c r="I234" s="700"/>
      <c r="J234" s="700"/>
      <c r="K234" s="700"/>
      <c r="L234" s="700"/>
      <c r="M234" s="700"/>
      <c r="N234" s="700"/>
      <c r="O234" s="700"/>
      <c r="P234" s="700"/>
      <c r="Q234" s="700"/>
      <c r="R234" s="700"/>
      <c r="S234" s="700"/>
      <c r="T234" s="700"/>
      <c r="U234" s="700"/>
      <c r="V234" s="700"/>
      <c r="W234" s="700"/>
      <c r="X234" s="700"/>
      <c r="Y234" s="700"/>
      <c r="Z234" s="700"/>
      <c r="AA234" s="700"/>
      <c r="AB234" s="700"/>
      <c r="AC234" s="700"/>
      <c r="AD234" s="700"/>
      <c r="AE234" s="700"/>
      <c r="AF234" s="700"/>
      <c r="AG234" s="700"/>
      <c r="AH234" s="700"/>
      <c r="AI234" s="700"/>
      <c r="AJ234" s="700"/>
      <c r="AK234" s="701"/>
    </row>
    <row r="235" spans="1:37" ht="14.25" thickBot="1" x14ac:dyDescent="0.2">
      <c r="A235" s="705"/>
      <c r="B235" s="706"/>
      <c r="C235" s="706"/>
      <c r="D235" s="706"/>
      <c r="E235" s="706"/>
      <c r="F235" s="706"/>
      <c r="G235" s="706"/>
      <c r="H235" s="706"/>
      <c r="I235" s="706"/>
      <c r="J235" s="706"/>
      <c r="K235" s="706"/>
      <c r="L235" s="706"/>
      <c r="M235" s="706"/>
      <c r="N235" s="706"/>
      <c r="O235" s="706"/>
      <c r="P235" s="706"/>
      <c r="Q235" s="706"/>
      <c r="R235" s="706"/>
      <c r="S235" s="706"/>
      <c r="T235" s="706"/>
      <c r="U235" s="706"/>
      <c r="V235" s="706"/>
      <c r="W235" s="706"/>
      <c r="X235" s="706"/>
      <c r="Y235" s="706"/>
      <c r="Z235" s="706"/>
      <c r="AA235" s="706"/>
      <c r="AB235" s="706"/>
      <c r="AC235" s="706"/>
      <c r="AD235" s="706"/>
      <c r="AE235" s="706"/>
      <c r="AF235" s="706"/>
      <c r="AG235" s="706"/>
      <c r="AH235" s="706"/>
      <c r="AI235" s="706"/>
      <c r="AJ235" s="706"/>
      <c r="AK235" s="707"/>
    </row>
    <row r="236" spans="1:37" x14ac:dyDescent="0.15">
      <c r="A236" s="703"/>
      <c r="B236" s="704"/>
      <c r="C236" s="704"/>
      <c r="D236" s="704"/>
      <c r="E236" s="704"/>
      <c r="F236" s="704"/>
      <c r="G236" s="704"/>
      <c r="H236" s="704"/>
      <c r="I236" s="697"/>
      <c r="J236" s="697"/>
      <c r="K236" s="697"/>
      <c r="L236" s="697"/>
      <c r="M236" s="588"/>
      <c r="N236" s="588"/>
      <c r="O236" s="588"/>
      <c r="P236" s="588"/>
      <c r="Q236" s="588"/>
      <c r="R236" s="588"/>
      <c r="S236" s="588"/>
      <c r="T236" s="588"/>
      <c r="U236" s="588"/>
      <c r="V236" s="697"/>
      <c r="W236" s="697"/>
      <c r="X236" s="697"/>
      <c r="Y236" s="697"/>
      <c r="Z236" s="697"/>
      <c r="AA236" s="697"/>
      <c r="AB236" s="697"/>
      <c r="AC236" s="697"/>
      <c r="AD236" s="697"/>
      <c r="AE236" s="697"/>
      <c r="AF236" s="697"/>
      <c r="AG236" s="697"/>
      <c r="AH236" s="697"/>
      <c r="AI236" s="588"/>
      <c r="AJ236" s="588"/>
      <c r="AK236" s="698"/>
    </row>
    <row r="237" spans="1:37" x14ac:dyDescent="0.15">
      <c r="A237" s="699" t="s">
        <v>1652</v>
      </c>
      <c r="B237" s="666"/>
      <c r="C237" s="700"/>
      <c r="D237" s="700"/>
      <c r="E237" s="700"/>
      <c r="F237" s="700"/>
      <c r="G237" s="700"/>
      <c r="H237" s="700"/>
      <c r="I237" s="700"/>
      <c r="J237" s="700"/>
      <c r="K237" s="700"/>
      <c r="L237" s="700"/>
      <c r="M237" s="700"/>
      <c r="N237" s="700"/>
      <c r="O237" s="700"/>
      <c r="P237" s="700"/>
      <c r="Q237" s="700"/>
      <c r="R237" s="700"/>
      <c r="S237" s="700"/>
      <c r="T237" s="700"/>
      <c r="U237" s="700"/>
      <c r="V237" s="700"/>
      <c r="W237" s="700"/>
      <c r="X237" s="700"/>
      <c r="Y237" s="700"/>
      <c r="Z237" s="700"/>
      <c r="AA237" s="700"/>
      <c r="AB237" s="700"/>
      <c r="AC237" s="700"/>
      <c r="AD237" s="700"/>
      <c r="AE237" s="700"/>
      <c r="AF237" s="700"/>
      <c r="AG237" s="700"/>
      <c r="AH237" s="700"/>
      <c r="AI237" s="700"/>
      <c r="AJ237" s="700"/>
      <c r="AK237" s="701"/>
    </row>
    <row r="238" spans="1:37" ht="14.25" thickBot="1" x14ac:dyDescent="0.2">
      <c r="A238" s="705"/>
      <c r="B238" s="706"/>
      <c r="C238" s="706"/>
      <c r="D238" s="706"/>
      <c r="E238" s="706"/>
      <c r="F238" s="706"/>
      <c r="G238" s="706"/>
      <c r="H238" s="706"/>
      <c r="I238" s="706"/>
      <c r="J238" s="706"/>
      <c r="K238" s="706"/>
      <c r="L238" s="706"/>
      <c r="M238" s="706"/>
      <c r="N238" s="706"/>
      <c r="O238" s="706"/>
      <c r="P238" s="706"/>
      <c r="Q238" s="706"/>
      <c r="R238" s="706"/>
      <c r="S238" s="706"/>
      <c r="T238" s="706"/>
      <c r="U238" s="706"/>
      <c r="V238" s="706"/>
      <c r="W238" s="706"/>
      <c r="X238" s="706"/>
      <c r="Y238" s="706"/>
      <c r="Z238" s="706"/>
      <c r="AA238" s="706"/>
      <c r="AB238" s="706"/>
      <c r="AC238" s="706"/>
      <c r="AD238" s="706"/>
      <c r="AE238" s="706"/>
      <c r="AF238" s="706"/>
      <c r="AG238" s="706"/>
      <c r="AH238" s="706"/>
      <c r="AI238" s="706"/>
      <c r="AJ238" s="706"/>
      <c r="AK238" s="707"/>
    </row>
    <row r="239" spans="1:37" x14ac:dyDescent="0.15">
      <c r="A239" s="703"/>
      <c r="B239" s="704"/>
      <c r="C239" s="704"/>
      <c r="D239" s="704"/>
      <c r="E239" s="704"/>
      <c r="F239" s="704"/>
      <c r="G239" s="704"/>
      <c r="H239" s="704"/>
      <c r="I239" s="697"/>
      <c r="J239" s="697"/>
      <c r="K239" s="697"/>
      <c r="L239" s="697"/>
      <c r="M239" s="588"/>
      <c r="N239" s="588"/>
      <c r="O239" s="588"/>
      <c r="P239" s="588"/>
      <c r="Q239" s="588"/>
      <c r="R239" s="588"/>
      <c r="S239" s="588"/>
      <c r="T239" s="588"/>
      <c r="U239" s="588"/>
      <c r="V239" s="697"/>
      <c r="W239" s="697"/>
      <c r="X239" s="697"/>
      <c r="Y239" s="697"/>
      <c r="Z239" s="697"/>
      <c r="AA239" s="697"/>
      <c r="AB239" s="697"/>
      <c r="AC239" s="697"/>
      <c r="AD239" s="697"/>
      <c r="AE239" s="697"/>
      <c r="AF239" s="697"/>
      <c r="AG239" s="697"/>
      <c r="AH239" s="697"/>
      <c r="AI239" s="588"/>
      <c r="AJ239" s="588"/>
      <c r="AK239" s="698"/>
    </row>
    <row r="240" spans="1:37" x14ac:dyDescent="0.15">
      <c r="A240" s="699" t="s">
        <v>1652</v>
      </c>
      <c r="B240" s="666"/>
      <c r="C240" s="700"/>
      <c r="D240" s="700"/>
      <c r="E240" s="700"/>
      <c r="F240" s="700"/>
      <c r="G240" s="700"/>
      <c r="H240" s="700"/>
      <c r="I240" s="700"/>
      <c r="J240" s="700"/>
      <c r="K240" s="700"/>
      <c r="L240" s="700"/>
      <c r="M240" s="700"/>
      <c r="N240" s="700"/>
      <c r="O240" s="700"/>
      <c r="P240" s="700"/>
      <c r="Q240" s="700"/>
      <c r="R240" s="700"/>
      <c r="S240" s="700"/>
      <c r="T240" s="700"/>
      <c r="U240" s="700"/>
      <c r="V240" s="700"/>
      <c r="W240" s="700"/>
      <c r="X240" s="700"/>
      <c r="Y240" s="700"/>
      <c r="Z240" s="700"/>
      <c r="AA240" s="700"/>
      <c r="AB240" s="700"/>
      <c r="AC240" s="700"/>
      <c r="AD240" s="700"/>
      <c r="AE240" s="700"/>
      <c r="AF240" s="700"/>
      <c r="AG240" s="700"/>
      <c r="AH240" s="700"/>
      <c r="AI240" s="700"/>
      <c r="AJ240" s="700"/>
      <c r="AK240" s="701"/>
    </row>
    <row r="241" spans="1:37" ht="14.25" thickBot="1" x14ac:dyDescent="0.2">
      <c r="A241" s="705"/>
      <c r="B241" s="706"/>
      <c r="C241" s="706"/>
      <c r="D241" s="706"/>
      <c r="E241" s="706"/>
      <c r="F241" s="706"/>
      <c r="G241" s="706"/>
      <c r="H241" s="706"/>
      <c r="I241" s="706"/>
      <c r="J241" s="706"/>
      <c r="K241" s="706"/>
      <c r="L241" s="706"/>
      <c r="M241" s="706"/>
      <c r="N241" s="706"/>
      <c r="O241" s="706"/>
      <c r="P241" s="706"/>
      <c r="Q241" s="706"/>
      <c r="R241" s="706"/>
      <c r="S241" s="706"/>
      <c r="T241" s="706"/>
      <c r="U241" s="706"/>
      <c r="V241" s="706"/>
      <c r="W241" s="706"/>
      <c r="X241" s="706"/>
      <c r="Y241" s="706"/>
      <c r="Z241" s="706"/>
      <c r="AA241" s="706"/>
      <c r="AB241" s="706"/>
      <c r="AC241" s="706"/>
      <c r="AD241" s="706"/>
      <c r="AE241" s="706"/>
      <c r="AF241" s="706"/>
      <c r="AG241" s="706"/>
      <c r="AH241" s="706"/>
      <c r="AI241" s="706"/>
      <c r="AJ241" s="706"/>
      <c r="AK241" s="707"/>
    </row>
    <row r="242" spans="1:37" x14ac:dyDescent="0.15">
      <c r="A242" s="703"/>
      <c r="B242" s="704"/>
      <c r="C242" s="704"/>
      <c r="D242" s="704"/>
      <c r="E242" s="704"/>
      <c r="F242" s="704"/>
      <c r="G242" s="704"/>
      <c r="H242" s="704"/>
      <c r="I242" s="697"/>
      <c r="J242" s="697"/>
      <c r="K242" s="697"/>
      <c r="L242" s="697"/>
      <c r="M242" s="588"/>
      <c r="N242" s="588"/>
      <c r="O242" s="588"/>
      <c r="P242" s="588"/>
      <c r="Q242" s="588"/>
      <c r="R242" s="588"/>
      <c r="S242" s="588"/>
      <c r="T242" s="588"/>
      <c r="U242" s="588"/>
      <c r="V242" s="697"/>
      <c r="W242" s="697"/>
      <c r="X242" s="697"/>
      <c r="Y242" s="697"/>
      <c r="Z242" s="697"/>
      <c r="AA242" s="697"/>
      <c r="AB242" s="697"/>
      <c r="AC242" s="697"/>
      <c r="AD242" s="697"/>
      <c r="AE242" s="697"/>
      <c r="AF242" s="697"/>
      <c r="AG242" s="697"/>
      <c r="AH242" s="697"/>
      <c r="AI242" s="588"/>
      <c r="AJ242" s="588"/>
      <c r="AK242" s="698"/>
    </row>
    <row r="243" spans="1:37" x14ac:dyDescent="0.15">
      <c r="A243" s="699" t="s">
        <v>1652</v>
      </c>
      <c r="B243" s="666"/>
      <c r="C243" s="700"/>
      <c r="D243" s="700"/>
      <c r="E243" s="700"/>
      <c r="F243" s="700"/>
      <c r="G243" s="700"/>
      <c r="H243" s="700"/>
      <c r="I243" s="700"/>
      <c r="J243" s="700"/>
      <c r="K243" s="700"/>
      <c r="L243" s="700"/>
      <c r="M243" s="700"/>
      <c r="N243" s="700"/>
      <c r="O243" s="700"/>
      <c r="P243" s="700"/>
      <c r="Q243" s="700"/>
      <c r="R243" s="700"/>
      <c r="S243" s="700"/>
      <c r="T243" s="700"/>
      <c r="U243" s="700"/>
      <c r="V243" s="700"/>
      <c r="W243" s="700"/>
      <c r="X243" s="700"/>
      <c r="Y243" s="700"/>
      <c r="Z243" s="700"/>
      <c r="AA243" s="700"/>
      <c r="AB243" s="700"/>
      <c r="AC243" s="700"/>
      <c r="AD243" s="700"/>
      <c r="AE243" s="700"/>
      <c r="AF243" s="700"/>
      <c r="AG243" s="700"/>
      <c r="AH243" s="700"/>
      <c r="AI243" s="700"/>
      <c r="AJ243" s="700"/>
      <c r="AK243" s="701"/>
    </row>
    <row r="244" spans="1:37" ht="14.25" thickBot="1" x14ac:dyDescent="0.2">
      <c r="A244" s="705"/>
      <c r="B244" s="706"/>
      <c r="C244" s="706"/>
      <c r="D244" s="706"/>
      <c r="E244" s="706"/>
      <c r="F244" s="706"/>
      <c r="G244" s="706"/>
      <c r="H244" s="706"/>
      <c r="I244" s="706"/>
      <c r="J244" s="706"/>
      <c r="K244" s="706"/>
      <c r="L244" s="706"/>
      <c r="M244" s="706"/>
      <c r="N244" s="706"/>
      <c r="O244" s="706"/>
      <c r="P244" s="706"/>
      <c r="Q244" s="706"/>
      <c r="R244" s="706"/>
      <c r="S244" s="706"/>
      <c r="T244" s="706"/>
      <c r="U244" s="706"/>
      <c r="V244" s="706"/>
      <c r="W244" s="706"/>
      <c r="X244" s="706"/>
      <c r="Y244" s="706"/>
      <c r="Z244" s="706"/>
      <c r="AA244" s="706"/>
      <c r="AB244" s="706"/>
      <c r="AC244" s="706"/>
      <c r="AD244" s="706"/>
      <c r="AE244" s="706"/>
      <c r="AF244" s="706"/>
      <c r="AG244" s="706"/>
      <c r="AH244" s="706"/>
      <c r="AI244" s="706"/>
      <c r="AJ244" s="706"/>
      <c r="AK244" s="707"/>
    </row>
    <row r="245" spans="1:37" x14ac:dyDescent="0.15">
      <c r="A245" s="218"/>
      <c r="B245" s="218"/>
      <c r="C245" s="218"/>
      <c r="D245" s="218"/>
      <c r="E245" s="218"/>
      <c r="F245" s="218"/>
      <c r="G245" s="218"/>
      <c r="H245" s="218"/>
      <c r="I245" s="218"/>
      <c r="J245" s="218"/>
      <c r="K245" s="218"/>
      <c r="L245" s="218"/>
      <c r="M245" s="218"/>
      <c r="N245" s="218"/>
      <c r="O245" s="218"/>
      <c r="P245" s="218"/>
      <c r="Q245" s="218"/>
      <c r="R245" s="218"/>
      <c r="S245" s="218"/>
      <c r="T245" s="218"/>
      <c r="U245" s="218"/>
      <c r="V245" s="218"/>
      <c r="W245" s="218"/>
      <c r="X245" s="218"/>
      <c r="Y245" s="218"/>
      <c r="Z245" s="218"/>
      <c r="AA245" s="218"/>
      <c r="AB245" s="218"/>
      <c r="AC245" s="218"/>
      <c r="AD245" s="218"/>
      <c r="AE245" s="218"/>
      <c r="AF245" s="218"/>
      <c r="AG245" s="218"/>
      <c r="AH245" s="218"/>
      <c r="AI245" s="218"/>
      <c r="AJ245" s="218"/>
      <c r="AK245" s="218"/>
    </row>
    <row r="246" spans="1:37" x14ac:dyDescent="0.15">
      <c r="A246" s="218"/>
      <c r="B246" s="218"/>
      <c r="C246" s="218"/>
      <c r="D246" s="218"/>
      <c r="E246" s="218"/>
      <c r="F246" s="218"/>
      <c r="G246" s="218"/>
      <c r="H246" s="218"/>
      <c r="I246" s="218"/>
      <c r="J246" s="218"/>
      <c r="K246" s="218"/>
      <c r="L246" s="218"/>
      <c r="M246" s="218"/>
      <c r="N246" s="218"/>
      <c r="O246" s="218"/>
      <c r="P246" s="218"/>
      <c r="Q246" s="218"/>
      <c r="R246" s="218"/>
      <c r="S246" s="218"/>
      <c r="T246" s="218"/>
      <c r="U246" s="218"/>
      <c r="V246" s="218"/>
      <c r="W246" s="218"/>
      <c r="X246" s="218"/>
      <c r="Y246" s="218"/>
      <c r="Z246" s="218"/>
      <c r="AA246" s="218"/>
      <c r="AB246" s="218"/>
      <c r="AC246" s="218"/>
      <c r="AD246" s="218"/>
      <c r="AE246" s="218"/>
      <c r="AF246" s="218"/>
      <c r="AG246" s="218"/>
      <c r="AH246" s="218"/>
      <c r="AI246" s="218"/>
      <c r="AJ246" s="218"/>
      <c r="AK246" s="218"/>
    </row>
    <row r="247" spans="1:37" x14ac:dyDescent="0.15">
      <c r="A247" s="218"/>
      <c r="B247" s="218"/>
      <c r="C247" s="218"/>
      <c r="D247" s="218"/>
      <c r="E247" s="218"/>
      <c r="F247" s="218"/>
      <c r="G247" s="218"/>
      <c r="H247" s="218"/>
      <c r="I247" s="218"/>
      <c r="J247" s="218"/>
      <c r="K247" s="218"/>
      <c r="L247" s="218"/>
      <c r="M247" s="218"/>
      <c r="N247" s="218"/>
      <c r="O247" s="218"/>
      <c r="P247" s="218"/>
      <c r="Q247" s="218"/>
      <c r="R247" s="218"/>
      <c r="S247" s="218"/>
      <c r="T247" s="218"/>
      <c r="U247" s="218"/>
      <c r="V247" s="218"/>
      <c r="W247" s="218"/>
      <c r="X247" s="218"/>
      <c r="Y247" s="218"/>
      <c r="Z247" s="218"/>
      <c r="AA247" s="218"/>
      <c r="AB247" s="218"/>
      <c r="AC247" s="218"/>
      <c r="AD247" s="218"/>
      <c r="AE247" s="218"/>
      <c r="AF247" s="218"/>
      <c r="AG247" s="218"/>
      <c r="AH247" s="218"/>
      <c r="AI247" s="218"/>
      <c r="AJ247" s="218"/>
      <c r="AK247" s="218"/>
    </row>
    <row r="248" spans="1:37" x14ac:dyDescent="0.15">
      <c r="A248" s="218"/>
      <c r="B248" s="218"/>
      <c r="C248" s="218"/>
      <c r="D248" s="218"/>
      <c r="E248" s="218"/>
      <c r="F248" s="218"/>
      <c r="G248" s="218"/>
      <c r="H248" s="218"/>
      <c r="I248" s="218"/>
      <c r="J248" s="218"/>
      <c r="K248" s="218"/>
      <c r="L248" s="218"/>
      <c r="M248" s="218"/>
      <c r="N248" s="218"/>
      <c r="O248" s="218"/>
      <c r="P248" s="218"/>
      <c r="Q248" s="218"/>
      <c r="R248" s="218"/>
      <c r="S248" s="218"/>
      <c r="T248" s="218"/>
      <c r="U248" s="218"/>
      <c r="V248" s="218"/>
      <c r="W248" s="218"/>
      <c r="X248" s="218"/>
      <c r="Y248" s="218"/>
      <c r="Z248" s="218"/>
      <c r="AA248" s="218"/>
      <c r="AB248" s="218"/>
      <c r="AC248" s="218"/>
      <c r="AD248" s="218"/>
      <c r="AE248" s="218"/>
      <c r="AF248" s="218"/>
      <c r="AG248" s="218"/>
      <c r="AH248" s="218"/>
      <c r="AI248" s="218"/>
      <c r="AJ248" s="218"/>
      <c r="AK248" s="218"/>
    </row>
    <row r="249" spans="1:37" x14ac:dyDescent="0.15">
      <c r="A249" s="218"/>
      <c r="B249" s="218"/>
      <c r="C249" s="218"/>
      <c r="D249" s="218"/>
      <c r="E249" s="218"/>
      <c r="F249" s="218"/>
      <c r="G249" s="218"/>
      <c r="H249" s="218"/>
      <c r="I249" s="218"/>
      <c r="J249" s="218"/>
      <c r="K249" s="218"/>
      <c r="L249" s="218"/>
      <c r="M249" s="218"/>
      <c r="N249" s="218"/>
      <c r="O249" s="218"/>
      <c r="P249" s="218"/>
      <c r="Q249" s="218"/>
      <c r="R249" s="218"/>
      <c r="S249" s="218"/>
      <c r="T249" s="218"/>
      <c r="U249" s="218"/>
      <c r="V249" s="218"/>
      <c r="W249" s="218"/>
      <c r="X249" s="218"/>
      <c r="Y249" s="218"/>
      <c r="Z249" s="218"/>
      <c r="AA249" s="218"/>
      <c r="AB249" s="218"/>
      <c r="AC249" s="218"/>
      <c r="AD249" s="218"/>
      <c r="AE249" s="218"/>
      <c r="AF249" s="218"/>
      <c r="AG249" s="218"/>
      <c r="AH249" s="218"/>
      <c r="AI249" s="218"/>
      <c r="AJ249" s="218"/>
      <c r="AK249" s="218"/>
    </row>
    <row r="250" spans="1:37" x14ac:dyDescent="0.15">
      <c r="A250" s="218"/>
      <c r="B250" s="218"/>
      <c r="C250" s="218"/>
      <c r="D250" s="218"/>
      <c r="E250" s="218"/>
      <c r="F250" s="218"/>
      <c r="G250" s="218"/>
      <c r="H250" s="218"/>
      <c r="I250" s="218"/>
      <c r="J250" s="218"/>
      <c r="K250" s="218"/>
      <c r="L250" s="218"/>
      <c r="M250" s="218"/>
      <c r="N250" s="218"/>
      <c r="O250" s="218"/>
      <c r="P250" s="218"/>
      <c r="Q250" s="218"/>
      <c r="R250" s="218"/>
      <c r="S250" s="218"/>
      <c r="T250" s="218"/>
      <c r="U250" s="218"/>
      <c r="V250" s="218"/>
      <c r="W250" s="218"/>
      <c r="X250" s="218"/>
      <c r="Y250" s="218"/>
      <c r="Z250" s="218"/>
      <c r="AA250" s="218"/>
      <c r="AB250" s="218"/>
      <c r="AC250" s="218"/>
      <c r="AD250" s="218"/>
      <c r="AE250" s="218"/>
      <c r="AF250" s="218"/>
      <c r="AG250" s="218"/>
      <c r="AH250" s="218"/>
      <c r="AI250" s="218"/>
      <c r="AJ250" s="218"/>
      <c r="AK250" s="218"/>
    </row>
    <row r="251" spans="1:37" x14ac:dyDescent="0.15">
      <c r="A251" s="218"/>
      <c r="B251" s="218"/>
      <c r="C251" s="218"/>
      <c r="D251" s="218"/>
      <c r="E251" s="218"/>
      <c r="F251" s="218"/>
      <c r="G251" s="218"/>
      <c r="H251" s="218"/>
      <c r="I251" s="218"/>
      <c r="J251" s="218"/>
      <c r="K251" s="218"/>
      <c r="L251" s="218"/>
      <c r="M251" s="218"/>
      <c r="N251" s="218"/>
      <c r="O251" s="218"/>
      <c r="P251" s="218"/>
      <c r="Q251" s="218"/>
      <c r="R251" s="218"/>
      <c r="S251" s="218"/>
      <c r="T251" s="218"/>
      <c r="U251" s="218"/>
      <c r="V251" s="218"/>
      <c r="W251" s="218"/>
      <c r="X251" s="218"/>
      <c r="Y251" s="218"/>
      <c r="Z251" s="218"/>
      <c r="AA251" s="218"/>
      <c r="AB251" s="218"/>
      <c r="AC251" s="218"/>
      <c r="AD251" s="218"/>
      <c r="AE251" s="218"/>
      <c r="AF251" s="218"/>
      <c r="AG251" s="218"/>
      <c r="AH251" s="218"/>
      <c r="AI251" s="218"/>
      <c r="AJ251" s="218"/>
      <c r="AK251" s="218"/>
    </row>
    <row r="252" spans="1:37" x14ac:dyDescent="0.15">
      <c r="A252" s="218"/>
      <c r="B252" s="218"/>
      <c r="C252" s="218"/>
      <c r="D252" s="218"/>
      <c r="E252" s="218"/>
      <c r="F252" s="218"/>
      <c r="G252" s="218"/>
      <c r="H252" s="218"/>
      <c r="I252" s="218"/>
      <c r="J252" s="218"/>
      <c r="K252" s="218"/>
      <c r="L252" s="218"/>
      <c r="M252" s="218"/>
      <c r="N252" s="218"/>
      <c r="O252" s="218"/>
      <c r="P252" s="218"/>
      <c r="Q252" s="218"/>
      <c r="R252" s="218"/>
      <c r="S252" s="218"/>
      <c r="T252" s="218"/>
      <c r="U252" s="218"/>
      <c r="V252" s="218"/>
      <c r="W252" s="218"/>
      <c r="X252" s="218"/>
      <c r="Y252" s="218"/>
      <c r="Z252" s="218"/>
      <c r="AA252" s="218"/>
      <c r="AB252" s="218"/>
      <c r="AC252" s="218"/>
      <c r="AD252" s="218"/>
      <c r="AE252" s="218"/>
      <c r="AF252" s="218"/>
      <c r="AG252" s="218"/>
      <c r="AH252" s="218"/>
      <c r="AI252" s="218"/>
      <c r="AJ252" s="218"/>
      <c r="AK252" s="218"/>
    </row>
    <row r="253" spans="1:37" x14ac:dyDescent="0.15">
      <c r="A253" s="218"/>
      <c r="B253" s="218"/>
      <c r="C253" s="218"/>
      <c r="D253" s="218"/>
      <c r="E253" s="218"/>
      <c r="F253" s="218"/>
      <c r="G253" s="218"/>
      <c r="H253" s="218"/>
      <c r="I253" s="218"/>
      <c r="J253" s="218"/>
      <c r="K253" s="218"/>
      <c r="L253" s="218"/>
      <c r="M253" s="218"/>
      <c r="N253" s="218"/>
      <c r="O253" s="218"/>
      <c r="P253" s="218"/>
      <c r="Q253" s="218"/>
      <c r="R253" s="218"/>
      <c r="S253" s="218"/>
      <c r="T253" s="218"/>
      <c r="U253" s="218"/>
      <c r="V253" s="218"/>
      <c r="W253" s="218"/>
      <c r="X253" s="218"/>
      <c r="Y253" s="218"/>
      <c r="Z253" s="218"/>
      <c r="AA253" s="218"/>
      <c r="AB253" s="218"/>
      <c r="AC253" s="218"/>
      <c r="AD253" s="218"/>
      <c r="AE253" s="218"/>
      <c r="AF253" s="218"/>
      <c r="AG253" s="218"/>
      <c r="AH253" s="218"/>
      <c r="AI253" s="218"/>
      <c r="AJ253" s="218"/>
      <c r="AK253" s="218"/>
    </row>
    <row r="254" spans="1:37" x14ac:dyDescent="0.15">
      <c r="A254" s="218"/>
      <c r="B254" s="218"/>
      <c r="C254" s="218"/>
      <c r="D254" s="218"/>
      <c r="E254" s="218"/>
      <c r="F254" s="218"/>
      <c r="G254" s="218"/>
      <c r="H254" s="218"/>
      <c r="I254" s="218"/>
      <c r="J254" s="218"/>
      <c r="K254" s="218"/>
      <c r="L254" s="218"/>
      <c r="M254" s="218"/>
      <c r="N254" s="218"/>
      <c r="O254" s="218"/>
      <c r="P254" s="218"/>
      <c r="Q254" s="218"/>
      <c r="R254" s="218"/>
      <c r="S254" s="218"/>
      <c r="T254" s="218"/>
      <c r="U254" s="218"/>
      <c r="V254" s="218"/>
      <c r="W254" s="218"/>
      <c r="X254" s="218"/>
      <c r="Y254" s="218"/>
      <c r="Z254" s="218"/>
      <c r="AA254" s="218"/>
      <c r="AB254" s="218"/>
      <c r="AC254" s="218"/>
      <c r="AD254" s="218"/>
      <c r="AE254" s="218"/>
      <c r="AF254" s="218"/>
      <c r="AG254" s="218"/>
      <c r="AH254" s="218"/>
      <c r="AI254" s="218"/>
      <c r="AJ254" s="218"/>
      <c r="AK254" s="218"/>
    </row>
    <row r="255" spans="1:37" x14ac:dyDescent="0.15">
      <c r="A255" s="218"/>
      <c r="B255" s="218"/>
      <c r="C255" s="218"/>
      <c r="D255" s="218"/>
      <c r="E255" s="218"/>
      <c r="F255" s="218"/>
      <c r="G255" s="218"/>
      <c r="H255" s="218"/>
      <c r="I255" s="218"/>
      <c r="J255" s="218"/>
      <c r="K255" s="218"/>
      <c r="L255" s="218"/>
      <c r="M255" s="218"/>
      <c r="N255" s="218"/>
      <c r="O255" s="218"/>
      <c r="P255" s="218"/>
      <c r="Q255" s="218"/>
      <c r="R255" s="218"/>
      <c r="S255" s="218"/>
      <c r="T255" s="218"/>
      <c r="U255" s="218"/>
      <c r="V255" s="218"/>
      <c r="W255" s="218"/>
      <c r="X255" s="218"/>
      <c r="Y255" s="218"/>
      <c r="Z255" s="218"/>
      <c r="AA255" s="218"/>
      <c r="AB255" s="218"/>
      <c r="AC255" s="218"/>
      <c r="AD255" s="218"/>
      <c r="AE255" s="218"/>
      <c r="AF255" s="218"/>
      <c r="AG255" s="218"/>
      <c r="AH255" s="218"/>
      <c r="AI255" s="218"/>
      <c r="AJ255" s="218"/>
      <c r="AK255" s="218"/>
    </row>
    <row r="256" spans="1:37" x14ac:dyDescent="0.15">
      <c r="A256" s="218"/>
      <c r="B256" s="218"/>
      <c r="C256" s="218"/>
      <c r="D256" s="218"/>
      <c r="E256" s="218"/>
      <c r="F256" s="218"/>
      <c r="G256" s="218"/>
      <c r="H256" s="218"/>
      <c r="I256" s="218"/>
      <c r="J256" s="218"/>
      <c r="K256" s="218"/>
      <c r="L256" s="218"/>
      <c r="M256" s="218"/>
      <c r="N256" s="218"/>
      <c r="O256" s="218"/>
      <c r="P256" s="218"/>
      <c r="Q256" s="218"/>
      <c r="R256" s="218"/>
      <c r="S256" s="218"/>
      <c r="T256" s="218"/>
      <c r="U256" s="218"/>
      <c r="V256" s="218"/>
      <c r="W256" s="218"/>
      <c r="X256" s="218"/>
      <c r="Y256" s="218"/>
      <c r="Z256" s="218"/>
      <c r="AA256" s="218"/>
      <c r="AB256" s="218"/>
      <c r="AC256" s="218"/>
      <c r="AD256" s="218"/>
      <c r="AE256" s="218"/>
      <c r="AF256" s="218"/>
      <c r="AG256" s="218"/>
      <c r="AH256" s="218"/>
      <c r="AI256" s="218"/>
      <c r="AJ256" s="218"/>
      <c r="AK256" s="218"/>
    </row>
    <row r="257" spans="1:37" x14ac:dyDescent="0.15">
      <c r="A257" s="218"/>
      <c r="B257" s="218"/>
      <c r="C257" s="218"/>
      <c r="D257" s="218"/>
      <c r="E257" s="218"/>
      <c r="F257" s="218"/>
      <c r="G257" s="218"/>
      <c r="H257" s="218"/>
      <c r="I257" s="218"/>
      <c r="J257" s="218"/>
      <c r="K257" s="218"/>
      <c r="L257" s="218"/>
      <c r="M257" s="218"/>
      <c r="N257" s="218"/>
      <c r="O257" s="218"/>
      <c r="P257" s="218"/>
      <c r="Q257" s="218"/>
      <c r="R257" s="218"/>
      <c r="S257" s="218"/>
      <c r="T257" s="218"/>
      <c r="U257" s="218"/>
      <c r="V257" s="218"/>
      <c r="W257" s="218"/>
      <c r="X257" s="218"/>
      <c r="Y257" s="218"/>
      <c r="Z257" s="218"/>
      <c r="AA257" s="218"/>
      <c r="AB257" s="218"/>
      <c r="AC257" s="218"/>
      <c r="AD257" s="218"/>
      <c r="AE257" s="218"/>
      <c r="AF257" s="218"/>
      <c r="AG257" s="218"/>
      <c r="AH257" s="218"/>
      <c r="AI257" s="218"/>
      <c r="AJ257" s="218"/>
      <c r="AK257" s="218"/>
    </row>
    <row r="258" spans="1:37" x14ac:dyDescent="0.15">
      <c r="A258" s="218"/>
      <c r="B258" s="218"/>
      <c r="C258" s="218"/>
      <c r="D258" s="218"/>
      <c r="E258" s="218"/>
      <c r="F258" s="218"/>
      <c r="G258" s="218"/>
      <c r="H258" s="218"/>
      <c r="I258" s="218"/>
      <c r="J258" s="218"/>
      <c r="K258" s="218"/>
      <c r="L258" s="218"/>
      <c r="M258" s="218"/>
      <c r="N258" s="218"/>
      <c r="O258" s="218"/>
      <c r="P258" s="218"/>
      <c r="Q258" s="218"/>
      <c r="R258" s="218"/>
      <c r="S258" s="218"/>
      <c r="T258" s="218"/>
      <c r="U258" s="218"/>
      <c r="V258" s="218"/>
      <c r="W258" s="218"/>
      <c r="X258" s="218"/>
      <c r="Y258" s="218"/>
      <c r="Z258" s="218"/>
      <c r="AA258" s="218"/>
      <c r="AB258" s="218"/>
      <c r="AC258" s="218"/>
      <c r="AD258" s="218"/>
      <c r="AE258" s="218"/>
      <c r="AF258" s="218"/>
      <c r="AG258" s="218"/>
      <c r="AH258" s="218"/>
      <c r="AI258" s="218"/>
      <c r="AJ258" s="218"/>
      <c r="AK258" s="218"/>
    </row>
    <row r="259" spans="1:37" x14ac:dyDescent="0.15">
      <c r="A259" s="218"/>
      <c r="B259" s="218"/>
      <c r="C259" s="218"/>
      <c r="D259" s="218"/>
      <c r="E259" s="218"/>
      <c r="F259" s="218"/>
      <c r="G259" s="218"/>
      <c r="H259" s="218"/>
      <c r="I259" s="218"/>
      <c r="J259" s="218"/>
      <c r="K259" s="218"/>
      <c r="L259" s="218"/>
      <c r="M259" s="218"/>
      <c r="N259" s="218"/>
      <c r="O259" s="218"/>
      <c r="P259" s="218"/>
      <c r="Q259" s="218"/>
      <c r="R259" s="218"/>
      <c r="S259" s="218"/>
      <c r="T259" s="218"/>
      <c r="U259" s="218"/>
      <c r="V259" s="218"/>
      <c r="W259" s="218"/>
      <c r="X259" s="218"/>
      <c r="Y259" s="218"/>
      <c r="Z259" s="218"/>
      <c r="AA259" s="218"/>
      <c r="AB259" s="218"/>
      <c r="AC259" s="218"/>
      <c r="AD259" s="218"/>
      <c r="AE259" s="218"/>
      <c r="AF259" s="218"/>
      <c r="AG259" s="218"/>
      <c r="AH259" s="218"/>
      <c r="AI259" s="218"/>
      <c r="AJ259" s="218"/>
      <c r="AK259" s="218"/>
    </row>
    <row r="260" spans="1:37" x14ac:dyDescent="0.15">
      <c r="A260" s="218"/>
      <c r="B260" s="218"/>
      <c r="C260" s="218"/>
      <c r="D260" s="218"/>
      <c r="E260" s="218"/>
      <c r="F260" s="218"/>
      <c r="G260" s="218"/>
      <c r="H260" s="218"/>
      <c r="I260" s="218"/>
      <c r="J260" s="218"/>
      <c r="K260" s="218"/>
      <c r="L260" s="218"/>
      <c r="M260" s="218"/>
      <c r="N260" s="218"/>
      <c r="O260" s="218"/>
      <c r="P260" s="218"/>
      <c r="Q260" s="218"/>
      <c r="R260" s="218"/>
      <c r="S260" s="218"/>
      <c r="T260" s="218"/>
      <c r="U260" s="218"/>
      <c r="V260" s="218"/>
      <c r="W260" s="218"/>
      <c r="X260" s="218"/>
      <c r="Y260" s="218"/>
      <c r="Z260" s="218"/>
      <c r="AA260" s="218"/>
      <c r="AB260" s="218"/>
      <c r="AC260" s="218"/>
      <c r="AD260" s="218"/>
      <c r="AE260" s="218"/>
      <c r="AF260" s="218"/>
      <c r="AG260" s="218"/>
      <c r="AH260" s="218"/>
      <c r="AI260" s="218"/>
      <c r="AJ260" s="218"/>
      <c r="AK260" s="218"/>
    </row>
    <row r="261" spans="1:37" x14ac:dyDescent="0.15">
      <c r="A261" s="218"/>
      <c r="B261" s="218"/>
      <c r="C261" s="218"/>
      <c r="D261" s="218"/>
      <c r="E261" s="218"/>
      <c r="F261" s="218"/>
      <c r="G261" s="218"/>
      <c r="H261" s="218"/>
      <c r="I261" s="218"/>
      <c r="J261" s="218"/>
      <c r="K261" s="218"/>
      <c r="L261" s="218"/>
      <c r="M261" s="218"/>
      <c r="N261" s="218"/>
      <c r="O261" s="218"/>
      <c r="P261" s="218"/>
      <c r="Q261" s="218"/>
      <c r="R261" s="218"/>
      <c r="S261" s="218"/>
      <c r="T261" s="218"/>
      <c r="U261" s="218"/>
      <c r="V261" s="218"/>
      <c r="W261" s="218"/>
      <c r="X261" s="218"/>
      <c r="Y261" s="218"/>
      <c r="Z261" s="218"/>
      <c r="AA261" s="218"/>
      <c r="AB261" s="218"/>
      <c r="AC261" s="218"/>
      <c r="AD261" s="218"/>
      <c r="AE261" s="218"/>
      <c r="AF261" s="218"/>
      <c r="AG261" s="218"/>
      <c r="AH261" s="218"/>
      <c r="AI261" s="218"/>
      <c r="AJ261" s="218"/>
      <c r="AK261" s="218"/>
    </row>
    <row r="262" spans="1:37" x14ac:dyDescent="0.15">
      <c r="A262" s="218"/>
      <c r="B262" s="218"/>
      <c r="C262" s="218"/>
      <c r="D262" s="218"/>
      <c r="E262" s="218"/>
      <c r="F262" s="218"/>
      <c r="G262" s="218"/>
      <c r="H262" s="218"/>
      <c r="I262" s="218"/>
      <c r="J262" s="218"/>
      <c r="K262" s="218"/>
      <c r="L262" s="218"/>
      <c r="M262" s="218"/>
      <c r="N262" s="218"/>
      <c r="O262" s="218"/>
      <c r="P262" s="218"/>
      <c r="Q262" s="218"/>
      <c r="R262" s="218"/>
      <c r="S262" s="218"/>
      <c r="T262" s="218"/>
      <c r="U262" s="218"/>
      <c r="V262" s="218"/>
      <c r="W262" s="218"/>
      <c r="X262" s="218"/>
      <c r="Y262" s="218"/>
      <c r="Z262" s="218"/>
      <c r="AA262" s="218"/>
      <c r="AB262" s="218"/>
      <c r="AC262" s="218"/>
      <c r="AD262" s="218"/>
      <c r="AE262" s="218"/>
      <c r="AF262" s="218"/>
      <c r="AG262" s="218"/>
      <c r="AH262" s="218"/>
      <c r="AI262" s="218"/>
      <c r="AJ262" s="218"/>
      <c r="AK262" s="218"/>
    </row>
    <row r="263" spans="1:37" x14ac:dyDescent="0.15">
      <c r="A263" s="218"/>
      <c r="B263" s="218"/>
      <c r="C263" s="218"/>
      <c r="D263" s="218"/>
      <c r="E263" s="218"/>
      <c r="F263" s="218"/>
      <c r="G263" s="218"/>
      <c r="H263" s="218"/>
      <c r="I263" s="218"/>
      <c r="J263" s="218"/>
      <c r="K263" s="218"/>
      <c r="L263" s="218"/>
      <c r="M263" s="218"/>
      <c r="N263" s="218"/>
      <c r="O263" s="218"/>
      <c r="P263" s="218"/>
      <c r="Q263" s="218"/>
      <c r="R263" s="218"/>
      <c r="S263" s="218"/>
      <c r="T263" s="218"/>
      <c r="U263" s="218"/>
      <c r="V263" s="218"/>
      <c r="W263" s="218"/>
      <c r="X263" s="218"/>
      <c r="Y263" s="218"/>
      <c r="Z263" s="218"/>
      <c r="AA263" s="218"/>
      <c r="AB263" s="218"/>
      <c r="AC263" s="218"/>
      <c r="AD263" s="218"/>
      <c r="AE263" s="218"/>
      <c r="AF263" s="218"/>
      <c r="AG263" s="218"/>
      <c r="AH263" s="218"/>
      <c r="AI263" s="218"/>
      <c r="AJ263" s="218"/>
      <c r="AK263" s="218"/>
    </row>
    <row r="264" spans="1:37" x14ac:dyDescent="0.15">
      <c r="A264" s="218"/>
      <c r="B264" s="218"/>
      <c r="C264" s="218"/>
      <c r="D264" s="218"/>
      <c r="E264" s="218"/>
      <c r="F264" s="218"/>
      <c r="G264" s="218"/>
      <c r="H264" s="218"/>
      <c r="I264" s="218"/>
      <c r="J264" s="218"/>
      <c r="K264" s="218"/>
      <c r="L264" s="218"/>
      <c r="M264" s="218"/>
      <c r="N264" s="218"/>
      <c r="O264" s="218"/>
      <c r="P264" s="218"/>
      <c r="Q264" s="218"/>
      <c r="R264" s="218"/>
      <c r="S264" s="218"/>
      <c r="T264" s="218"/>
      <c r="U264" s="218"/>
      <c r="V264" s="218"/>
      <c r="W264" s="218"/>
      <c r="X264" s="218"/>
      <c r="Y264" s="218"/>
      <c r="Z264" s="218"/>
      <c r="AA264" s="218"/>
      <c r="AB264" s="218"/>
      <c r="AC264" s="218"/>
      <c r="AD264" s="218"/>
      <c r="AE264" s="218"/>
      <c r="AF264" s="218"/>
      <c r="AG264" s="218"/>
      <c r="AH264" s="218"/>
      <c r="AI264" s="218"/>
      <c r="AJ264" s="218"/>
      <c r="AK264" s="218"/>
    </row>
    <row r="265" spans="1:37" x14ac:dyDescent="0.15">
      <c r="A265" s="218"/>
      <c r="B265" s="218"/>
      <c r="C265" s="218"/>
      <c r="D265" s="218"/>
      <c r="E265" s="218"/>
      <c r="F265" s="218"/>
      <c r="G265" s="218"/>
      <c r="H265" s="218"/>
      <c r="I265" s="218"/>
      <c r="J265" s="218"/>
      <c r="K265" s="218"/>
      <c r="L265" s="218"/>
      <c r="M265" s="218"/>
      <c r="N265" s="218"/>
      <c r="O265" s="218"/>
      <c r="P265" s="218"/>
      <c r="Q265" s="218"/>
      <c r="R265" s="218"/>
      <c r="S265" s="218"/>
      <c r="T265" s="218"/>
      <c r="U265" s="218"/>
      <c r="V265" s="218"/>
      <c r="W265" s="218"/>
      <c r="X265" s="218"/>
      <c r="Y265" s="218"/>
      <c r="Z265" s="218"/>
      <c r="AA265" s="218"/>
      <c r="AB265" s="218"/>
      <c r="AC265" s="218"/>
      <c r="AD265" s="218"/>
      <c r="AE265" s="218"/>
      <c r="AF265" s="218"/>
      <c r="AG265" s="218"/>
      <c r="AH265" s="218"/>
      <c r="AI265" s="218"/>
      <c r="AJ265" s="218"/>
      <c r="AK265" s="218"/>
    </row>
    <row r="266" spans="1:37" x14ac:dyDescent="0.15">
      <c r="A266" s="218"/>
      <c r="B266" s="218"/>
      <c r="C266" s="218"/>
      <c r="D266" s="218"/>
      <c r="E266" s="218"/>
      <c r="F266" s="218"/>
      <c r="G266" s="218"/>
      <c r="H266" s="218"/>
      <c r="I266" s="218"/>
      <c r="J266" s="218"/>
      <c r="K266" s="218"/>
      <c r="L266" s="218"/>
      <c r="M266" s="218"/>
      <c r="N266" s="218"/>
      <c r="O266" s="218"/>
      <c r="P266" s="218"/>
      <c r="Q266" s="218"/>
      <c r="R266" s="218"/>
      <c r="S266" s="218"/>
      <c r="T266" s="218"/>
      <c r="U266" s="218"/>
      <c r="V266" s="218"/>
      <c r="W266" s="218"/>
      <c r="X266" s="218"/>
      <c r="Y266" s="218"/>
      <c r="Z266" s="218"/>
      <c r="AA266" s="218"/>
      <c r="AB266" s="218"/>
      <c r="AC266" s="218"/>
      <c r="AD266" s="218"/>
      <c r="AE266" s="218"/>
      <c r="AF266" s="218"/>
      <c r="AG266" s="218"/>
      <c r="AH266" s="218"/>
      <c r="AI266" s="218"/>
      <c r="AJ266" s="218"/>
      <c r="AK266" s="218"/>
    </row>
    <row r="267" spans="1:37" x14ac:dyDescent="0.15">
      <c r="A267" s="218"/>
      <c r="B267" s="218"/>
      <c r="C267" s="218"/>
      <c r="D267" s="218"/>
      <c r="E267" s="218"/>
      <c r="F267" s="218"/>
      <c r="G267" s="218"/>
      <c r="H267" s="218"/>
      <c r="I267" s="218"/>
      <c r="J267" s="218"/>
      <c r="K267" s="218"/>
      <c r="L267" s="218"/>
      <c r="M267" s="218"/>
      <c r="N267" s="218"/>
      <c r="O267" s="218"/>
      <c r="P267" s="218"/>
      <c r="Q267" s="218"/>
      <c r="R267" s="218"/>
      <c r="S267" s="218"/>
      <c r="T267" s="218"/>
      <c r="U267" s="218"/>
      <c r="V267" s="218"/>
      <c r="W267" s="218"/>
      <c r="X267" s="218"/>
      <c r="Y267" s="218"/>
      <c r="Z267" s="218"/>
      <c r="AA267" s="218"/>
      <c r="AB267" s="218"/>
      <c r="AC267" s="218"/>
      <c r="AD267" s="218"/>
      <c r="AE267" s="218"/>
      <c r="AF267" s="218"/>
      <c r="AG267" s="218"/>
      <c r="AH267" s="218"/>
      <c r="AI267" s="218"/>
      <c r="AJ267" s="218"/>
      <c r="AK267" s="218"/>
    </row>
    <row r="268" spans="1:37" x14ac:dyDescent="0.15">
      <c r="A268" s="218"/>
      <c r="B268" s="218"/>
      <c r="C268" s="218"/>
      <c r="D268" s="218"/>
      <c r="E268" s="218"/>
      <c r="F268" s="218"/>
      <c r="G268" s="218"/>
      <c r="H268" s="218"/>
      <c r="I268" s="218"/>
      <c r="J268" s="218"/>
      <c r="K268" s="218"/>
      <c r="L268" s="218"/>
      <c r="M268" s="218"/>
      <c r="N268" s="218"/>
      <c r="O268" s="218"/>
      <c r="P268" s="218"/>
      <c r="Q268" s="218"/>
      <c r="R268" s="218"/>
      <c r="S268" s="218"/>
      <c r="T268" s="218"/>
      <c r="U268" s="218"/>
      <c r="V268" s="218"/>
      <c r="W268" s="218"/>
      <c r="X268" s="218"/>
      <c r="Y268" s="218"/>
      <c r="Z268" s="218"/>
      <c r="AA268" s="218"/>
      <c r="AB268" s="218"/>
      <c r="AC268" s="218"/>
      <c r="AD268" s="218"/>
      <c r="AE268" s="218"/>
      <c r="AF268" s="218"/>
      <c r="AG268" s="218"/>
      <c r="AH268" s="218"/>
      <c r="AI268" s="218"/>
      <c r="AJ268" s="218"/>
      <c r="AK268" s="218"/>
    </row>
    <row r="269" spans="1:37" x14ac:dyDescent="0.15">
      <c r="A269" s="218"/>
      <c r="B269" s="218"/>
      <c r="C269" s="218"/>
      <c r="D269" s="218"/>
      <c r="E269" s="218"/>
      <c r="F269" s="218"/>
      <c r="G269" s="218"/>
      <c r="H269" s="218"/>
      <c r="I269" s="218"/>
      <c r="J269" s="218"/>
      <c r="K269" s="218"/>
      <c r="L269" s="218"/>
      <c r="M269" s="218"/>
      <c r="N269" s="218"/>
      <c r="O269" s="218"/>
      <c r="P269" s="218"/>
      <c r="Q269" s="218"/>
      <c r="R269" s="218"/>
      <c r="S269" s="218"/>
      <c r="T269" s="218"/>
      <c r="U269" s="218"/>
      <c r="V269" s="218"/>
      <c r="W269" s="218"/>
      <c r="X269" s="218"/>
      <c r="Y269" s="218"/>
      <c r="Z269" s="218"/>
      <c r="AA269" s="218"/>
      <c r="AB269" s="218"/>
      <c r="AC269" s="218"/>
      <c r="AD269" s="218"/>
      <c r="AE269" s="218"/>
      <c r="AF269" s="218"/>
      <c r="AG269" s="218"/>
      <c r="AH269" s="218"/>
      <c r="AI269" s="218"/>
      <c r="AJ269" s="218"/>
      <c r="AK269" s="218"/>
    </row>
    <row r="270" spans="1:37" x14ac:dyDescent="0.15">
      <c r="A270" s="218"/>
      <c r="B270" s="218"/>
      <c r="C270" s="218"/>
      <c r="D270" s="218"/>
      <c r="E270" s="218"/>
      <c r="F270" s="218"/>
      <c r="G270" s="218"/>
      <c r="H270" s="218"/>
      <c r="I270" s="218"/>
      <c r="J270" s="218"/>
      <c r="K270" s="218"/>
      <c r="L270" s="218"/>
      <c r="M270" s="218"/>
      <c r="N270" s="218"/>
      <c r="O270" s="218"/>
      <c r="P270" s="218"/>
      <c r="Q270" s="218"/>
      <c r="R270" s="218"/>
      <c r="S270" s="218"/>
      <c r="T270" s="218"/>
      <c r="U270" s="218"/>
      <c r="V270" s="218"/>
      <c r="W270" s="218"/>
      <c r="X270" s="218"/>
      <c r="Y270" s="218"/>
      <c r="Z270" s="218"/>
      <c r="AA270" s="218"/>
      <c r="AB270" s="218"/>
      <c r="AC270" s="218"/>
      <c r="AD270" s="218"/>
      <c r="AE270" s="218"/>
      <c r="AF270" s="218"/>
      <c r="AG270" s="218"/>
      <c r="AH270" s="218"/>
      <c r="AI270" s="218"/>
      <c r="AJ270" s="218"/>
      <c r="AK270" s="218"/>
    </row>
    <row r="271" spans="1:37" x14ac:dyDescent="0.15">
      <c r="A271" s="218"/>
      <c r="B271" s="218"/>
      <c r="C271" s="218"/>
      <c r="D271" s="218"/>
      <c r="E271" s="218"/>
      <c r="F271" s="218"/>
      <c r="G271" s="218"/>
      <c r="H271" s="218"/>
      <c r="I271" s="218"/>
      <c r="J271" s="218"/>
      <c r="K271" s="218"/>
      <c r="L271" s="218"/>
      <c r="M271" s="218"/>
      <c r="N271" s="218"/>
      <c r="O271" s="218"/>
      <c r="P271" s="218"/>
      <c r="Q271" s="218"/>
      <c r="R271" s="218"/>
      <c r="S271" s="218"/>
      <c r="T271" s="218"/>
      <c r="U271" s="218"/>
      <c r="V271" s="218"/>
      <c r="W271" s="218"/>
      <c r="X271" s="218"/>
      <c r="Y271" s="218"/>
      <c r="Z271" s="218"/>
      <c r="AA271" s="218"/>
      <c r="AB271" s="218"/>
      <c r="AC271" s="218"/>
      <c r="AD271" s="218"/>
      <c r="AE271" s="218"/>
      <c r="AF271" s="218"/>
      <c r="AG271" s="218"/>
      <c r="AH271" s="218"/>
      <c r="AI271" s="218"/>
      <c r="AJ271" s="218"/>
      <c r="AK271" s="218"/>
    </row>
    <row r="272" spans="1:37" x14ac:dyDescent="0.15">
      <c r="A272" s="218"/>
      <c r="B272" s="218"/>
      <c r="C272" s="218"/>
      <c r="D272" s="218"/>
      <c r="E272" s="218"/>
      <c r="F272" s="218"/>
      <c r="G272" s="218"/>
      <c r="H272" s="218"/>
      <c r="I272" s="218"/>
      <c r="J272" s="218"/>
      <c r="K272" s="218"/>
      <c r="L272" s="218"/>
      <c r="M272" s="218"/>
      <c r="N272" s="218"/>
      <c r="O272" s="218"/>
      <c r="P272" s="218"/>
      <c r="Q272" s="218"/>
      <c r="R272" s="218"/>
      <c r="S272" s="218"/>
      <c r="T272" s="218"/>
      <c r="U272" s="218"/>
      <c r="V272" s="218"/>
      <c r="W272" s="218"/>
      <c r="X272" s="218"/>
      <c r="Y272" s="218"/>
      <c r="Z272" s="218"/>
      <c r="AA272" s="218"/>
      <c r="AB272" s="218"/>
      <c r="AC272" s="218"/>
      <c r="AD272" s="218"/>
      <c r="AE272" s="218"/>
      <c r="AF272" s="218"/>
      <c r="AG272" s="218"/>
      <c r="AH272" s="218"/>
      <c r="AI272" s="218"/>
      <c r="AJ272" s="218"/>
      <c r="AK272" s="218"/>
    </row>
    <row r="273" spans="1:37" x14ac:dyDescent="0.15">
      <c r="A273" s="218"/>
      <c r="B273" s="218"/>
      <c r="C273" s="218"/>
      <c r="D273" s="218"/>
      <c r="E273" s="218"/>
      <c r="F273" s="218"/>
      <c r="G273" s="218"/>
      <c r="H273" s="218"/>
      <c r="I273" s="218"/>
      <c r="J273" s="218"/>
      <c r="K273" s="218"/>
      <c r="L273" s="218"/>
      <c r="M273" s="218"/>
      <c r="N273" s="218"/>
      <c r="O273" s="218"/>
      <c r="P273" s="218"/>
      <c r="Q273" s="218"/>
      <c r="R273" s="218"/>
      <c r="S273" s="218"/>
      <c r="T273" s="218"/>
      <c r="U273" s="218"/>
      <c r="V273" s="218"/>
      <c r="W273" s="218"/>
      <c r="X273" s="218"/>
      <c r="Y273" s="218"/>
      <c r="Z273" s="218"/>
      <c r="AA273" s="218"/>
      <c r="AB273" s="218"/>
      <c r="AC273" s="218"/>
      <c r="AD273" s="218"/>
      <c r="AE273" s="218"/>
      <c r="AF273" s="218"/>
      <c r="AG273" s="218"/>
      <c r="AH273" s="218"/>
      <c r="AI273" s="218"/>
      <c r="AJ273" s="218"/>
      <c r="AK273" s="218"/>
    </row>
    <row r="274" spans="1:37" x14ac:dyDescent="0.15">
      <c r="A274" s="218"/>
      <c r="B274" s="218"/>
      <c r="C274" s="218"/>
      <c r="D274" s="218"/>
      <c r="E274" s="218"/>
      <c r="F274" s="218"/>
      <c r="G274" s="218"/>
      <c r="H274" s="218"/>
      <c r="I274" s="218"/>
      <c r="J274" s="218"/>
      <c r="K274" s="218"/>
      <c r="L274" s="218"/>
      <c r="M274" s="218"/>
      <c r="N274" s="218"/>
      <c r="O274" s="218"/>
      <c r="P274" s="218"/>
      <c r="Q274" s="218"/>
      <c r="R274" s="218"/>
      <c r="S274" s="218"/>
      <c r="T274" s="218"/>
      <c r="U274" s="218"/>
      <c r="V274" s="218"/>
      <c r="W274" s="218"/>
      <c r="X274" s="218"/>
      <c r="Y274" s="218"/>
      <c r="Z274" s="218"/>
      <c r="AA274" s="218"/>
      <c r="AB274" s="218"/>
      <c r="AC274" s="218"/>
      <c r="AD274" s="218"/>
      <c r="AE274" s="218"/>
      <c r="AF274" s="218"/>
      <c r="AG274" s="218"/>
      <c r="AH274" s="218"/>
      <c r="AI274" s="218"/>
      <c r="AJ274" s="218"/>
      <c r="AK274" s="218"/>
    </row>
    <row r="275" spans="1:37" x14ac:dyDescent="0.15">
      <c r="A275" s="218"/>
      <c r="B275" s="218"/>
      <c r="C275" s="218"/>
      <c r="D275" s="218"/>
      <c r="E275" s="218"/>
      <c r="F275" s="218"/>
      <c r="G275" s="218"/>
      <c r="H275" s="218"/>
      <c r="I275" s="218"/>
      <c r="J275" s="218"/>
      <c r="K275" s="218"/>
      <c r="L275" s="218"/>
      <c r="M275" s="218"/>
      <c r="N275" s="218"/>
      <c r="O275" s="218"/>
      <c r="P275" s="218"/>
      <c r="Q275" s="218"/>
      <c r="R275" s="218"/>
      <c r="S275" s="218"/>
      <c r="T275" s="218"/>
      <c r="U275" s="218"/>
      <c r="V275" s="218"/>
      <c r="W275" s="218"/>
      <c r="X275" s="218"/>
      <c r="Y275" s="218"/>
      <c r="Z275" s="218"/>
      <c r="AA275" s="218"/>
      <c r="AB275" s="218"/>
      <c r="AC275" s="218"/>
      <c r="AD275" s="218"/>
      <c r="AE275" s="218"/>
      <c r="AF275" s="218"/>
      <c r="AG275" s="218"/>
      <c r="AH275" s="218"/>
      <c r="AI275" s="218"/>
      <c r="AJ275" s="218"/>
      <c r="AK275" s="218"/>
    </row>
    <row r="276" spans="1:37" x14ac:dyDescent="0.15">
      <c r="A276" s="218"/>
      <c r="B276" s="218"/>
      <c r="C276" s="218"/>
      <c r="D276" s="218"/>
      <c r="E276" s="218"/>
      <c r="F276" s="218"/>
      <c r="G276" s="218"/>
      <c r="H276" s="218"/>
      <c r="I276" s="218"/>
      <c r="J276" s="218"/>
      <c r="K276" s="218"/>
      <c r="L276" s="218"/>
      <c r="M276" s="218"/>
      <c r="N276" s="218"/>
      <c r="O276" s="218"/>
      <c r="P276" s="218"/>
      <c r="Q276" s="218"/>
      <c r="R276" s="218"/>
      <c r="S276" s="218"/>
      <c r="T276" s="218"/>
      <c r="U276" s="218"/>
      <c r="V276" s="218"/>
      <c r="W276" s="218"/>
      <c r="X276" s="218"/>
      <c r="Y276" s="218"/>
      <c r="Z276" s="218"/>
      <c r="AA276" s="218"/>
      <c r="AB276" s="218"/>
      <c r="AC276" s="218"/>
      <c r="AD276" s="218"/>
      <c r="AE276" s="218"/>
      <c r="AF276" s="218"/>
      <c r="AG276" s="218"/>
      <c r="AH276" s="218"/>
      <c r="AI276" s="218"/>
      <c r="AJ276" s="218"/>
      <c r="AK276" s="218"/>
    </row>
    <row r="277" spans="1:37" x14ac:dyDescent="0.15">
      <c r="A277" s="218"/>
      <c r="B277" s="218"/>
      <c r="C277" s="218"/>
      <c r="D277" s="218"/>
      <c r="E277" s="218"/>
      <c r="F277" s="218"/>
      <c r="G277" s="218"/>
      <c r="H277" s="218"/>
      <c r="I277" s="218"/>
      <c r="J277" s="218"/>
      <c r="K277" s="218"/>
      <c r="L277" s="218"/>
      <c r="M277" s="218"/>
      <c r="N277" s="218"/>
      <c r="O277" s="218"/>
      <c r="P277" s="218"/>
      <c r="Q277" s="218"/>
      <c r="R277" s="218"/>
      <c r="S277" s="218"/>
      <c r="T277" s="218"/>
      <c r="U277" s="218"/>
      <c r="V277" s="218"/>
      <c r="W277" s="218"/>
      <c r="X277" s="218"/>
      <c r="Y277" s="218"/>
      <c r="Z277" s="218"/>
      <c r="AA277" s="218"/>
      <c r="AB277" s="218"/>
      <c r="AC277" s="218"/>
      <c r="AD277" s="218"/>
      <c r="AE277" s="218"/>
      <c r="AF277" s="218"/>
      <c r="AG277" s="218"/>
      <c r="AH277" s="218"/>
      <c r="AI277" s="218"/>
      <c r="AJ277" s="218"/>
      <c r="AK277" s="218"/>
    </row>
    <row r="278" spans="1:37" x14ac:dyDescent="0.15">
      <c r="A278" s="218"/>
      <c r="B278" s="218"/>
      <c r="C278" s="218"/>
      <c r="D278" s="218"/>
      <c r="E278" s="218"/>
      <c r="F278" s="218"/>
      <c r="G278" s="218"/>
      <c r="H278" s="218"/>
      <c r="I278" s="218"/>
      <c r="J278" s="218"/>
      <c r="K278" s="218"/>
      <c r="L278" s="218"/>
      <c r="M278" s="218"/>
      <c r="N278" s="218"/>
      <c r="O278" s="218"/>
      <c r="P278" s="218"/>
      <c r="Q278" s="218"/>
      <c r="R278" s="218"/>
      <c r="S278" s="218"/>
      <c r="T278" s="218"/>
      <c r="U278" s="218"/>
      <c r="V278" s="218"/>
      <c r="W278" s="218"/>
      <c r="X278" s="218"/>
      <c r="Y278" s="218"/>
      <c r="Z278" s="218"/>
      <c r="AA278" s="218"/>
      <c r="AB278" s="218"/>
      <c r="AC278" s="218"/>
      <c r="AD278" s="218"/>
      <c r="AE278" s="218"/>
      <c r="AF278" s="218"/>
      <c r="AG278" s="218"/>
      <c r="AH278" s="218"/>
      <c r="AI278" s="218"/>
      <c r="AJ278" s="218"/>
      <c r="AK278" s="218"/>
    </row>
    <row r="279" spans="1:37" x14ac:dyDescent="0.15">
      <c r="A279" s="218"/>
      <c r="B279" s="218"/>
      <c r="C279" s="218"/>
      <c r="D279" s="218"/>
      <c r="E279" s="218"/>
      <c r="F279" s="218"/>
      <c r="G279" s="218"/>
      <c r="H279" s="218"/>
      <c r="I279" s="218"/>
      <c r="J279" s="218"/>
      <c r="K279" s="218"/>
      <c r="L279" s="218"/>
      <c r="M279" s="218"/>
      <c r="N279" s="218"/>
      <c r="O279" s="218"/>
      <c r="P279" s="218"/>
      <c r="Q279" s="218"/>
      <c r="R279" s="218"/>
      <c r="S279" s="218"/>
      <c r="T279" s="218"/>
      <c r="U279" s="218"/>
      <c r="V279" s="218"/>
      <c r="W279" s="218"/>
      <c r="X279" s="218"/>
      <c r="Y279" s="218"/>
      <c r="Z279" s="218"/>
      <c r="AA279" s="218"/>
      <c r="AB279" s="218"/>
      <c r="AC279" s="218"/>
      <c r="AD279" s="218"/>
      <c r="AE279" s="218"/>
      <c r="AF279" s="218"/>
      <c r="AG279" s="218"/>
      <c r="AH279" s="218"/>
      <c r="AI279" s="218"/>
      <c r="AJ279" s="218"/>
      <c r="AK279" s="218"/>
    </row>
    <row r="280" spans="1:37" x14ac:dyDescent="0.15">
      <c r="A280" s="218"/>
      <c r="B280" s="218"/>
      <c r="C280" s="218"/>
      <c r="D280" s="218"/>
      <c r="E280" s="218"/>
      <c r="F280" s="218"/>
      <c r="G280" s="218"/>
      <c r="H280" s="218"/>
      <c r="I280" s="218"/>
      <c r="J280" s="218"/>
      <c r="K280" s="218"/>
      <c r="L280" s="218"/>
      <c r="M280" s="218"/>
      <c r="N280" s="218"/>
      <c r="O280" s="218"/>
      <c r="P280" s="218"/>
      <c r="Q280" s="218"/>
      <c r="R280" s="218"/>
      <c r="S280" s="218"/>
      <c r="T280" s="218"/>
      <c r="U280" s="218"/>
      <c r="V280" s="218"/>
      <c r="W280" s="218"/>
      <c r="X280" s="218"/>
      <c r="Y280" s="218"/>
      <c r="Z280" s="218"/>
      <c r="AA280" s="218"/>
      <c r="AB280" s="218"/>
      <c r="AC280" s="218"/>
      <c r="AD280" s="218"/>
      <c r="AE280" s="218"/>
      <c r="AF280" s="218"/>
      <c r="AG280" s="218"/>
      <c r="AH280" s="218"/>
      <c r="AI280" s="218"/>
      <c r="AJ280" s="218"/>
      <c r="AK280" s="218"/>
    </row>
    <row r="281" spans="1:37" x14ac:dyDescent="0.15">
      <c r="A281" s="218"/>
      <c r="B281" s="218"/>
      <c r="C281" s="218"/>
      <c r="D281" s="218"/>
      <c r="E281" s="218"/>
      <c r="F281" s="218"/>
      <c r="G281" s="218"/>
      <c r="H281" s="218"/>
      <c r="I281" s="218"/>
      <c r="J281" s="218"/>
      <c r="K281" s="218"/>
      <c r="L281" s="218"/>
      <c r="M281" s="218"/>
      <c r="N281" s="218"/>
      <c r="O281" s="218"/>
      <c r="P281" s="218"/>
      <c r="Q281" s="218"/>
      <c r="R281" s="218"/>
      <c r="S281" s="218"/>
      <c r="T281" s="218"/>
      <c r="U281" s="218"/>
      <c r="V281" s="218"/>
      <c r="W281" s="218"/>
      <c r="X281" s="218"/>
      <c r="Y281" s="218"/>
      <c r="Z281" s="218"/>
      <c r="AA281" s="218"/>
      <c r="AB281" s="218"/>
      <c r="AC281" s="218"/>
      <c r="AD281" s="218"/>
      <c r="AE281" s="218"/>
      <c r="AF281" s="218"/>
      <c r="AG281" s="218"/>
      <c r="AH281" s="218"/>
      <c r="AI281" s="218"/>
      <c r="AJ281" s="218"/>
      <c r="AK281" s="218"/>
    </row>
    <row r="282" spans="1:37" x14ac:dyDescent="0.15">
      <c r="A282" s="218"/>
      <c r="B282" s="218"/>
      <c r="C282" s="218"/>
      <c r="D282" s="218"/>
      <c r="E282" s="218"/>
      <c r="F282" s="218"/>
      <c r="G282" s="218"/>
      <c r="H282" s="218"/>
      <c r="I282" s="218"/>
      <c r="J282" s="218"/>
      <c r="K282" s="218"/>
      <c r="L282" s="218"/>
      <c r="M282" s="218"/>
      <c r="N282" s="218"/>
      <c r="O282" s="218"/>
      <c r="P282" s="218"/>
      <c r="Q282" s="218"/>
      <c r="R282" s="218"/>
      <c r="S282" s="218"/>
      <c r="T282" s="218"/>
      <c r="U282" s="218"/>
      <c r="V282" s="218"/>
      <c r="W282" s="218"/>
      <c r="X282" s="218"/>
      <c r="Y282" s="218"/>
      <c r="Z282" s="218"/>
      <c r="AA282" s="218"/>
      <c r="AB282" s="218"/>
      <c r="AC282" s="218"/>
      <c r="AD282" s="218"/>
      <c r="AE282" s="218"/>
      <c r="AF282" s="218"/>
      <c r="AG282" s="218"/>
      <c r="AH282" s="218"/>
      <c r="AI282" s="218"/>
      <c r="AJ282" s="218"/>
      <c r="AK282" s="218"/>
    </row>
  </sheetData>
  <mergeCells count="1079">
    <mergeCell ref="AI242:AK242"/>
    <mergeCell ref="A243:B243"/>
    <mergeCell ref="C243:AK243"/>
    <mergeCell ref="A244:AK244"/>
    <mergeCell ref="A241:AK241"/>
    <mergeCell ref="A242:H242"/>
    <mergeCell ref="I242:L242"/>
    <mergeCell ref="M242:O242"/>
    <mergeCell ref="P242:R242"/>
    <mergeCell ref="S242:U242"/>
    <mergeCell ref="V242:X242"/>
    <mergeCell ref="Y242:AA242"/>
    <mergeCell ref="AB242:AD242"/>
    <mergeCell ref="AE242:AH242"/>
    <mergeCell ref="Y239:AA239"/>
    <mergeCell ref="AB239:AD239"/>
    <mergeCell ref="AE239:AH239"/>
    <mergeCell ref="AI239:AK239"/>
    <mergeCell ref="A240:B240"/>
    <mergeCell ref="C240:AK240"/>
    <mergeCell ref="AI236:AK236"/>
    <mergeCell ref="A237:B237"/>
    <mergeCell ref="C237:AK237"/>
    <mergeCell ref="A238:AK238"/>
    <mergeCell ref="A239:H239"/>
    <mergeCell ref="I239:L239"/>
    <mergeCell ref="M239:O239"/>
    <mergeCell ref="P239:R239"/>
    <mergeCell ref="S239:U239"/>
    <mergeCell ref="V239:X239"/>
    <mergeCell ref="A235:AK235"/>
    <mergeCell ref="A236:H236"/>
    <mergeCell ref="I236:L236"/>
    <mergeCell ref="M236:O236"/>
    <mergeCell ref="P236:R236"/>
    <mergeCell ref="S236:U236"/>
    <mergeCell ref="V236:X236"/>
    <mergeCell ref="Y236:AA236"/>
    <mergeCell ref="AB236:AD236"/>
    <mergeCell ref="AE236:AH236"/>
    <mergeCell ref="Y233:AA233"/>
    <mergeCell ref="AB233:AD233"/>
    <mergeCell ref="AE233:AH233"/>
    <mergeCell ref="AI233:AK233"/>
    <mergeCell ref="A234:B234"/>
    <mergeCell ref="C234:AK234"/>
    <mergeCell ref="AI230:AK230"/>
    <mergeCell ref="A231:B231"/>
    <mergeCell ref="C231:AK231"/>
    <mergeCell ref="A232:AK232"/>
    <mergeCell ref="A233:H233"/>
    <mergeCell ref="I233:L233"/>
    <mergeCell ref="M233:O233"/>
    <mergeCell ref="P233:R233"/>
    <mergeCell ref="S233:U233"/>
    <mergeCell ref="V233:X233"/>
    <mergeCell ref="A229:AK229"/>
    <mergeCell ref="A230:H230"/>
    <mergeCell ref="I230:L230"/>
    <mergeCell ref="M230:O230"/>
    <mergeCell ref="P230:R230"/>
    <mergeCell ref="S230:U230"/>
    <mergeCell ref="V230:X230"/>
    <mergeCell ref="Y230:AA230"/>
    <mergeCell ref="AB230:AD230"/>
    <mergeCell ref="AE230:AH230"/>
    <mergeCell ref="Y227:AA227"/>
    <mergeCell ref="AB227:AD227"/>
    <mergeCell ref="AE227:AH227"/>
    <mergeCell ref="AI227:AK227"/>
    <mergeCell ref="A228:B228"/>
    <mergeCell ref="C228:AK228"/>
    <mergeCell ref="AI224:AK224"/>
    <mergeCell ref="A225:B225"/>
    <mergeCell ref="C225:AK225"/>
    <mergeCell ref="A226:AK226"/>
    <mergeCell ref="A227:H227"/>
    <mergeCell ref="I227:L227"/>
    <mergeCell ref="M227:O227"/>
    <mergeCell ref="P227:R227"/>
    <mergeCell ref="S227:U227"/>
    <mergeCell ref="V227:X227"/>
    <mergeCell ref="A223:AK223"/>
    <mergeCell ref="A224:H224"/>
    <mergeCell ref="I224:L224"/>
    <mergeCell ref="M224:O224"/>
    <mergeCell ref="P224:R224"/>
    <mergeCell ref="S224:U224"/>
    <mergeCell ref="V224:X224"/>
    <mergeCell ref="Y224:AA224"/>
    <mergeCell ref="AB224:AD224"/>
    <mergeCell ref="AE224:AH224"/>
    <mergeCell ref="Y221:AA221"/>
    <mergeCell ref="AB221:AD221"/>
    <mergeCell ref="AE221:AH221"/>
    <mergeCell ref="AI221:AK221"/>
    <mergeCell ref="A222:B222"/>
    <mergeCell ref="C222:AK222"/>
    <mergeCell ref="AI218:AK218"/>
    <mergeCell ref="A219:B219"/>
    <mergeCell ref="C219:AK219"/>
    <mergeCell ref="A220:AK220"/>
    <mergeCell ref="A221:H221"/>
    <mergeCell ref="I221:L221"/>
    <mergeCell ref="M221:O221"/>
    <mergeCell ref="P221:R221"/>
    <mergeCell ref="S221:U221"/>
    <mergeCell ref="V221:X221"/>
    <mergeCell ref="A217:AK217"/>
    <mergeCell ref="A218:H218"/>
    <mergeCell ref="I218:L218"/>
    <mergeCell ref="M218:O218"/>
    <mergeCell ref="P218:R218"/>
    <mergeCell ref="S218:U218"/>
    <mergeCell ref="V218:X218"/>
    <mergeCell ref="Y218:AA218"/>
    <mergeCell ref="AB218:AD218"/>
    <mergeCell ref="AE218:AH218"/>
    <mergeCell ref="Y215:AA215"/>
    <mergeCell ref="AB215:AD215"/>
    <mergeCell ref="AE215:AH215"/>
    <mergeCell ref="AI215:AK215"/>
    <mergeCell ref="A216:B216"/>
    <mergeCell ref="C216:AK216"/>
    <mergeCell ref="AI212:AK212"/>
    <mergeCell ref="A213:B213"/>
    <mergeCell ref="C213:AK213"/>
    <mergeCell ref="A214:AK214"/>
    <mergeCell ref="A215:H215"/>
    <mergeCell ref="I215:L215"/>
    <mergeCell ref="M215:O215"/>
    <mergeCell ref="P215:R215"/>
    <mergeCell ref="S215:U215"/>
    <mergeCell ref="V215:X215"/>
    <mergeCell ref="A211:AK211"/>
    <mergeCell ref="A212:H212"/>
    <mergeCell ref="I212:L212"/>
    <mergeCell ref="M212:O212"/>
    <mergeCell ref="P212:R212"/>
    <mergeCell ref="S212:U212"/>
    <mergeCell ref="V212:X212"/>
    <mergeCell ref="Y212:AA212"/>
    <mergeCell ref="AB212:AD212"/>
    <mergeCell ref="AE212:AH212"/>
    <mergeCell ref="V209:X209"/>
    <mergeCell ref="Y209:AA209"/>
    <mergeCell ref="AB209:AD209"/>
    <mergeCell ref="AE209:AH209"/>
    <mergeCell ref="AI209:AK209"/>
    <mergeCell ref="A210:B210"/>
    <mergeCell ref="C210:AK210"/>
    <mergeCell ref="V208:X208"/>
    <mergeCell ref="Y208:AA208"/>
    <mergeCell ref="AB208:AD208"/>
    <mergeCell ref="AE208:AH208"/>
    <mergeCell ref="AI208:AK208"/>
    <mergeCell ref="A209:H209"/>
    <mergeCell ref="I209:L209"/>
    <mergeCell ref="M209:O209"/>
    <mergeCell ref="P209:R209"/>
    <mergeCell ref="S209:U209"/>
    <mergeCell ref="A202:F202"/>
    <mergeCell ref="G202:R202"/>
    <mergeCell ref="S202:X202"/>
    <mergeCell ref="Y202:AK202"/>
    <mergeCell ref="B203:AK206"/>
    <mergeCell ref="A208:H208"/>
    <mergeCell ref="I208:L208"/>
    <mergeCell ref="M208:O208"/>
    <mergeCell ref="P208:R208"/>
    <mergeCell ref="S208:U208"/>
    <mergeCell ref="A198:R200"/>
    <mergeCell ref="S198:V198"/>
    <mergeCell ref="W198:X198"/>
    <mergeCell ref="Y198:AK200"/>
    <mergeCell ref="S199:V199"/>
    <mergeCell ref="W199:X199"/>
    <mergeCell ref="S200:V200"/>
    <mergeCell ref="W200:X200"/>
    <mergeCell ref="A195:B195"/>
    <mergeCell ref="C195:R195"/>
    <mergeCell ref="T195:U195"/>
    <mergeCell ref="V195:AK195"/>
    <mergeCell ref="A196:R196"/>
    <mergeCell ref="T196:AK196"/>
    <mergeCell ref="A193:E193"/>
    <mergeCell ref="F193:R193"/>
    <mergeCell ref="T193:X193"/>
    <mergeCell ref="Y193:AK193"/>
    <mergeCell ref="A194:R194"/>
    <mergeCell ref="T194:AK194"/>
    <mergeCell ref="AC191:AF191"/>
    <mergeCell ref="AG191:AK191"/>
    <mergeCell ref="A192:D192"/>
    <mergeCell ref="E192:R192"/>
    <mergeCell ref="T192:W192"/>
    <mergeCell ref="X192:AK192"/>
    <mergeCell ref="A191:B191"/>
    <mergeCell ref="C191:I191"/>
    <mergeCell ref="J191:M191"/>
    <mergeCell ref="N191:R191"/>
    <mergeCell ref="T191:U191"/>
    <mergeCell ref="V191:AB191"/>
    <mergeCell ref="AC189:AD189"/>
    <mergeCell ref="AE189:AK189"/>
    <mergeCell ref="A190:E190"/>
    <mergeCell ref="F190:H190"/>
    <mergeCell ref="J190:K190"/>
    <mergeCell ref="L190:R190"/>
    <mergeCell ref="T190:X190"/>
    <mergeCell ref="Y190:AA190"/>
    <mergeCell ref="AC190:AD190"/>
    <mergeCell ref="AE190:AK190"/>
    <mergeCell ref="W188:X188"/>
    <mergeCell ref="Z188:AA188"/>
    <mergeCell ref="AC188:AF188"/>
    <mergeCell ref="AG188:AK188"/>
    <mergeCell ref="A189:B189"/>
    <mergeCell ref="C189:H189"/>
    <mergeCell ref="J189:K189"/>
    <mergeCell ref="L189:R189"/>
    <mergeCell ref="T189:U189"/>
    <mergeCell ref="V189:AA189"/>
    <mergeCell ref="A187:B187"/>
    <mergeCell ref="C187:R187"/>
    <mergeCell ref="T187:U187"/>
    <mergeCell ref="V187:AK187"/>
    <mergeCell ref="A188:B188"/>
    <mergeCell ref="D188:E188"/>
    <mergeCell ref="G188:H188"/>
    <mergeCell ref="J188:M188"/>
    <mergeCell ref="N188:R188"/>
    <mergeCell ref="T188:U188"/>
    <mergeCell ref="A184:B184"/>
    <mergeCell ref="C184:R184"/>
    <mergeCell ref="T184:U184"/>
    <mergeCell ref="V184:AK184"/>
    <mergeCell ref="A185:R185"/>
    <mergeCell ref="T185:AK185"/>
    <mergeCell ref="A182:E182"/>
    <mergeCell ref="F182:R182"/>
    <mergeCell ref="T182:X182"/>
    <mergeCell ref="Y182:AK182"/>
    <mergeCell ref="A183:R183"/>
    <mergeCell ref="T183:AK183"/>
    <mergeCell ref="AC180:AF180"/>
    <mergeCell ref="AG180:AK180"/>
    <mergeCell ref="A181:D181"/>
    <mergeCell ref="E181:R181"/>
    <mergeCell ref="T181:W181"/>
    <mergeCell ref="X181:AK181"/>
    <mergeCell ref="A180:B180"/>
    <mergeCell ref="C180:I180"/>
    <mergeCell ref="J180:M180"/>
    <mergeCell ref="N180:R180"/>
    <mergeCell ref="T180:U180"/>
    <mergeCell ref="V180:AB180"/>
    <mergeCell ref="AC178:AD178"/>
    <mergeCell ref="AE178:AK178"/>
    <mergeCell ref="A179:E179"/>
    <mergeCell ref="F179:H179"/>
    <mergeCell ref="J179:K179"/>
    <mergeCell ref="L179:R179"/>
    <mergeCell ref="T179:X179"/>
    <mergeCell ref="Y179:AA179"/>
    <mergeCell ref="AC179:AD179"/>
    <mergeCell ref="AE179:AK179"/>
    <mergeCell ref="W177:X177"/>
    <mergeCell ref="Z177:AA177"/>
    <mergeCell ref="AC177:AF177"/>
    <mergeCell ref="AG177:AK177"/>
    <mergeCell ref="A178:B178"/>
    <mergeCell ref="C178:H178"/>
    <mergeCell ref="J178:K178"/>
    <mergeCell ref="L178:R178"/>
    <mergeCell ref="T178:U178"/>
    <mergeCell ref="V178:AA178"/>
    <mergeCell ref="A176:B176"/>
    <mergeCell ref="C176:R176"/>
    <mergeCell ref="T176:U176"/>
    <mergeCell ref="V176:AK176"/>
    <mergeCell ref="A177:B177"/>
    <mergeCell ref="D177:E177"/>
    <mergeCell ref="G177:H177"/>
    <mergeCell ref="J177:M177"/>
    <mergeCell ref="N177:R177"/>
    <mergeCell ref="T177:U177"/>
    <mergeCell ref="A173:B173"/>
    <mergeCell ref="C173:R173"/>
    <mergeCell ref="T173:U173"/>
    <mergeCell ref="V173:AK173"/>
    <mergeCell ref="A174:R174"/>
    <mergeCell ref="T174:AK174"/>
    <mergeCell ref="A171:E171"/>
    <mergeCell ref="F171:R171"/>
    <mergeCell ref="T171:X171"/>
    <mergeCell ref="Y171:AK171"/>
    <mergeCell ref="A172:R172"/>
    <mergeCell ref="T172:AK172"/>
    <mergeCell ref="AC169:AF169"/>
    <mergeCell ref="AG169:AK169"/>
    <mergeCell ref="A170:D170"/>
    <mergeCell ref="E170:R170"/>
    <mergeCell ref="T170:W170"/>
    <mergeCell ref="X170:AK170"/>
    <mergeCell ref="A169:B169"/>
    <mergeCell ref="C169:I169"/>
    <mergeCell ref="J169:M169"/>
    <mergeCell ref="N169:R169"/>
    <mergeCell ref="T169:U169"/>
    <mergeCell ref="V169:AB169"/>
    <mergeCell ref="AC167:AD167"/>
    <mergeCell ref="AE167:AK167"/>
    <mergeCell ref="A168:E168"/>
    <mergeCell ref="F168:H168"/>
    <mergeCell ref="J168:K168"/>
    <mergeCell ref="L168:R168"/>
    <mergeCell ref="T168:X168"/>
    <mergeCell ref="Y168:AA168"/>
    <mergeCell ref="AC168:AD168"/>
    <mergeCell ref="AE168:AK168"/>
    <mergeCell ref="W166:X166"/>
    <mergeCell ref="Z166:AA166"/>
    <mergeCell ref="AC166:AF166"/>
    <mergeCell ref="AG166:AK166"/>
    <mergeCell ref="A167:B167"/>
    <mergeCell ref="C167:H167"/>
    <mergeCell ref="J167:K167"/>
    <mergeCell ref="L167:R167"/>
    <mergeCell ref="T167:U167"/>
    <mergeCell ref="V167:AA167"/>
    <mergeCell ref="A165:B165"/>
    <mergeCell ref="C165:R165"/>
    <mergeCell ref="T165:U165"/>
    <mergeCell ref="V165:AK165"/>
    <mergeCell ref="A166:B166"/>
    <mergeCell ref="D166:E166"/>
    <mergeCell ref="G166:H166"/>
    <mergeCell ref="J166:M166"/>
    <mergeCell ref="N166:R166"/>
    <mergeCell ref="T166:U166"/>
    <mergeCell ref="A162:B162"/>
    <mergeCell ref="C162:R162"/>
    <mergeCell ref="T162:U162"/>
    <mergeCell ref="V162:AK162"/>
    <mergeCell ref="A163:R163"/>
    <mergeCell ref="T163:AK163"/>
    <mergeCell ref="A160:E160"/>
    <mergeCell ref="F160:R160"/>
    <mergeCell ref="T160:X160"/>
    <mergeCell ref="Y160:AK160"/>
    <mergeCell ref="A161:R161"/>
    <mergeCell ref="T161:AK161"/>
    <mergeCell ref="AC158:AF158"/>
    <mergeCell ref="AG158:AK158"/>
    <mergeCell ref="A159:D159"/>
    <mergeCell ref="E159:R159"/>
    <mergeCell ref="T159:W159"/>
    <mergeCell ref="X159:AK159"/>
    <mergeCell ref="A158:B158"/>
    <mergeCell ref="C158:I158"/>
    <mergeCell ref="J158:M158"/>
    <mergeCell ref="N158:R158"/>
    <mergeCell ref="T158:U158"/>
    <mergeCell ref="V158:AB158"/>
    <mergeCell ref="AC156:AD156"/>
    <mergeCell ref="AE156:AK156"/>
    <mergeCell ref="A157:E157"/>
    <mergeCell ref="F157:H157"/>
    <mergeCell ref="J157:K157"/>
    <mergeCell ref="L157:R157"/>
    <mergeCell ref="T157:X157"/>
    <mergeCell ref="Y157:AA157"/>
    <mergeCell ref="AC157:AD157"/>
    <mergeCell ref="AE157:AK157"/>
    <mergeCell ref="W155:X155"/>
    <mergeCell ref="Z155:AA155"/>
    <mergeCell ref="AC155:AF155"/>
    <mergeCell ref="AG155:AK155"/>
    <mergeCell ref="A156:B156"/>
    <mergeCell ref="C156:H156"/>
    <mergeCell ref="J156:K156"/>
    <mergeCell ref="L156:R156"/>
    <mergeCell ref="T156:U156"/>
    <mergeCell ref="V156:AA156"/>
    <mergeCell ref="A154:B154"/>
    <mergeCell ref="C154:R154"/>
    <mergeCell ref="T154:U154"/>
    <mergeCell ref="V154:AK154"/>
    <mergeCell ref="A155:B155"/>
    <mergeCell ref="D155:E155"/>
    <mergeCell ref="G155:H155"/>
    <mergeCell ref="J155:M155"/>
    <mergeCell ref="N155:R155"/>
    <mergeCell ref="T155:U155"/>
    <mergeCell ref="S151:V151"/>
    <mergeCell ref="W151:X151"/>
    <mergeCell ref="A152:F152"/>
    <mergeCell ref="G152:R152"/>
    <mergeCell ref="S152:X152"/>
    <mergeCell ref="Y152:AK152"/>
    <mergeCell ref="V148:AA148"/>
    <mergeCell ref="AB148:AC148"/>
    <mergeCell ref="AD148:AI148"/>
    <mergeCell ref="AJ148:AK148"/>
    <mergeCell ref="A149:R151"/>
    <mergeCell ref="S149:V149"/>
    <mergeCell ref="W149:X149"/>
    <mergeCell ref="Y149:AK151"/>
    <mergeCell ref="S150:V150"/>
    <mergeCell ref="W150:X150"/>
    <mergeCell ref="V145:W145"/>
    <mergeCell ref="X145:AA145"/>
    <mergeCell ref="AB145:AE145"/>
    <mergeCell ref="AF145:AI145"/>
    <mergeCell ref="AJ145:AK145"/>
    <mergeCell ref="B146:AK147"/>
    <mergeCell ref="X142:AA142"/>
    <mergeCell ref="AB142:AE142"/>
    <mergeCell ref="AF142:AI142"/>
    <mergeCell ref="AJ142:AK142"/>
    <mergeCell ref="B143:AK144"/>
    <mergeCell ref="A145:G145"/>
    <mergeCell ref="H145:I145"/>
    <mergeCell ref="J145:M145"/>
    <mergeCell ref="N145:Q145"/>
    <mergeCell ref="R145:U145"/>
    <mergeCell ref="A142:G142"/>
    <mergeCell ref="H142:I142"/>
    <mergeCell ref="J142:M142"/>
    <mergeCell ref="N142:Q142"/>
    <mergeCell ref="R142:U142"/>
    <mergeCell ref="V142:W142"/>
    <mergeCell ref="V139:W139"/>
    <mergeCell ref="X139:AA139"/>
    <mergeCell ref="AB139:AE139"/>
    <mergeCell ref="AF139:AI139"/>
    <mergeCell ref="AJ139:AK139"/>
    <mergeCell ref="B140:AK141"/>
    <mergeCell ref="X136:AA136"/>
    <mergeCell ref="AB136:AE136"/>
    <mergeCell ref="AF136:AI136"/>
    <mergeCell ref="AJ136:AK136"/>
    <mergeCell ref="B137:AK138"/>
    <mergeCell ref="A139:G139"/>
    <mergeCell ref="H139:I139"/>
    <mergeCell ref="J139:M139"/>
    <mergeCell ref="N139:Q139"/>
    <mergeCell ref="R139:U139"/>
    <mergeCell ref="A136:G136"/>
    <mergeCell ref="H136:I136"/>
    <mergeCell ref="J136:M136"/>
    <mergeCell ref="N136:Q136"/>
    <mergeCell ref="R136:U136"/>
    <mergeCell ref="V136:W136"/>
    <mergeCell ref="V133:W133"/>
    <mergeCell ref="X133:AA133"/>
    <mergeCell ref="AB133:AE133"/>
    <mergeCell ref="AF133:AI133"/>
    <mergeCell ref="AJ133:AK133"/>
    <mergeCell ref="B134:AK135"/>
    <mergeCell ref="X130:AA130"/>
    <mergeCell ref="AB130:AE130"/>
    <mergeCell ref="AF130:AI130"/>
    <mergeCell ref="AJ130:AK130"/>
    <mergeCell ref="B131:AK132"/>
    <mergeCell ref="A133:G133"/>
    <mergeCell ref="H133:I133"/>
    <mergeCell ref="J133:M133"/>
    <mergeCell ref="N133:Q133"/>
    <mergeCell ref="R133:U133"/>
    <mergeCell ref="A130:G130"/>
    <mergeCell ref="H130:I130"/>
    <mergeCell ref="J130:M130"/>
    <mergeCell ref="N130:Q130"/>
    <mergeCell ref="R130:U130"/>
    <mergeCell ref="V130:W130"/>
    <mergeCell ref="V127:W127"/>
    <mergeCell ref="X127:AA127"/>
    <mergeCell ref="AB127:AE127"/>
    <mergeCell ref="AF127:AI127"/>
    <mergeCell ref="AJ127:AK127"/>
    <mergeCell ref="B128:AK129"/>
    <mergeCell ref="X124:AA124"/>
    <mergeCell ref="AB124:AE124"/>
    <mergeCell ref="AF124:AI124"/>
    <mergeCell ref="AJ124:AK124"/>
    <mergeCell ref="B125:AK126"/>
    <mergeCell ref="A127:G127"/>
    <mergeCell ref="H127:I127"/>
    <mergeCell ref="J127:M127"/>
    <mergeCell ref="N127:Q127"/>
    <mergeCell ref="R127:U127"/>
    <mergeCell ref="A124:G124"/>
    <mergeCell ref="H124:I124"/>
    <mergeCell ref="J124:M124"/>
    <mergeCell ref="N124:Q124"/>
    <mergeCell ref="R124:U124"/>
    <mergeCell ref="V124:W124"/>
    <mergeCell ref="V121:W121"/>
    <mergeCell ref="X121:AA121"/>
    <mergeCell ref="AB121:AE121"/>
    <mergeCell ref="AF121:AI121"/>
    <mergeCell ref="AJ121:AK121"/>
    <mergeCell ref="B122:AK123"/>
    <mergeCell ref="X118:AA118"/>
    <mergeCell ref="AB118:AE118"/>
    <mergeCell ref="AF118:AI118"/>
    <mergeCell ref="AJ118:AK118"/>
    <mergeCell ref="B119:AK120"/>
    <mergeCell ref="A121:G121"/>
    <mergeCell ref="H121:I121"/>
    <mergeCell ref="J121:M121"/>
    <mergeCell ref="N121:Q121"/>
    <mergeCell ref="R121:U121"/>
    <mergeCell ref="A118:G118"/>
    <mergeCell ref="H118:I118"/>
    <mergeCell ref="J118:M118"/>
    <mergeCell ref="N118:Q118"/>
    <mergeCell ref="R118:U118"/>
    <mergeCell ref="V118:W118"/>
    <mergeCell ref="V115:W115"/>
    <mergeCell ref="X115:AA115"/>
    <mergeCell ref="AB115:AE115"/>
    <mergeCell ref="AF115:AI115"/>
    <mergeCell ref="AJ115:AK115"/>
    <mergeCell ref="B116:AK117"/>
    <mergeCell ref="X112:AA112"/>
    <mergeCell ref="AB112:AE112"/>
    <mergeCell ref="AF112:AI112"/>
    <mergeCell ref="AJ112:AK112"/>
    <mergeCell ref="B113:AK114"/>
    <mergeCell ref="A115:G115"/>
    <mergeCell ref="H115:I115"/>
    <mergeCell ref="J115:M115"/>
    <mergeCell ref="N115:Q115"/>
    <mergeCell ref="R115:U115"/>
    <mergeCell ref="A112:G112"/>
    <mergeCell ref="H112:I112"/>
    <mergeCell ref="J112:M112"/>
    <mergeCell ref="N112:Q112"/>
    <mergeCell ref="R112:U112"/>
    <mergeCell ref="V112:W112"/>
    <mergeCell ref="V109:W109"/>
    <mergeCell ref="X109:AA109"/>
    <mergeCell ref="AB109:AE109"/>
    <mergeCell ref="AF109:AI109"/>
    <mergeCell ref="AJ109:AK109"/>
    <mergeCell ref="B110:AK111"/>
    <mergeCell ref="X106:AA106"/>
    <mergeCell ref="AB106:AE106"/>
    <mergeCell ref="AF106:AI106"/>
    <mergeCell ref="AJ106:AK106"/>
    <mergeCell ref="B107:AK108"/>
    <mergeCell ref="A109:G109"/>
    <mergeCell ref="H109:I109"/>
    <mergeCell ref="J109:M109"/>
    <mergeCell ref="N109:Q109"/>
    <mergeCell ref="R109:U109"/>
    <mergeCell ref="A106:G106"/>
    <mergeCell ref="H106:I106"/>
    <mergeCell ref="J106:M106"/>
    <mergeCell ref="N106:Q106"/>
    <mergeCell ref="R106:U106"/>
    <mergeCell ref="V106:W106"/>
    <mergeCell ref="V103:W103"/>
    <mergeCell ref="X103:AA103"/>
    <mergeCell ref="AB103:AE103"/>
    <mergeCell ref="AF103:AI103"/>
    <mergeCell ref="AJ103:AK103"/>
    <mergeCell ref="B104:AK105"/>
    <mergeCell ref="V102:W102"/>
    <mergeCell ref="X102:AA102"/>
    <mergeCell ref="AB102:AE102"/>
    <mergeCell ref="AF102:AI102"/>
    <mergeCell ref="AJ102:AK102"/>
    <mergeCell ref="A103:G103"/>
    <mergeCell ref="H103:I103"/>
    <mergeCell ref="J103:M103"/>
    <mergeCell ref="N103:Q103"/>
    <mergeCell ref="R103:U103"/>
    <mergeCell ref="A100:G101"/>
    <mergeCell ref="A102:G102"/>
    <mergeCell ref="H102:I102"/>
    <mergeCell ref="J102:M102"/>
    <mergeCell ref="N102:Q102"/>
    <mergeCell ref="R102:U102"/>
    <mergeCell ref="AH97:AK97"/>
    <mergeCell ref="AL97:AN97"/>
    <mergeCell ref="A98:C98"/>
    <mergeCell ref="D98:AK98"/>
    <mergeCell ref="AF99:AG99"/>
    <mergeCell ref="AH99:AK99"/>
    <mergeCell ref="AH95:AK95"/>
    <mergeCell ref="AL95:AN95"/>
    <mergeCell ref="A96:C96"/>
    <mergeCell ref="D96:AK96"/>
    <mergeCell ref="A97:I97"/>
    <mergeCell ref="J97:M97"/>
    <mergeCell ref="N97:R97"/>
    <mergeCell ref="S97:W97"/>
    <mergeCell ref="X97:AB97"/>
    <mergeCell ref="AC97:AG97"/>
    <mergeCell ref="AH93:AK93"/>
    <mergeCell ref="AL93:AN93"/>
    <mergeCell ref="A94:C94"/>
    <mergeCell ref="D94:AK94"/>
    <mergeCell ref="A95:I95"/>
    <mergeCell ref="J95:M95"/>
    <mergeCell ref="N95:R95"/>
    <mergeCell ref="S95:W95"/>
    <mergeCell ref="X95:AB95"/>
    <mergeCell ref="AC95:AG95"/>
    <mergeCell ref="AH91:AK91"/>
    <mergeCell ref="AL91:AN91"/>
    <mergeCell ref="A92:C92"/>
    <mergeCell ref="D92:AK92"/>
    <mergeCell ref="A93:I93"/>
    <mergeCell ref="J93:M93"/>
    <mergeCell ref="N93:R93"/>
    <mergeCell ref="S93:W93"/>
    <mergeCell ref="X93:AB93"/>
    <mergeCell ref="AC93:AG93"/>
    <mergeCell ref="AH89:AK89"/>
    <mergeCell ref="AL89:AN89"/>
    <mergeCell ref="A90:C90"/>
    <mergeCell ref="D90:AK90"/>
    <mergeCell ref="A91:I91"/>
    <mergeCell ref="J91:M91"/>
    <mergeCell ref="N91:R91"/>
    <mergeCell ref="S91:W91"/>
    <mergeCell ref="X91:AB91"/>
    <mergeCell ref="AC91:AG91"/>
    <mergeCell ref="A89:I89"/>
    <mergeCell ref="J89:M89"/>
    <mergeCell ref="N89:R89"/>
    <mergeCell ref="S89:W89"/>
    <mergeCell ref="X89:AB89"/>
    <mergeCell ref="AC89:AG89"/>
    <mergeCell ref="AI85:AK85"/>
    <mergeCell ref="A86:G87"/>
    <mergeCell ref="A88:I88"/>
    <mergeCell ref="J88:M88"/>
    <mergeCell ref="N88:R88"/>
    <mergeCell ref="S88:W88"/>
    <mergeCell ref="X88:AB88"/>
    <mergeCell ref="AC88:AG88"/>
    <mergeCell ref="AH88:AK88"/>
    <mergeCell ref="R85:S85"/>
    <mergeCell ref="T85:V85"/>
    <mergeCell ref="W85:Y85"/>
    <mergeCell ref="Z85:AB85"/>
    <mergeCell ref="AC85:AE85"/>
    <mergeCell ref="AF85:AH85"/>
    <mergeCell ref="AC83:AE83"/>
    <mergeCell ref="AF83:AH83"/>
    <mergeCell ref="AI83:AK83"/>
    <mergeCell ref="A84:C84"/>
    <mergeCell ref="D84:AK84"/>
    <mergeCell ref="AL84:AN84"/>
    <mergeCell ref="A83:I83"/>
    <mergeCell ref="J83:O83"/>
    <mergeCell ref="P83:S83"/>
    <mergeCell ref="T83:V83"/>
    <mergeCell ref="W83:Y83"/>
    <mergeCell ref="Z83:AB83"/>
    <mergeCell ref="AC81:AE81"/>
    <mergeCell ref="AF81:AH81"/>
    <mergeCell ref="AI81:AK81"/>
    <mergeCell ref="A82:C82"/>
    <mergeCell ref="D82:AK82"/>
    <mergeCell ref="AL82:AN82"/>
    <mergeCell ref="A81:I81"/>
    <mergeCell ref="J81:O81"/>
    <mergeCell ref="P81:S81"/>
    <mergeCell ref="T81:V81"/>
    <mergeCell ref="W81:Y81"/>
    <mergeCell ref="Z81:AB81"/>
    <mergeCell ref="AC79:AE79"/>
    <mergeCell ref="AF79:AH79"/>
    <mergeCell ref="AI79:AK79"/>
    <mergeCell ref="A80:C80"/>
    <mergeCell ref="D80:AK80"/>
    <mergeCell ref="AL80:AN80"/>
    <mergeCell ref="A79:I79"/>
    <mergeCell ref="J79:O79"/>
    <mergeCell ref="P79:S79"/>
    <mergeCell ref="T79:V79"/>
    <mergeCell ref="W79:Y79"/>
    <mergeCell ref="Z79:AB79"/>
    <mergeCell ref="AC77:AE77"/>
    <mergeCell ref="AF77:AH77"/>
    <mergeCell ref="AI77:AK77"/>
    <mergeCell ref="A78:C78"/>
    <mergeCell ref="D78:AK78"/>
    <mergeCell ref="AL78:AN78"/>
    <mergeCell ref="AI75:AK75"/>
    <mergeCell ref="A76:C76"/>
    <mergeCell ref="D76:AK76"/>
    <mergeCell ref="AL76:AN76"/>
    <mergeCell ref="A77:I77"/>
    <mergeCell ref="J77:O77"/>
    <mergeCell ref="P77:S77"/>
    <mergeCell ref="T77:V77"/>
    <mergeCell ref="W77:Y77"/>
    <mergeCell ref="Z77:AB77"/>
    <mergeCell ref="AF74:AH74"/>
    <mergeCell ref="AI74:AK74"/>
    <mergeCell ref="A75:I75"/>
    <mergeCell ref="J75:O75"/>
    <mergeCell ref="P75:S75"/>
    <mergeCell ref="T75:V75"/>
    <mergeCell ref="W75:Y75"/>
    <mergeCell ref="Z75:AB75"/>
    <mergeCell ref="AC75:AE75"/>
    <mergeCell ref="AF75:AH75"/>
    <mergeCell ref="A72:G73"/>
    <mergeCell ref="T73:AE73"/>
    <mergeCell ref="A74:I74"/>
    <mergeCell ref="J74:O74"/>
    <mergeCell ref="P74:S74"/>
    <mergeCell ref="T74:V74"/>
    <mergeCell ref="W74:Y74"/>
    <mergeCell ref="Z74:AB74"/>
    <mergeCell ref="AC74:AE74"/>
    <mergeCell ref="A70:C70"/>
    <mergeCell ref="D70:AK70"/>
    <mergeCell ref="AL70:AN70"/>
    <mergeCell ref="AF71:AG71"/>
    <mergeCell ref="AH71:AI71"/>
    <mergeCell ref="AJ71:AK71"/>
    <mergeCell ref="X69:Y69"/>
    <mergeCell ref="Z69:AA69"/>
    <mergeCell ref="AB69:AE69"/>
    <mergeCell ref="AF69:AG69"/>
    <mergeCell ref="AH69:AI69"/>
    <mergeCell ref="AJ69:AK69"/>
    <mergeCell ref="AH67:AI67"/>
    <mergeCell ref="AJ67:AK67"/>
    <mergeCell ref="A68:C68"/>
    <mergeCell ref="D68:AK68"/>
    <mergeCell ref="AL68:AN68"/>
    <mergeCell ref="A69:I69"/>
    <mergeCell ref="J69:O69"/>
    <mergeCell ref="P69:S69"/>
    <mergeCell ref="T69:U69"/>
    <mergeCell ref="V69:W69"/>
    <mergeCell ref="AL66:AN66"/>
    <mergeCell ref="A67:I67"/>
    <mergeCell ref="J67:O67"/>
    <mergeCell ref="P67:S67"/>
    <mergeCell ref="T67:U67"/>
    <mergeCell ref="V67:W67"/>
    <mergeCell ref="X67:Y67"/>
    <mergeCell ref="Z67:AA67"/>
    <mergeCell ref="AB67:AE67"/>
    <mergeCell ref="AF67:AG67"/>
    <mergeCell ref="Z65:AA65"/>
    <mergeCell ref="AB65:AE65"/>
    <mergeCell ref="AF65:AG65"/>
    <mergeCell ref="AH65:AI65"/>
    <mergeCell ref="AJ65:AK65"/>
    <mergeCell ref="A66:C66"/>
    <mergeCell ref="D66:AK66"/>
    <mergeCell ref="A65:I65"/>
    <mergeCell ref="J65:O65"/>
    <mergeCell ref="P65:S65"/>
    <mergeCell ref="T65:U65"/>
    <mergeCell ref="V65:W65"/>
    <mergeCell ref="X65:Y65"/>
    <mergeCell ref="X64:Y64"/>
    <mergeCell ref="Z64:AA64"/>
    <mergeCell ref="AB64:AE64"/>
    <mergeCell ref="AF64:AG64"/>
    <mergeCell ref="AH64:AI64"/>
    <mergeCell ref="AJ64:AK64"/>
    <mergeCell ref="A60:C60"/>
    <mergeCell ref="D60:AK60"/>
    <mergeCell ref="AF61:AI61"/>
    <mergeCell ref="AJ61:AK61"/>
    <mergeCell ref="A62:G63"/>
    <mergeCell ref="A64:I64"/>
    <mergeCell ref="J64:O64"/>
    <mergeCell ref="P64:S64"/>
    <mergeCell ref="T64:U64"/>
    <mergeCell ref="V64:W64"/>
    <mergeCell ref="AE58:AF58"/>
    <mergeCell ref="AG58:AH58"/>
    <mergeCell ref="AI58:AK58"/>
    <mergeCell ref="A59:C59"/>
    <mergeCell ref="D59:AK59"/>
    <mergeCell ref="AL59:AN59"/>
    <mergeCell ref="S58:T58"/>
    <mergeCell ref="U58:V58"/>
    <mergeCell ref="W58:X58"/>
    <mergeCell ref="Y58:Z58"/>
    <mergeCell ref="AA58:AB58"/>
    <mergeCell ref="AC58:AD58"/>
    <mergeCell ref="AE57:AF57"/>
    <mergeCell ref="AG57:AH57"/>
    <mergeCell ref="AI57:AK57"/>
    <mergeCell ref="A58:F58"/>
    <mergeCell ref="G58:H58"/>
    <mergeCell ref="I58:J58"/>
    <mergeCell ref="K58:L58"/>
    <mergeCell ref="M58:N58"/>
    <mergeCell ref="O58:P58"/>
    <mergeCell ref="Q58:R58"/>
    <mergeCell ref="S57:T57"/>
    <mergeCell ref="U57:V57"/>
    <mergeCell ref="W57:X57"/>
    <mergeCell ref="Y57:Z57"/>
    <mergeCell ref="AA57:AB57"/>
    <mergeCell ref="AC57:AD57"/>
    <mergeCell ref="AL55:AN55"/>
    <mergeCell ref="A56:C56"/>
    <mergeCell ref="D56:AK56"/>
    <mergeCell ref="A57:F57"/>
    <mergeCell ref="G57:H57"/>
    <mergeCell ref="I57:J57"/>
    <mergeCell ref="K57:L57"/>
    <mergeCell ref="M57:N57"/>
    <mergeCell ref="O57:P57"/>
    <mergeCell ref="Q57:R57"/>
    <mergeCell ref="AA54:AB54"/>
    <mergeCell ref="AC54:AD54"/>
    <mergeCell ref="AE54:AF54"/>
    <mergeCell ref="AG54:AH54"/>
    <mergeCell ref="AI54:AK54"/>
    <mergeCell ref="A55:C55"/>
    <mergeCell ref="D55:AK55"/>
    <mergeCell ref="O54:P54"/>
    <mergeCell ref="Q54:R54"/>
    <mergeCell ref="S54:T54"/>
    <mergeCell ref="U54:V54"/>
    <mergeCell ref="W54:X54"/>
    <mergeCell ref="Y54:Z54"/>
    <mergeCell ref="AA53:AB53"/>
    <mergeCell ref="AC53:AD53"/>
    <mergeCell ref="AE53:AF53"/>
    <mergeCell ref="AG53:AH53"/>
    <mergeCell ref="AI53:AK53"/>
    <mergeCell ref="A54:F54"/>
    <mergeCell ref="G54:H54"/>
    <mergeCell ref="I54:J54"/>
    <mergeCell ref="K54:L54"/>
    <mergeCell ref="M54:N54"/>
    <mergeCell ref="O53:P53"/>
    <mergeCell ref="Q53:R53"/>
    <mergeCell ref="S53:T53"/>
    <mergeCell ref="U53:V53"/>
    <mergeCell ref="W53:X53"/>
    <mergeCell ref="Y53:Z53"/>
    <mergeCell ref="BI52:BJ52"/>
    <mergeCell ref="BK52:BL52"/>
    <mergeCell ref="BM52:BN52"/>
    <mergeCell ref="BO52:BP52"/>
    <mergeCell ref="BQ52:BR52"/>
    <mergeCell ref="A53:F53"/>
    <mergeCell ref="G53:H53"/>
    <mergeCell ref="I53:J53"/>
    <mergeCell ref="K53:L53"/>
    <mergeCell ref="M53:N53"/>
    <mergeCell ref="AW52:AX52"/>
    <mergeCell ref="AY52:AZ52"/>
    <mergeCell ref="BA52:BB52"/>
    <mergeCell ref="BC52:BD52"/>
    <mergeCell ref="BE52:BF52"/>
    <mergeCell ref="BG52:BH52"/>
    <mergeCell ref="K49:AJ49"/>
    <mergeCell ref="K50:AJ50"/>
    <mergeCell ref="A51:G52"/>
    <mergeCell ref="AL51:AM52"/>
    <mergeCell ref="AN51:AP51"/>
    <mergeCell ref="AU51:BD51"/>
    <mergeCell ref="K52:T52"/>
    <mergeCell ref="AN52:AR52"/>
    <mergeCell ref="AS52:AT52"/>
    <mergeCell ref="AU52:AV52"/>
    <mergeCell ref="Y45:AJ45"/>
    <mergeCell ref="A46:D47"/>
    <mergeCell ref="E46:G47"/>
    <mergeCell ref="H46:I46"/>
    <mergeCell ref="H47:I47"/>
    <mergeCell ref="K47:Q48"/>
    <mergeCell ref="A45:D45"/>
    <mergeCell ref="E45:F45"/>
    <mergeCell ref="G45:I45"/>
    <mergeCell ref="K45:M45"/>
    <mergeCell ref="N45:Q45"/>
    <mergeCell ref="R45:X45"/>
    <mergeCell ref="Y43:AJ43"/>
    <mergeCell ref="A44:D44"/>
    <mergeCell ref="E44:F44"/>
    <mergeCell ref="G44:I44"/>
    <mergeCell ref="K44:M44"/>
    <mergeCell ref="N44:Q44"/>
    <mergeCell ref="R44:X44"/>
    <mergeCell ref="Y44:AJ44"/>
    <mergeCell ref="A43:D43"/>
    <mergeCell ref="E43:F43"/>
    <mergeCell ref="G43:I43"/>
    <mergeCell ref="K43:M43"/>
    <mergeCell ref="N43:Q43"/>
    <mergeCell ref="R43:X43"/>
    <mergeCell ref="Y41:AJ41"/>
    <mergeCell ref="A42:D42"/>
    <mergeCell ref="E42:F42"/>
    <mergeCell ref="G42:I42"/>
    <mergeCell ref="K42:M42"/>
    <mergeCell ref="N42:Q42"/>
    <mergeCell ref="R42:X42"/>
    <mergeCell ref="Y42:AJ42"/>
    <mergeCell ref="A41:D41"/>
    <mergeCell ref="E41:F41"/>
    <mergeCell ref="G41:I41"/>
    <mergeCell ref="K41:M41"/>
    <mergeCell ref="N41:Q41"/>
    <mergeCell ref="R41:X41"/>
    <mergeCell ref="Y39:AJ39"/>
    <mergeCell ref="H40:I40"/>
    <mergeCell ref="K40:M40"/>
    <mergeCell ref="N40:Q40"/>
    <mergeCell ref="R40:X40"/>
    <mergeCell ref="Y40:AJ40"/>
    <mergeCell ref="A39:D40"/>
    <mergeCell ref="E39:G40"/>
    <mergeCell ref="H39:I39"/>
    <mergeCell ref="K39:M39"/>
    <mergeCell ref="N39:Q39"/>
    <mergeCell ref="R39:X39"/>
    <mergeCell ref="K37:Q38"/>
    <mergeCell ref="R37:AA37"/>
    <mergeCell ref="AB37:AG37"/>
    <mergeCell ref="AH37:AJ38"/>
    <mergeCell ref="A38:D38"/>
    <mergeCell ref="E38:F38"/>
    <mergeCell ref="G38:I38"/>
    <mergeCell ref="R38:AA38"/>
    <mergeCell ref="AB38:AE38"/>
    <mergeCell ref="AF38:AG38"/>
    <mergeCell ref="A36:D36"/>
    <mergeCell ref="E36:F36"/>
    <mergeCell ref="G36:I36"/>
    <mergeCell ref="A37:D37"/>
    <mergeCell ref="E37:F37"/>
    <mergeCell ref="G37:I37"/>
    <mergeCell ref="G34:I34"/>
    <mergeCell ref="N34:Q35"/>
    <mergeCell ref="R34:AJ34"/>
    <mergeCell ref="A35:D35"/>
    <mergeCell ref="E35:F35"/>
    <mergeCell ref="G35:I35"/>
    <mergeCell ref="R35:AJ35"/>
    <mergeCell ref="A32:D33"/>
    <mergeCell ref="E32:G33"/>
    <mergeCell ref="H32:I32"/>
    <mergeCell ref="K32:L35"/>
    <mergeCell ref="N32:Q33"/>
    <mergeCell ref="R32:AJ32"/>
    <mergeCell ref="H33:I33"/>
    <mergeCell ref="R33:AJ33"/>
    <mergeCell ref="A34:D34"/>
    <mergeCell ref="E34:F34"/>
    <mergeCell ref="A30:D30"/>
    <mergeCell ref="E30:F30"/>
    <mergeCell ref="G30:I30"/>
    <mergeCell ref="N30:Q31"/>
    <mergeCell ref="R30:AJ30"/>
    <mergeCell ref="A31:D31"/>
    <mergeCell ref="E31:F31"/>
    <mergeCell ref="G31:I31"/>
    <mergeCell ref="R31:AJ31"/>
    <mergeCell ref="A28:D28"/>
    <mergeCell ref="E28:F28"/>
    <mergeCell ref="G28:I28"/>
    <mergeCell ref="K28:L31"/>
    <mergeCell ref="N28:Q29"/>
    <mergeCell ref="R28:AJ28"/>
    <mergeCell ref="A29:D29"/>
    <mergeCell ref="E29:F29"/>
    <mergeCell ref="G29:I29"/>
    <mergeCell ref="R29:AJ29"/>
    <mergeCell ref="R25:AJ25"/>
    <mergeCell ref="H26:I26"/>
    <mergeCell ref="N26:Q27"/>
    <mergeCell ref="R26:AJ26"/>
    <mergeCell ref="A27:D27"/>
    <mergeCell ref="E27:F27"/>
    <mergeCell ref="G27:I27"/>
    <mergeCell ref="R27:AJ27"/>
    <mergeCell ref="R23:AJ23"/>
    <mergeCell ref="A24:D24"/>
    <mergeCell ref="E24:F24"/>
    <mergeCell ref="G24:I24"/>
    <mergeCell ref="K24:L27"/>
    <mergeCell ref="N24:Q25"/>
    <mergeCell ref="R24:AJ24"/>
    <mergeCell ref="A25:D26"/>
    <mergeCell ref="E25:G26"/>
    <mergeCell ref="H25:I25"/>
    <mergeCell ref="A22:D22"/>
    <mergeCell ref="E22:F22"/>
    <mergeCell ref="G22:I22"/>
    <mergeCell ref="K22:Q23"/>
    <mergeCell ref="A23:D23"/>
    <mergeCell ref="E23:F23"/>
    <mergeCell ref="G23:I23"/>
    <mergeCell ref="AC20:AF20"/>
    <mergeCell ref="AG20:AJ20"/>
    <mergeCell ref="A21:D21"/>
    <mergeCell ref="E21:F21"/>
    <mergeCell ref="G21:I21"/>
    <mergeCell ref="AC21:AF21"/>
    <mergeCell ref="AG21:AJ21"/>
    <mergeCell ref="H19:I19"/>
    <mergeCell ref="A20:D20"/>
    <mergeCell ref="E20:F20"/>
    <mergeCell ref="G20:I20"/>
    <mergeCell ref="M20:P20"/>
    <mergeCell ref="Q20:T20"/>
    <mergeCell ref="AC17:AJ17"/>
    <mergeCell ref="A18:D19"/>
    <mergeCell ref="E18:G19"/>
    <mergeCell ref="H18:I18"/>
    <mergeCell ref="M18:P19"/>
    <mergeCell ref="Q18:T19"/>
    <mergeCell ref="U18:X19"/>
    <mergeCell ref="Y18:AB19"/>
    <mergeCell ref="AC18:AF19"/>
    <mergeCell ref="AG18:AJ19"/>
    <mergeCell ref="A17:G17"/>
    <mergeCell ref="H17:I17"/>
    <mergeCell ref="K17:L20"/>
    <mergeCell ref="M17:T17"/>
    <mergeCell ref="U17:AB17"/>
    <mergeCell ref="A12:C13"/>
    <mergeCell ref="D12:J13"/>
    <mergeCell ref="K12:Q13"/>
    <mergeCell ref="R12:X13"/>
    <mergeCell ref="Y12:Z12"/>
    <mergeCell ref="Y13:Z13"/>
    <mergeCell ref="A10:C11"/>
    <mergeCell ref="D10:J11"/>
    <mergeCell ref="K10:Q11"/>
    <mergeCell ref="R10:X11"/>
    <mergeCell ref="Y10:Z10"/>
    <mergeCell ref="Y11:Z11"/>
    <mergeCell ref="U20:X20"/>
    <mergeCell ref="Y20:AB20"/>
    <mergeCell ref="Y8:Z8"/>
    <mergeCell ref="A9:C9"/>
    <mergeCell ref="D9:J9"/>
    <mergeCell ref="K9:Q9"/>
    <mergeCell ref="R9:X9"/>
    <mergeCell ref="Y9:Z9"/>
    <mergeCell ref="A4:G6"/>
    <mergeCell ref="H4:X6"/>
    <mergeCell ref="Y4:Z4"/>
    <mergeCell ref="AA4:AK15"/>
    <mergeCell ref="Y5:Z5"/>
    <mergeCell ref="Y6:Z6"/>
    <mergeCell ref="A7:G7"/>
    <mergeCell ref="H7:X7"/>
    <mergeCell ref="Y7:Z7"/>
    <mergeCell ref="A8:G8"/>
    <mergeCell ref="A1:R3"/>
    <mergeCell ref="S1:V1"/>
    <mergeCell ref="W1:X1"/>
    <mergeCell ref="Y1:AK3"/>
    <mergeCell ref="S2:V2"/>
    <mergeCell ref="W2:X2"/>
    <mergeCell ref="S3:V3"/>
    <mergeCell ref="W3:X3"/>
    <mergeCell ref="A14:C15"/>
    <mergeCell ref="D14:Q15"/>
    <mergeCell ref="R14:X15"/>
    <mergeCell ref="Y14:Z14"/>
    <mergeCell ref="Y15:Z15"/>
  </mergeCells>
  <phoneticPr fontId="6"/>
  <pageMargins left="0.25" right="0.25" top="0.75" bottom="0.75" header="0.3" footer="0.3"/>
  <pageSetup paperSize="13" orientation="portrait" r:id="rId1"/>
  <headerFooter>
    <oddFooter>&amp;P ページ</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36</xdr:col>
                    <xdr:colOff>161925</xdr:colOff>
                    <xdr:row>63</xdr:row>
                    <xdr:rowOff>142875</xdr:rowOff>
                  </from>
                  <to>
                    <xdr:col>40</xdr:col>
                    <xdr:colOff>95250</xdr:colOff>
                    <xdr:row>65</xdr:row>
                    <xdr:rowOff>38100</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36</xdr:col>
                    <xdr:colOff>161925</xdr:colOff>
                    <xdr:row>65</xdr:row>
                    <xdr:rowOff>142875</xdr:rowOff>
                  </from>
                  <to>
                    <xdr:col>40</xdr:col>
                    <xdr:colOff>95250</xdr:colOff>
                    <xdr:row>67</xdr:row>
                    <xdr:rowOff>38100</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36</xdr:col>
                    <xdr:colOff>161925</xdr:colOff>
                    <xdr:row>67</xdr:row>
                    <xdr:rowOff>142875</xdr:rowOff>
                  </from>
                  <to>
                    <xdr:col>40</xdr:col>
                    <xdr:colOff>95250</xdr:colOff>
                    <xdr:row>69</xdr:row>
                    <xdr:rowOff>38100</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36</xdr:col>
                    <xdr:colOff>161925</xdr:colOff>
                    <xdr:row>73</xdr:row>
                    <xdr:rowOff>133350</xdr:rowOff>
                  </from>
                  <to>
                    <xdr:col>40</xdr:col>
                    <xdr:colOff>142875</xdr:colOff>
                    <xdr:row>75</xdr:row>
                    <xdr:rowOff>19050</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36</xdr:col>
                    <xdr:colOff>161925</xdr:colOff>
                    <xdr:row>75</xdr:row>
                    <xdr:rowOff>133350</xdr:rowOff>
                  </from>
                  <to>
                    <xdr:col>40</xdr:col>
                    <xdr:colOff>142875</xdr:colOff>
                    <xdr:row>77</xdr:row>
                    <xdr:rowOff>19050</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36</xdr:col>
                    <xdr:colOff>161925</xdr:colOff>
                    <xdr:row>77</xdr:row>
                    <xdr:rowOff>133350</xdr:rowOff>
                  </from>
                  <to>
                    <xdr:col>40</xdr:col>
                    <xdr:colOff>142875</xdr:colOff>
                    <xdr:row>79</xdr:row>
                    <xdr:rowOff>19050</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36</xdr:col>
                    <xdr:colOff>161925</xdr:colOff>
                    <xdr:row>79</xdr:row>
                    <xdr:rowOff>133350</xdr:rowOff>
                  </from>
                  <to>
                    <xdr:col>40</xdr:col>
                    <xdr:colOff>142875</xdr:colOff>
                    <xdr:row>81</xdr:row>
                    <xdr:rowOff>19050</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36</xdr:col>
                    <xdr:colOff>161925</xdr:colOff>
                    <xdr:row>81</xdr:row>
                    <xdr:rowOff>133350</xdr:rowOff>
                  </from>
                  <to>
                    <xdr:col>40</xdr:col>
                    <xdr:colOff>142875</xdr:colOff>
                    <xdr:row>83</xdr:row>
                    <xdr:rowOff>28575</xdr:rowOff>
                  </to>
                </anchor>
              </controlPr>
            </control>
          </mc:Choice>
        </mc:AlternateContent>
        <mc:AlternateContent xmlns:mc="http://schemas.openxmlformats.org/markup-compatibility/2006">
          <mc:Choice Requires="x14">
            <control shapeId="33801" r:id="rId12" name="Check Box 9">
              <controlPr defaultSize="0" autoFill="0" autoLine="0" autoPict="0">
                <anchor moveWithCells="1">
                  <from>
                    <xdr:col>36</xdr:col>
                    <xdr:colOff>161925</xdr:colOff>
                    <xdr:row>52</xdr:row>
                    <xdr:rowOff>142875</xdr:rowOff>
                  </from>
                  <to>
                    <xdr:col>40</xdr:col>
                    <xdr:colOff>95250</xdr:colOff>
                    <xdr:row>54</xdr:row>
                    <xdr:rowOff>47625</xdr:rowOff>
                  </to>
                </anchor>
              </controlPr>
            </control>
          </mc:Choice>
        </mc:AlternateContent>
        <mc:AlternateContent xmlns:mc="http://schemas.openxmlformats.org/markup-compatibility/2006">
          <mc:Choice Requires="x14">
            <control shapeId="33802" r:id="rId13" name="Check Box 10">
              <controlPr defaultSize="0" autoFill="0" autoLine="0" autoPict="0">
                <anchor moveWithCells="1">
                  <from>
                    <xdr:col>36</xdr:col>
                    <xdr:colOff>161925</xdr:colOff>
                    <xdr:row>56</xdr:row>
                    <xdr:rowOff>142875</xdr:rowOff>
                  </from>
                  <to>
                    <xdr:col>40</xdr:col>
                    <xdr:colOff>95250</xdr:colOff>
                    <xdr:row>58</xdr:row>
                    <xdr:rowOff>47625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64823-341C-4A33-B981-26ECDE39EED0}">
  <sheetPr>
    <tabColor theme="9"/>
  </sheetPr>
  <dimension ref="A1:BR282"/>
  <sheetViews>
    <sheetView view="pageBreakPreview" zoomScaleNormal="100" zoomScaleSheetLayoutView="100" zoomScalePageLayoutView="55" workbookViewId="0">
      <selection sqref="A1:R3"/>
    </sheetView>
  </sheetViews>
  <sheetFormatPr defaultColWidth="2.25" defaultRowHeight="13.5" x14ac:dyDescent="0.15"/>
  <cols>
    <col min="1" max="37" width="2.25" style="219"/>
    <col min="38" max="38" width="2.5" style="218" bestFit="1" customWidth="1"/>
    <col min="39" max="40" width="2.25" style="218"/>
    <col min="41" max="43" width="2.5" style="218" bestFit="1" customWidth="1"/>
    <col min="44" max="44" width="4.75" style="218" customWidth="1"/>
    <col min="45" max="45" width="4.5" style="218" customWidth="1"/>
    <col min="46" max="46" width="4.75" style="218" customWidth="1"/>
    <col min="47" max="48" width="4.625" style="218" customWidth="1"/>
    <col min="49" max="68" width="2.25" style="218"/>
    <col min="69" max="16384" width="2.25" style="219"/>
  </cols>
  <sheetData>
    <row r="1" spans="1:48" ht="13.5" customHeight="1" x14ac:dyDescent="0.15">
      <c r="A1" s="315" t="s">
        <v>585</v>
      </c>
      <c r="B1" s="316"/>
      <c r="C1" s="316"/>
      <c r="D1" s="316"/>
      <c r="E1" s="316"/>
      <c r="F1" s="316"/>
      <c r="G1" s="316"/>
      <c r="H1" s="316"/>
      <c r="I1" s="316"/>
      <c r="J1" s="316"/>
      <c r="K1" s="316"/>
      <c r="L1" s="316"/>
      <c r="M1" s="316"/>
      <c r="N1" s="316"/>
      <c r="O1" s="316"/>
      <c r="P1" s="316"/>
      <c r="Q1" s="316"/>
      <c r="R1" s="316"/>
      <c r="S1" s="278" t="s">
        <v>870</v>
      </c>
      <c r="T1" s="279"/>
      <c r="U1" s="279"/>
      <c r="V1" s="279"/>
      <c r="W1" s="311"/>
      <c r="X1" s="319"/>
      <c r="Y1" s="320"/>
      <c r="Z1" s="321"/>
      <c r="AA1" s="321"/>
      <c r="AB1" s="321"/>
      <c r="AC1" s="321"/>
      <c r="AD1" s="321"/>
      <c r="AE1" s="321"/>
      <c r="AF1" s="321"/>
      <c r="AG1" s="321"/>
      <c r="AH1" s="321"/>
      <c r="AI1" s="321"/>
      <c r="AJ1" s="321"/>
      <c r="AK1" s="322"/>
    </row>
    <row r="2" spans="1:48" ht="14.25" customHeight="1" x14ac:dyDescent="0.15">
      <c r="A2" s="317"/>
      <c r="B2" s="318"/>
      <c r="C2" s="318"/>
      <c r="D2" s="318"/>
      <c r="E2" s="318"/>
      <c r="F2" s="318"/>
      <c r="G2" s="318"/>
      <c r="H2" s="318"/>
      <c r="I2" s="318"/>
      <c r="J2" s="318"/>
      <c r="K2" s="318"/>
      <c r="L2" s="318"/>
      <c r="M2" s="318"/>
      <c r="N2" s="318"/>
      <c r="O2" s="318"/>
      <c r="P2" s="318"/>
      <c r="Q2" s="318"/>
      <c r="R2" s="318"/>
      <c r="S2" s="278" t="s">
        <v>597</v>
      </c>
      <c r="T2" s="279"/>
      <c r="U2" s="279"/>
      <c r="V2" s="279"/>
      <c r="W2" s="311"/>
      <c r="X2" s="319"/>
      <c r="Y2" s="323"/>
      <c r="Z2" s="324"/>
      <c r="AA2" s="324"/>
      <c r="AB2" s="324"/>
      <c r="AC2" s="324"/>
      <c r="AD2" s="324"/>
      <c r="AE2" s="324"/>
      <c r="AF2" s="324"/>
      <c r="AG2" s="324"/>
      <c r="AH2" s="324"/>
      <c r="AI2" s="324"/>
      <c r="AJ2" s="324"/>
      <c r="AK2" s="325"/>
    </row>
    <row r="3" spans="1:48" ht="14.25" customHeight="1" thickBot="1" x14ac:dyDescent="0.2">
      <c r="A3" s="317"/>
      <c r="B3" s="318"/>
      <c r="C3" s="318"/>
      <c r="D3" s="318"/>
      <c r="E3" s="318"/>
      <c r="F3" s="318"/>
      <c r="G3" s="318"/>
      <c r="H3" s="318"/>
      <c r="I3" s="318"/>
      <c r="J3" s="318"/>
      <c r="K3" s="318"/>
      <c r="L3" s="318"/>
      <c r="M3" s="318"/>
      <c r="N3" s="318"/>
      <c r="O3" s="318"/>
      <c r="P3" s="318"/>
      <c r="Q3" s="318"/>
      <c r="R3" s="318"/>
      <c r="S3" s="326" t="s">
        <v>598</v>
      </c>
      <c r="T3" s="327"/>
      <c r="U3" s="327"/>
      <c r="V3" s="327"/>
      <c r="W3" s="328">
        <f>AR24</f>
        <v>1</v>
      </c>
      <c r="X3" s="329"/>
      <c r="Y3" s="323"/>
      <c r="Z3" s="324"/>
      <c r="AA3" s="324"/>
      <c r="AB3" s="324"/>
      <c r="AC3" s="324"/>
      <c r="AD3" s="324"/>
      <c r="AE3" s="324"/>
      <c r="AF3" s="324"/>
      <c r="AG3" s="324"/>
      <c r="AH3" s="324"/>
      <c r="AI3" s="324"/>
      <c r="AJ3" s="324"/>
      <c r="AK3" s="325"/>
    </row>
    <row r="4" spans="1:48" ht="14.25" customHeight="1" x14ac:dyDescent="0.15">
      <c r="A4" s="289" t="s">
        <v>587</v>
      </c>
      <c r="B4" s="290"/>
      <c r="C4" s="290"/>
      <c r="D4" s="290"/>
      <c r="E4" s="290"/>
      <c r="F4" s="290"/>
      <c r="G4" s="290"/>
      <c r="H4" s="293" t="s">
        <v>51</v>
      </c>
      <c r="I4" s="293"/>
      <c r="J4" s="293"/>
      <c r="K4" s="293"/>
      <c r="L4" s="293"/>
      <c r="M4" s="293"/>
      <c r="N4" s="293"/>
      <c r="O4" s="293"/>
      <c r="P4" s="293"/>
      <c r="Q4" s="293"/>
      <c r="R4" s="293"/>
      <c r="S4" s="293"/>
      <c r="T4" s="293"/>
      <c r="U4" s="293"/>
      <c r="V4" s="293"/>
      <c r="W4" s="293"/>
      <c r="X4" s="294"/>
      <c r="Y4" s="297" t="s">
        <v>555</v>
      </c>
      <c r="Z4" s="281"/>
      <c r="AA4" s="298" t="s">
        <v>3716</v>
      </c>
      <c r="AB4" s="298"/>
      <c r="AC4" s="298"/>
      <c r="AD4" s="298"/>
      <c r="AE4" s="298"/>
      <c r="AF4" s="298"/>
      <c r="AG4" s="298"/>
      <c r="AH4" s="298"/>
      <c r="AI4" s="298"/>
      <c r="AJ4" s="298"/>
      <c r="AK4" s="708"/>
    </row>
    <row r="5" spans="1:48" ht="14.25" customHeight="1" x14ac:dyDescent="0.15">
      <c r="A5" s="291"/>
      <c r="B5" s="292"/>
      <c r="C5" s="292"/>
      <c r="D5" s="292"/>
      <c r="E5" s="292"/>
      <c r="F5" s="292"/>
      <c r="G5" s="292"/>
      <c r="H5" s="295"/>
      <c r="I5" s="295"/>
      <c r="J5" s="295"/>
      <c r="K5" s="295"/>
      <c r="L5" s="295"/>
      <c r="M5" s="295"/>
      <c r="N5" s="295"/>
      <c r="O5" s="295"/>
      <c r="P5" s="295"/>
      <c r="Q5" s="295"/>
      <c r="R5" s="295"/>
      <c r="S5" s="295"/>
      <c r="T5" s="295"/>
      <c r="U5" s="295"/>
      <c r="V5" s="295"/>
      <c r="W5" s="295"/>
      <c r="X5" s="296"/>
      <c r="Y5" s="287"/>
      <c r="Z5" s="288"/>
      <c r="AA5" s="709"/>
      <c r="AB5" s="709"/>
      <c r="AC5" s="709"/>
      <c r="AD5" s="709"/>
      <c r="AE5" s="709"/>
      <c r="AF5" s="709"/>
      <c r="AG5" s="709"/>
      <c r="AH5" s="709"/>
      <c r="AI5" s="709"/>
      <c r="AJ5" s="709"/>
      <c r="AK5" s="710"/>
      <c r="AM5" s="218" t="s">
        <v>605</v>
      </c>
    </row>
    <row r="6" spans="1:48" ht="13.5" customHeight="1" x14ac:dyDescent="0.15">
      <c r="A6" s="291"/>
      <c r="B6" s="292"/>
      <c r="C6" s="292"/>
      <c r="D6" s="292"/>
      <c r="E6" s="292"/>
      <c r="F6" s="292"/>
      <c r="G6" s="292"/>
      <c r="H6" s="295"/>
      <c r="I6" s="295"/>
      <c r="J6" s="295"/>
      <c r="K6" s="295"/>
      <c r="L6" s="295"/>
      <c r="M6" s="295"/>
      <c r="N6" s="295"/>
      <c r="O6" s="295"/>
      <c r="P6" s="295"/>
      <c r="Q6" s="295"/>
      <c r="R6" s="295"/>
      <c r="S6" s="295"/>
      <c r="T6" s="295"/>
      <c r="U6" s="295"/>
      <c r="V6" s="295"/>
      <c r="W6" s="295"/>
      <c r="X6" s="296"/>
      <c r="Y6" s="305" t="s">
        <v>601</v>
      </c>
      <c r="Z6" s="279"/>
      <c r="AA6" s="709"/>
      <c r="AB6" s="709"/>
      <c r="AC6" s="709"/>
      <c r="AD6" s="709"/>
      <c r="AE6" s="709"/>
      <c r="AF6" s="709"/>
      <c r="AG6" s="709"/>
      <c r="AH6" s="709"/>
      <c r="AI6" s="709"/>
      <c r="AJ6" s="709"/>
      <c r="AK6" s="710"/>
      <c r="AR6" s="218" t="s">
        <v>608</v>
      </c>
      <c r="AS6" s="218" t="s">
        <v>609</v>
      </c>
      <c r="AT6" s="218" t="s">
        <v>610</v>
      </c>
      <c r="AU6" s="218" t="s">
        <v>611</v>
      </c>
      <c r="AV6" s="218" t="s">
        <v>612</v>
      </c>
    </row>
    <row r="7" spans="1:48" ht="13.5" customHeight="1" thickBot="1" x14ac:dyDescent="0.2">
      <c r="A7" s="306" t="s">
        <v>586</v>
      </c>
      <c r="B7" s="307"/>
      <c r="C7" s="307"/>
      <c r="D7" s="307"/>
      <c r="E7" s="307"/>
      <c r="F7" s="307"/>
      <c r="G7" s="307"/>
      <c r="H7" s="308" t="s">
        <v>3626</v>
      </c>
      <c r="I7" s="308"/>
      <c r="J7" s="308"/>
      <c r="K7" s="308"/>
      <c r="L7" s="308"/>
      <c r="M7" s="308"/>
      <c r="N7" s="308"/>
      <c r="O7" s="308"/>
      <c r="P7" s="308"/>
      <c r="Q7" s="308"/>
      <c r="R7" s="308"/>
      <c r="S7" s="308"/>
      <c r="T7" s="308"/>
      <c r="U7" s="308"/>
      <c r="V7" s="308"/>
      <c r="W7" s="308"/>
      <c r="X7" s="309"/>
      <c r="Y7" s="310"/>
      <c r="Z7" s="311"/>
      <c r="AA7" s="709"/>
      <c r="AB7" s="709"/>
      <c r="AC7" s="709"/>
      <c r="AD7" s="709"/>
      <c r="AE7" s="709"/>
      <c r="AF7" s="709"/>
      <c r="AG7" s="709"/>
      <c r="AH7" s="709"/>
      <c r="AI7" s="709"/>
      <c r="AJ7" s="709"/>
      <c r="AK7" s="710"/>
      <c r="AM7" s="218" t="s">
        <v>590</v>
      </c>
      <c r="AR7" s="218">
        <f>IF($D$10="","",INDEX(クラス!D$4:D$27,MATCH(聡明なる学士!$D$10,クラス!$C$4:$C$27,0)))</f>
        <v>10</v>
      </c>
      <c r="AS7" s="218">
        <f>IF($D$10="","",INDEX(クラス!E$4:E$27,MATCH(聡明なる学士!$D$10,クラス!$C$4:$C$27,0)))</f>
        <v>20</v>
      </c>
      <c r="AT7" s="218">
        <f>IF($D$10="","",INDEX(クラス!F$4:F$27,MATCH(聡明なる学士!$D$10,クラス!$C$4:$C$27,0)))</f>
        <v>10</v>
      </c>
      <c r="AU7" s="218">
        <f>IF($D$10="","",INDEX(クラス!G$4:G$27,MATCH(聡明なる学士!$D$10,クラス!$C$4:$C$27,0)))</f>
        <v>20</v>
      </c>
      <c r="AV7" s="218">
        <f>IF($D$10="","",INDEX(クラス!H$4:H$27,MATCH(聡明なる学士!$D$10,クラス!$C$4:$C$27,0)))</f>
        <v>20</v>
      </c>
    </row>
    <row r="8" spans="1:48" ht="13.5" customHeight="1" thickBot="1" x14ac:dyDescent="0.2">
      <c r="A8" s="312">
        <f ca="1">NOW()</f>
        <v>44095.763159490743</v>
      </c>
      <c r="B8" s="313"/>
      <c r="C8" s="313"/>
      <c r="D8" s="313"/>
      <c r="E8" s="313"/>
      <c r="F8" s="313"/>
      <c r="G8" s="314"/>
      <c r="Y8" s="278" t="s">
        <v>595</v>
      </c>
      <c r="Z8" s="279"/>
      <c r="AA8" s="709"/>
      <c r="AB8" s="709"/>
      <c r="AC8" s="709"/>
      <c r="AD8" s="709"/>
      <c r="AE8" s="709"/>
      <c r="AF8" s="709"/>
      <c r="AG8" s="709"/>
      <c r="AH8" s="709"/>
      <c r="AI8" s="709"/>
      <c r="AJ8" s="709"/>
      <c r="AK8" s="710"/>
      <c r="AM8" s="218" t="s">
        <v>591</v>
      </c>
      <c r="AR8" s="218">
        <f>IF($K$10="","",INDEX(クラス!D$4:D$27,MATCH(聡明なる学士!$K$10,クラス!$C$4:$C$27,0)))</f>
        <v>10</v>
      </c>
      <c r="AS8" s="218">
        <f>IF($K$10="","",INDEX(クラス!E$4:E$27,MATCH(聡明なる学士!$K$10,クラス!$C$4:$C$27,0)))</f>
        <v>15</v>
      </c>
      <c r="AT8" s="218">
        <f>IF($K$10="","",INDEX(クラス!F$4:F$27,MATCH(聡明なる学士!$K$10,クラス!$C$4:$C$27,0)))</f>
        <v>10</v>
      </c>
      <c r="AU8" s="218">
        <f>IF($K$10="","",INDEX(クラス!G$4:G$27,MATCH(聡明なる学士!$K$10,クラス!$C$4:$C$27,0)))</f>
        <v>25</v>
      </c>
      <c r="AV8" s="218">
        <f>IF($K$10="","",INDEX(クラス!H$4:H$27,MATCH(聡明なる学士!$K$10,クラス!$C$4:$C$27,0)))</f>
        <v>20</v>
      </c>
    </row>
    <row r="9" spans="1:48" ht="13.5" customHeight="1" x14ac:dyDescent="0.15">
      <c r="A9" s="280"/>
      <c r="B9" s="281"/>
      <c r="C9" s="282"/>
      <c r="D9" s="283" t="s">
        <v>590</v>
      </c>
      <c r="E9" s="284"/>
      <c r="F9" s="284"/>
      <c r="G9" s="284"/>
      <c r="H9" s="284"/>
      <c r="I9" s="284"/>
      <c r="J9" s="285"/>
      <c r="K9" s="286" t="s">
        <v>591</v>
      </c>
      <c r="L9" s="284"/>
      <c r="M9" s="284"/>
      <c r="N9" s="284"/>
      <c r="O9" s="284"/>
      <c r="P9" s="284"/>
      <c r="Q9" s="285"/>
      <c r="R9" s="286" t="s">
        <v>592</v>
      </c>
      <c r="S9" s="284"/>
      <c r="T9" s="284"/>
      <c r="U9" s="284"/>
      <c r="V9" s="284"/>
      <c r="W9" s="284"/>
      <c r="X9" s="285"/>
      <c r="Y9" s="287"/>
      <c r="Z9" s="288"/>
      <c r="AA9" s="709"/>
      <c r="AB9" s="709"/>
      <c r="AC9" s="709"/>
      <c r="AD9" s="709"/>
      <c r="AE9" s="709"/>
      <c r="AF9" s="709"/>
      <c r="AG9" s="709"/>
      <c r="AH9" s="709"/>
      <c r="AI9" s="709"/>
      <c r="AJ9" s="709"/>
      <c r="AK9" s="710"/>
      <c r="AM9" s="218" t="s">
        <v>592</v>
      </c>
      <c r="AR9" s="218">
        <f>IF($R$10="","",INDEX(クラス!D$4:D$27,MATCH(聡明なる学士!$R$10,クラス!$C$4:$C$27,0)))</f>
        <v>20</v>
      </c>
      <c r="AS9" s="218">
        <f>IF($R$10="","",INDEX(クラス!E$4:E$27,MATCH(聡明なる学士!$R$10,クラス!$C$4:$C$27,0)))</f>
        <v>20</v>
      </c>
      <c r="AT9" s="218">
        <f>IF($R$10="","",INDEX(クラス!F$4:F$27,MATCH(聡明なる学士!$R$10,クラス!$C$4:$C$27,0)))</f>
        <v>5</v>
      </c>
      <c r="AU9" s="218">
        <f>IF($R$10="","",INDEX(クラス!G$4:G$27,MATCH(聡明なる学士!$R$10,クラス!$C$4:$C$27,0)))</f>
        <v>15</v>
      </c>
      <c r="AV9" s="218">
        <f>IF($R$10="","",INDEX(クラス!H$4:H$27,MATCH(聡明なる学士!$R$10,クラス!$C$4:$C$27,0)))</f>
        <v>20</v>
      </c>
    </row>
    <row r="10" spans="1:48" ht="13.5" customHeight="1" x14ac:dyDescent="0.15">
      <c r="A10" s="359" t="s">
        <v>588</v>
      </c>
      <c r="B10" s="360"/>
      <c r="C10" s="361"/>
      <c r="D10" s="287" t="s">
        <v>1267</v>
      </c>
      <c r="E10" s="288"/>
      <c r="F10" s="288"/>
      <c r="G10" s="288"/>
      <c r="H10" s="288"/>
      <c r="I10" s="288"/>
      <c r="J10" s="365"/>
      <c r="K10" s="366" t="s">
        <v>41</v>
      </c>
      <c r="L10" s="288"/>
      <c r="M10" s="288"/>
      <c r="N10" s="288"/>
      <c r="O10" s="288"/>
      <c r="P10" s="288"/>
      <c r="Q10" s="365"/>
      <c r="R10" s="366" t="s">
        <v>37</v>
      </c>
      <c r="S10" s="288"/>
      <c r="T10" s="288"/>
      <c r="U10" s="288"/>
      <c r="V10" s="288"/>
      <c r="W10" s="288"/>
      <c r="X10" s="365"/>
      <c r="Y10" s="305" t="s">
        <v>557</v>
      </c>
      <c r="Z10" s="279"/>
      <c r="AA10" s="709"/>
      <c r="AB10" s="709"/>
      <c r="AC10" s="709"/>
      <c r="AD10" s="709"/>
      <c r="AE10" s="709"/>
      <c r="AF10" s="709"/>
      <c r="AG10" s="709"/>
      <c r="AH10" s="709"/>
      <c r="AI10" s="709"/>
      <c r="AJ10" s="709"/>
      <c r="AK10" s="710"/>
      <c r="AM10" s="218" t="s">
        <v>730</v>
      </c>
      <c r="AR10" s="218">
        <f>SUM(AR7:AR9)</f>
        <v>40</v>
      </c>
      <c r="AS10" s="218">
        <f t="shared" ref="AS10:AV10" si="0">SUM(AS7:AS9)</f>
        <v>55</v>
      </c>
      <c r="AT10" s="218">
        <f t="shared" si="0"/>
        <v>25</v>
      </c>
      <c r="AU10" s="218">
        <f t="shared" si="0"/>
        <v>60</v>
      </c>
      <c r="AV10" s="218">
        <f t="shared" si="0"/>
        <v>60</v>
      </c>
    </row>
    <row r="11" spans="1:48" ht="13.5" customHeight="1" x14ac:dyDescent="0.15">
      <c r="A11" s="359"/>
      <c r="B11" s="360"/>
      <c r="C11" s="361"/>
      <c r="D11" s="287"/>
      <c r="E11" s="288"/>
      <c r="F11" s="288"/>
      <c r="G11" s="288"/>
      <c r="H11" s="288"/>
      <c r="I11" s="288"/>
      <c r="J11" s="365"/>
      <c r="K11" s="366"/>
      <c r="L11" s="288"/>
      <c r="M11" s="288"/>
      <c r="N11" s="288"/>
      <c r="O11" s="288"/>
      <c r="P11" s="288"/>
      <c r="Q11" s="365"/>
      <c r="R11" s="366"/>
      <c r="S11" s="288"/>
      <c r="T11" s="288"/>
      <c r="U11" s="288"/>
      <c r="V11" s="288"/>
      <c r="W11" s="288"/>
      <c r="X11" s="365"/>
      <c r="Y11" s="287"/>
      <c r="Z11" s="288"/>
      <c r="AA11" s="709"/>
      <c r="AB11" s="709"/>
      <c r="AC11" s="709"/>
      <c r="AD11" s="709"/>
      <c r="AE11" s="709"/>
      <c r="AF11" s="709"/>
      <c r="AG11" s="709"/>
      <c r="AH11" s="709"/>
      <c r="AI11" s="709"/>
      <c r="AJ11" s="709"/>
      <c r="AK11" s="710"/>
      <c r="AM11" s="218" t="s">
        <v>596</v>
      </c>
      <c r="AR11" s="218">
        <f>H18</f>
        <v>0</v>
      </c>
      <c r="AS11" s="218">
        <f>H25</f>
        <v>0</v>
      </c>
      <c r="AT11" s="218">
        <f>H32</f>
        <v>0</v>
      </c>
      <c r="AU11" s="218">
        <f>H39</f>
        <v>0</v>
      </c>
      <c r="AV11" s="218">
        <f>H46</f>
        <v>0</v>
      </c>
    </row>
    <row r="12" spans="1:48" ht="13.5" customHeight="1" x14ac:dyDescent="0.15">
      <c r="A12" s="359" t="s">
        <v>589</v>
      </c>
      <c r="B12" s="360"/>
      <c r="C12" s="361"/>
      <c r="D12" s="362" t="str">
        <f>IF($D$10="","",INDEX(クラス!J$4:J$27,MATCH(聡明なる学士!$D$10,クラス!$C$4:$C$26,0)))</f>
        <v>∴ラピット・ウィット∴</v>
      </c>
      <c r="E12" s="363"/>
      <c r="F12" s="363"/>
      <c r="G12" s="363"/>
      <c r="H12" s="363"/>
      <c r="I12" s="363"/>
      <c r="J12" s="364"/>
      <c r="K12" s="362" t="str">
        <f>IF($K$10="","",INDEX(クラス!J$4:J$27,MATCH(聡明なる学士!$K$10,クラス!$C$4:$C$26,0)))</f>
        <v>∴エフェメラ∴</v>
      </c>
      <c r="L12" s="363"/>
      <c r="M12" s="363"/>
      <c r="N12" s="363"/>
      <c r="O12" s="363"/>
      <c r="P12" s="363"/>
      <c r="Q12" s="364"/>
      <c r="R12" s="362" t="str">
        <f>IF($R$10="","",INDEX(クラス!J$4:J$27,MATCH(聡明なる学士!$R$10,クラス!$C$4:$C$26,0)))</f>
        <v>∴ジャガーノート∴</v>
      </c>
      <c r="S12" s="363"/>
      <c r="T12" s="363"/>
      <c r="U12" s="363"/>
      <c r="V12" s="363"/>
      <c r="W12" s="363"/>
      <c r="X12" s="364"/>
      <c r="Y12" s="305" t="s">
        <v>556</v>
      </c>
      <c r="Z12" s="279"/>
      <c r="AA12" s="709"/>
      <c r="AB12" s="709"/>
      <c r="AC12" s="709"/>
      <c r="AD12" s="709"/>
      <c r="AE12" s="709"/>
      <c r="AF12" s="709"/>
      <c r="AG12" s="709"/>
      <c r="AH12" s="709"/>
      <c r="AI12" s="709"/>
      <c r="AJ12" s="709"/>
      <c r="AK12" s="710"/>
      <c r="AM12" s="218" t="s">
        <v>606</v>
      </c>
      <c r="AR12" s="218">
        <f>H19</f>
        <v>0</v>
      </c>
      <c r="AS12" s="218">
        <f>H26</f>
        <v>0</v>
      </c>
      <c r="AT12" s="218">
        <f>H33</f>
        <v>0</v>
      </c>
      <c r="AU12" s="218">
        <f>H40</f>
        <v>0</v>
      </c>
      <c r="AV12" s="218">
        <f>H47</f>
        <v>0</v>
      </c>
    </row>
    <row r="13" spans="1:48" ht="13.5" customHeight="1" x14ac:dyDescent="0.15">
      <c r="A13" s="359"/>
      <c r="B13" s="360"/>
      <c r="C13" s="361"/>
      <c r="D13" s="362"/>
      <c r="E13" s="363"/>
      <c r="F13" s="363"/>
      <c r="G13" s="363"/>
      <c r="H13" s="363"/>
      <c r="I13" s="363"/>
      <c r="J13" s="364"/>
      <c r="K13" s="362"/>
      <c r="L13" s="363"/>
      <c r="M13" s="363"/>
      <c r="N13" s="363"/>
      <c r="O13" s="363"/>
      <c r="P13" s="363"/>
      <c r="Q13" s="364"/>
      <c r="R13" s="362"/>
      <c r="S13" s="363"/>
      <c r="T13" s="363"/>
      <c r="U13" s="363"/>
      <c r="V13" s="363"/>
      <c r="W13" s="363"/>
      <c r="X13" s="364"/>
      <c r="Y13" s="287"/>
      <c r="Z13" s="288"/>
      <c r="AA13" s="709"/>
      <c r="AB13" s="709"/>
      <c r="AC13" s="709"/>
      <c r="AD13" s="709"/>
      <c r="AE13" s="709"/>
      <c r="AF13" s="709"/>
      <c r="AG13" s="709"/>
      <c r="AH13" s="709"/>
      <c r="AI13" s="709"/>
      <c r="AJ13" s="709"/>
      <c r="AK13" s="710"/>
      <c r="AM13" s="218" t="s">
        <v>604</v>
      </c>
      <c r="AR13" s="218">
        <f>SUM(AR10:AR12)</f>
        <v>40</v>
      </c>
      <c r="AS13" s="218">
        <f t="shared" ref="AS13:AV13" si="1">SUM(AS10:AS12)</f>
        <v>55</v>
      </c>
      <c r="AT13" s="218">
        <f t="shared" si="1"/>
        <v>25</v>
      </c>
      <c r="AU13" s="218">
        <f t="shared" si="1"/>
        <v>60</v>
      </c>
      <c r="AV13" s="218">
        <f t="shared" si="1"/>
        <v>60</v>
      </c>
    </row>
    <row r="14" spans="1:48" ht="13.5" customHeight="1" x14ac:dyDescent="0.15">
      <c r="A14" s="330" t="s">
        <v>593</v>
      </c>
      <c r="B14" s="331"/>
      <c r="C14" s="332"/>
      <c r="D14" s="336"/>
      <c r="E14" s="337"/>
      <c r="F14" s="337"/>
      <c r="G14" s="337"/>
      <c r="H14" s="337"/>
      <c r="I14" s="337"/>
      <c r="J14" s="337"/>
      <c r="K14" s="337"/>
      <c r="L14" s="337"/>
      <c r="M14" s="337"/>
      <c r="N14" s="337"/>
      <c r="O14" s="337"/>
      <c r="P14" s="337"/>
      <c r="Q14" s="338"/>
      <c r="R14" s="342"/>
      <c r="S14" s="343"/>
      <c r="T14" s="343"/>
      <c r="U14" s="343"/>
      <c r="V14" s="343"/>
      <c r="W14" s="343"/>
      <c r="X14" s="344"/>
      <c r="Y14" s="305" t="s">
        <v>594</v>
      </c>
      <c r="Z14" s="279"/>
      <c r="AA14" s="709"/>
      <c r="AB14" s="709"/>
      <c r="AC14" s="709"/>
      <c r="AD14" s="709"/>
      <c r="AE14" s="709"/>
      <c r="AF14" s="709"/>
      <c r="AG14" s="709"/>
      <c r="AH14" s="709"/>
      <c r="AI14" s="709"/>
      <c r="AJ14" s="709"/>
      <c r="AK14" s="710"/>
    </row>
    <row r="15" spans="1:48" ht="13.5" customHeight="1" thickBot="1" x14ac:dyDescent="0.2">
      <c r="A15" s="333"/>
      <c r="B15" s="334"/>
      <c r="C15" s="335"/>
      <c r="D15" s="339"/>
      <c r="E15" s="340"/>
      <c r="F15" s="340"/>
      <c r="G15" s="340"/>
      <c r="H15" s="340"/>
      <c r="I15" s="340"/>
      <c r="J15" s="340"/>
      <c r="K15" s="340"/>
      <c r="L15" s="340"/>
      <c r="M15" s="340"/>
      <c r="N15" s="340"/>
      <c r="O15" s="340"/>
      <c r="P15" s="340"/>
      <c r="Q15" s="341"/>
      <c r="R15" s="345"/>
      <c r="S15" s="346"/>
      <c r="T15" s="346"/>
      <c r="U15" s="346"/>
      <c r="V15" s="346"/>
      <c r="W15" s="346"/>
      <c r="X15" s="347"/>
      <c r="Y15" s="348"/>
      <c r="Z15" s="349"/>
      <c r="AA15" s="711"/>
      <c r="AB15" s="711"/>
      <c r="AC15" s="711"/>
      <c r="AD15" s="711"/>
      <c r="AE15" s="711"/>
      <c r="AF15" s="711"/>
      <c r="AG15" s="711"/>
      <c r="AH15" s="711"/>
      <c r="AI15" s="711"/>
      <c r="AJ15" s="711"/>
      <c r="AK15" s="712"/>
      <c r="AM15" s="218" t="s">
        <v>607</v>
      </c>
      <c r="AR15" s="218">
        <f>IF(AR10&lt;50, IF(AR13&lt;50, AR12*2, (50-AR10)*2+(AR12-(50-AR10))*3), AR12*3)</f>
        <v>0</v>
      </c>
      <c r="AS15" s="218">
        <f t="shared" ref="AS15:AV15" si="2">IF(AS10&lt;50, IF(AS13&lt;50, AS12*2, (50-AS10)*2+(AS12-(50-AS10))*3), AS12*3)</f>
        <v>0</v>
      </c>
      <c r="AT15" s="218">
        <f t="shared" si="2"/>
        <v>0</v>
      </c>
      <c r="AU15" s="218">
        <f t="shared" si="2"/>
        <v>0</v>
      </c>
      <c r="AV15" s="218">
        <f t="shared" si="2"/>
        <v>0</v>
      </c>
    </row>
    <row r="16" spans="1:48" ht="13.5" customHeight="1" thickBot="1" x14ac:dyDescent="0.2"/>
    <row r="17" spans="1:44" ht="13.5" customHeight="1" x14ac:dyDescent="0.15">
      <c r="A17" s="286" t="s">
        <v>558</v>
      </c>
      <c r="B17" s="284"/>
      <c r="C17" s="284"/>
      <c r="D17" s="284"/>
      <c r="E17" s="284"/>
      <c r="F17" s="284"/>
      <c r="G17" s="284"/>
      <c r="H17" s="350" t="s">
        <v>596</v>
      </c>
      <c r="I17" s="351"/>
      <c r="K17" s="352" t="s">
        <v>613</v>
      </c>
      <c r="L17" s="353"/>
      <c r="M17" s="286" t="s">
        <v>559</v>
      </c>
      <c r="N17" s="284"/>
      <c r="O17" s="284"/>
      <c r="P17" s="284"/>
      <c r="Q17" s="284"/>
      <c r="R17" s="284"/>
      <c r="S17" s="284"/>
      <c r="T17" s="358"/>
      <c r="U17" s="286" t="s">
        <v>560</v>
      </c>
      <c r="V17" s="284"/>
      <c r="W17" s="284"/>
      <c r="X17" s="284"/>
      <c r="Y17" s="284"/>
      <c r="Z17" s="284"/>
      <c r="AA17" s="284"/>
      <c r="AB17" s="358"/>
      <c r="AC17" s="286" t="s">
        <v>561</v>
      </c>
      <c r="AD17" s="284"/>
      <c r="AE17" s="284"/>
      <c r="AF17" s="284"/>
      <c r="AG17" s="284"/>
      <c r="AH17" s="284"/>
      <c r="AI17" s="284"/>
      <c r="AJ17" s="285"/>
    </row>
    <row r="18" spans="1:44" ht="13.5" customHeight="1" x14ac:dyDescent="0.15">
      <c r="A18" s="381" t="s">
        <v>562</v>
      </c>
      <c r="B18" s="382"/>
      <c r="C18" s="382"/>
      <c r="D18" s="382"/>
      <c r="E18" s="383">
        <f>AR13</f>
        <v>40</v>
      </c>
      <c r="F18" s="383"/>
      <c r="G18" s="383"/>
      <c r="H18" s="376"/>
      <c r="I18" s="379"/>
      <c r="K18" s="354"/>
      <c r="L18" s="355"/>
      <c r="M18" s="384" t="s">
        <v>563</v>
      </c>
      <c r="N18" s="385"/>
      <c r="O18" s="385"/>
      <c r="P18" s="385"/>
      <c r="Q18" s="386">
        <f>IF(AND(D10="",K10="",R10=""),"",ROUNDUP((E18+E32)/5+15,0)+Q20)</f>
        <v>28</v>
      </c>
      <c r="R18" s="386"/>
      <c r="S18" s="386"/>
      <c r="T18" s="387"/>
      <c r="U18" s="384" t="s">
        <v>614</v>
      </c>
      <c r="V18" s="385"/>
      <c r="W18" s="385"/>
      <c r="X18" s="385"/>
      <c r="Y18" s="388">
        <f>E46/5+Y20</f>
        <v>12</v>
      </c>
      <c r="Z18" s="388"/>
      <c r="AA18" s="388"/>
      <c r="AB18" s="389"/>
      <c r="AC18" s="384" t="s">
        <v>615</v>
      </c>
      <c r="AD18" s="385"/>
      <c r="AE18" s="385"/>
      <c r="AF18" s="385"/>
      <c r="AG18" s="363">
        <f>IF(AND(D10="",K10="",R10=""),"",ROUNDUP((E25+E39)/10+5,0)-AG20+AG21)</f>
        <v>13</v>
      </c>
      <c r="AH18" s="363"/>
      <c r="AI18" s="363"/>
      <c r="AJ18" s="364"/>
      <c r="AM18" s="218" t="s">
        <v>635</v>
      </c>
    </row>
    <row r="19" spans="1:44" ht="13.5" customHeight="1" x14ac:dyDescent="0.15">
      <c r="A19" s="381"/>
      <c r="B19" s="382"/>
      <c r="C19" s="382"/>
      <c r="D19" s="382"/>
      <c r="E19" s="383"/>
      <c r="F19" s="383"/>
      <c r="G19" s="383"/>
      <c r="H19" s="376"/>
      <c r="I19" s="379"/>
      <c r="K19" s="354"/>
      <c r="L19" s="355"/>
      <c r="M19" s="384"/>
      <c r="N19" s="385"/>
      <c r="O19" s="385"/>
      <c r="P19" s="385"/>
      <c r="Q19" s="386"/>
      <c r="R19" s="386"/>
      <c r="S19" s="386"/>
      <c r="T19" s="387"/>
      <c r="U19" s="384"/>
      <c r="V19" s="385"/>
      <c r="W19" s="385"/>
      <c r="X19" s="385"/>
      <c r="Y19" s="388"/>
      <c r="Z19" s="388"/>
      <c r="AA19" s="388"/>
      <c r="AB19" s="389"/>
      <c r="AC19" s="384"/>
      <c r="AD19" s="385"/>
      <c r="AE19" s="385"/>
      <c r="AF19" s="385"/>
      <c r="AG19" s="363"/>
      <c r="AH19" s="363"/>
      <c r="AI19" s="363"/>
      <c r="AJ19" s="364"/>
      <c r="AM19" s="218" t="s">
        <v>636</v>
      </c>
      <c r="AR19" s="218">
        <f>SUM(AR15:AV15)</f>
        <v>0</v>
      </c>
    </row>
    <row r="20" spans="1:44" ht="13.5" customHeight="1" thickBot="1" x14ac:dyDescent="0.2">
      <c r="A20" s="370" t="s">
        <v>602</v>
      </c>
      <c r="B20" s="371"/>
      <c r="C20" s="371"/>
      <c r="D20" s="371"/>
      <c r="E20" s="279" t="s">
        <v>603</v>
      </c>
      <c r="F20" s="279"/>
      <c r="G20" s="279" t="s">
        <v>604</v>
      </c>
      <c r="H20" s="279"/>
      <c r="I20" s="380"/>
      <c r="K20" s="356"/>
      <c r="L20" s="357"/>
      <c r="M20" s="367" t="s">
        <v>564</v>
      </c>
      <c r="N20" s="368"/>
      <c r="O20" s="368"/>
      <c r="P20" s="368"/>
      <c r="Q20" s="308"/>
      <c r="R20" s="308"/>
      <c r="S20" s="308"/>
      <c r="T20" s="369"/>
      <c r="U20" s="367" t="s">
        <v>564</v>
      </c>
      <c r="V20" s="368"/>
      <c r="W20" s="368"/>
      <c r="X20" s="368"/>
      <c r="Y20" s="308"/>
      <c r="Z20" s="308"/>
      <c r="AA20" s="308"/>
      <c r="AB20" s="369"/>
      <c r="AC20" s="370" t="s">
        <v>616</v>
      </c>
      <c r="AD20" s="371"/>
      <c r="AE20" s="371"/>
      <c r="AF20" s="371"/>
      <c r="AG20" s="372">
        <f>AH71+AF85+AJ61</f>
        <v>4</v>
      </c>
      <c r="AH20" s="372"/>
      <c r="AI20" s="372"/>
      <c r="AJ20" s="373"/>
      <c r="AM20" s="218" t="s">
        <v>729</v>
      </c>
      <c r="AR20" s="218">
        <f>(SUM(E21:F24,E28:F31,E35:F38,E42:F45)-6)*10</f>
        <v>0</v>
      </c>
    </row>
    <row r="21" spans="1:44" ht="13.5" customHeight="1" thickBot="1" x14ac:dyDescent="0.2">
      <c r="A21" s="374" t="s">
        <v>565</v>
      </c>
      <c r="B21" s="375"/>
      <c r="C21" s="375"/>
      <c r="D21" s="375"/>
      <c r="E21" s="376">
        <v>0</v>
      </c>
      <c r="F21" s="376"/>
      <c r="G21" s="377">
        <f>$E$18+E21*20</f>
        <v>40</v>
      </c>
      <c r="H21" s="377"/>
      <c r="I21" s="378"/>
      <c r="AC21" s="367" t="s">
        <v>564</v>
      </c>
      <c r="AD21" s="368"/>
      <c r="AE21" s="368"/>
      <c r="AF21" s="368"/>
      <c r="AG21" s="308"/>
      <c r="AH21" s="308"/>
      <c r="AI21" s="308"/>
      <c r="AJ21" s="309"/>
      <c r="AM21" s="218" t="s">
        <v>637</v>
      </c>
      <c r="AR21" s="220">
        <f>AJ148*5-25</f>
        <v>0</v>
      </c>
    </row>
    <row r="22" spans="1:44" ht="13.5" customHeight="1" thickBot="1" x14ac:dyDescent="0.2">
      <c r="A22" s="374" t="s">
        <v>599</v>
      </c>
      <c r="B22" s="375"/>
      <c r="C22" s="375"/>
      <c r="D22" s="375"/>
      <c r="E22" s="376">
        <v>0</v>
      </c>
      <c r="F22" s="376"/>
      <c r="G22" s="377">
        <f t="shared" ref="G22:G24" si="3">$E$18+E22*20</f>
        <v>40</v>
      </c>
      <c r="H22" s="377"/>
      <c r="I22" s="378"/>
      <c r="K22" s="410" t="s">
        <v>617</v>
      </c>
      <c r="L22" s="411"/>
      <c r="M22" s="411"/>
      <c r="N22" s="411"/>
      <c r="O22" s="411"/>
      <c r="P22" s="411"/>
      <c r="Q22" s="412"/>
      <c r="AM22" s="218" t="s">
        <v>731</v>
      </c>
      <c r="AR22" s="218">
        <f>AI54+AI58</f>
        <v>1</v>
      </c>
    </row>
    <row r="23" spans="1:44" ht="13.5" customHeight="1" thickBot="1" x14ac:dyDescent="0.2">
      <c r="A23" s="374" t="s">
        <v>569</v>
      </c>
      <c r="B23" s="375"/>
      <c r="C23" s="375"/>
      <c r="D23" s="375"/>
      <c r="E23" s="376">
        <v>0</v>
      </c>
      <c r="F23" s="376"/>
      <c r="G23" s="377">
        <f t="shared" si="3"/>
        <v>40</v>
      </c>
      <c r="H23" s="377"/>
      <c r="I23" s="378"/>
      <c r="K23" s="413"/>
      <c r="L23" s="414"/>
      <c r="M23" s="414"/>
      <c r="N23" s="414"/>
      <c r="O23" s="414"/>
      <c r="P23" s="414"/>
      <c r="Q23" s="415"/>
      <c r="R23" s="390" t="s">
        <v>568</v>
      </c>
      <c r="S23" s="391"/>
      <c r="T23" s="391"/>
      <c r="U23" s="391"/>
      <c r="V23" s="391"/>
      <c r="W23" s="391"/>
      <c r="X23" s="391"/>
      <c r="Y23" s="391"/>
      <c r="Z23" s="391"/>
      <c r="AA23" s="391"/>
      <c r="AB23" s="391"/>
      <c r="AC23" s="391"/>
      <c r="AD23" s="391"/>
      <c r="AE23" s="391"/>
      <c r="AF23" s="391"/>
      <c r="AG23" s="391"/>
      <c r="AH23" s="391"/>
      <c r="AI23" s="391"/>
      <c r="AJ23" s="392"/>
      <c r="AM23" s="218" t="s">
        <v>732</v>
      </c>
      <c r="AR23" s="218">
        <f>ROUNDUP(SUM(AJ71,AI85,AH99)/100,0)-15</f>
        <v>0</v>
      </c>
    </row>
    <row r="24" spans="1:44" ht="14.25" customHeight="1" thickBot="1" x14ac:dyDescent="0.2">
      <c r="A24" s="393" t="s">
        <v>567</v>
      </c>
      <c r="B24" s="394"/>
      <c r="C24" s="394"/>
      <c r="D24" s="394"/>
      <c r="E24" s="395">
        <v>1</v>
      </c>
      <c r="F24" s="395"/>
      <c r="G24" s="377">
        <f t="shared" si="3"/>
        <v>60</v>
      </c>
      <c r="H24" s="377"/>
      <c r="I24" s="378"/>
      <c r="K24" s="396" t="s">
        <v>620</v>
      </c>
      <c r="L24" s="397"/>
      <c r="M24" s="221" t="s">
        <v>621</v>
      </c>
      <c r="N24" s="402"/>
      <c r="O24" s="402"/>
      <c r="P24" s="402"/>
      <c r="Q24" s="402"/>
      <c r="R24" s="403"/>
      <c r="S24" s="403"/>
      <c r="T24" s="403"/>
      <c r="U24" s="403"/>
      <c r="V24" s="403"/>
      <c r="W24" s="403"/>
      <c r="X24" s="403"/>
      <c r="Y24" s="403"/>
      <c r="Z24" s="403"/>
      <c r="AA24" s="403"/>
      <c r="AB24" s="403"/>
      <c r="AC24" s="403"/>
      <c r="AD24" s="403"/>
      <c r="AE24" s="403"/>
      <c r="AF24" s="403"/>
      <c r="AG24" s="403"/>
      <c r="AH24" s="403"/>
      <c r="AI24" s="403"/>
      <c r="AJ24" s="404"/>
      <c r="AM24" s="218" t="s">
        <v>604</v>
      </c>
      <c r="AR24" s="218">
        <f>SUM(AR19:AR23)</f>
        <v>1</v>
      </c>
    </row>
    <row r="25" spans="1:44" ht="14.25" customHeight="1" x14ac:dyDescent="0.15">
      <c r="A25" s="405" t="s">
        <v>600</v>
      </c>
      <c r="B25" s="406"/>
      <c r="C25" s="406"/>
      <c r="D25" s="406"/>
      <c r="E25" s="407">
        <f>AS13</f>
        <v>55</v>
      </c>
      <c r="F25" s="407"/>
      <c r="G25" s="407"/>
      <c r="H25" s="408"/>
      <c r="I25" s="409"/>
      <c r="J25" s="222"/>
      <c r="K25" s="398"/>
      <c r="L25" s="399"/>
      <c r="M25" s="223" t="s">
        <v>622</v>
      </c>
      <c r="N25" s="343"/>
      <c r="O25" s="343"/>
      <c r="P25" s="343"/>
      <c r="Q25" s="343"/>
      <c r="R25" s="426"/>
      <c r="S25" s="426"/>
      <c r="T25" s="426"/>
      <c r="U25" s="426"/>
      <c r="V25" s="426"/>
      <c r="W25" s="426"/>
      <c r="X25" s="426"/>
      <c r="Y25" s="426"/>
      <c r="Z25" s="426"/>
      <c r="AA25" s="426"/>
      <c r="AB25" s="426"/>
      <c r="AC25" s="426"/>
      <c r="AD25" s="426"/>
      <c r="AE25" s="426"/>
      <c r="AF25" s="426"/>
      <c r="AG25" s="426"/>
      <c r="AH25" s="426"/>
      <c r="AI25" s="426"/>
      <c r="AJ25" s="427"/>
    </row>
    <row r="26" spans="1:44" ht="14.25" customHeight="1" x14ac:dyDescent="0.15">
      <c r="A26" s="381"/>
      <c r="B26" s="382"/>
      <c r="C26" s="382"/>
      <c r="D26" s="382"/>
      <c r="E26" s="383"/>
      <c r="F26" s="383"/>
      <c r="G26" s="383"/>
      <c r="H26" s="376"/>
      <c r="I26" s="379"/>
      <c r="J26" s="222"/>
      <c r="K26" s="398"/>
      <c r="L26" s="399"/>
      <c r="M26" s="224" t="s">
        <v>623</v>
      </c>
      <c r="N26" s="343"/>
      <c r="O26" s="343"/>
      <c r="P26" s="343"/>
      <c r="Q26" s="343"/>
      <c r="R26" s="429"/>
      <c r="S26" s="429"/>
      <c r="T26" s="429"/>
      <c r="U26" s="429"/>
      <c r="V26" s="429"/>
      <c r="W26" s="429"/>
      <c r="X26" s="429"/>
      <c r="Y26" s="429"/>
      <c r="Z26" s="429"/>
      <c r="AA26" s="429"/>
      <c r="AB26" s="429"/>
      <c r="AC26" s="429"/>
      <c r="AD26" s="429"/>
      <c r="AE26" s="429"/>
      <c r="AF26" s="429"/>
      <c r="AG26" s="429"/>
      <c r="AH26" s="429"/>
      <c r="AI26" s="429"/>
      <c r="AJ26" s="430"/>
    </row>
    <row r="27" spans="1:44" ht="13.5" customHeight="1" thickBot="1" x14ac:dyDescent="0.2">
      <c r="A27" s="370" t="s">
        <v>602</v>
      </c>
      <c r="B27" s="371"/>
      <c r="C27" s="371"/>
      <c r="D27" s="371"/>
      <c r="E27" s="279" t="s">
        <v>603</v>
      </c>
      <c r="F27" s="279"/>
      <c r="G27" s="279" t="s">
        <v>604</v>
      </c>
      <c r="H27" s="279"/>
      <c r="I27" s="380"/>
      <c r="K27" s="400"/>
      <c r="L27" s="401"/>
      <c r="M27" s="225" t="s">
        <v>622</v>
      </c>
      <c r="N27" s="428"/>
      <c r="O27" s="428"/>
      <c r="P27" s="428"/>
      <c r="Q27" s="428"/>
      <c r="R27" s="431" t="s">
        <v>839</v>
      </c>
      <c r="S27" s="431"/>
      <c r="T27" s="431"/>
      <c r="U27" s="431"/>
      <c r="V27" s="431"/>
      <c r="W27" s="431"/>
      <c r="X27" s="431"/>
      <c r="Y27" s="431"/>
      <c r="Z27" s="431"/>
      <c r="AA27" s="431"/>
      <c r="AB27" s="431"/>
      <c r="AC27" s="431"/>
      <c r="AD27" s="431"/>
      <c r="AE27" s="431"/>
      <c r="AF27" s="431"/>
      <c r="AG27" s="431"/>
      <c r="AH27" s="431"/>
      <c r="AI27" s="431"/>
      <c r="AJ27" s="432"/>
    </row>
    <row r="28" spans="1:44" ht="14.25" customHeight="1" x14ac:dyDescent="0.15">
      <c r="A28" s="374" t="s">
        <v>570</v>
      </c>
      <c r="B28" s="375"/>
      <c r="C28" s="375"/>
      <c r="D28" s="375"/>
      <c r="E28" s="376">
        <v>0</v>
      </c>
      <c r="F28" s="376"/>
      <c r="G28" s="377">
        <f>$E$25+E28*20</f>
        <v>55</v>
      </c>
      <c r="H28" s="377"/>
      <c r="I28" s="378"/>
      <c r="K28" s="396" t="s">
        <v>619</v>
      </c>
      <c r="L28" s="416"/>
      <c r="M28" s="221" t="s">
        <v>621</v>
      </c>
      <c r="N28" s="420"/>
      <c r="O28" s="402"/>
      <c r="P28" s="402"/>
      <c r="Q28" s="402"/>
      <c r="R28" s="422"/>
      <c r="S28" s="422"/>
      <c r="T28" s="422"/>
      <c r="U28" s="422"/>
      <c r="V28" s="422"/>
      <c r="W28" s="422"/>
      <c r="X28" s="422"/>
      <c r="Y28" s="422"/>
      <c r="Z28" s="422"/>
      <c r="AA28" s="422"/>
      <c r="AB28" s="422"/>
      <c r="AC28" s="422"/>
      <c r="AD28" s="422"/>
      <c r="AE28" s="422"/>
      <c r="AF28" s="422"/>
      <c r="AG28" s="422"/>
      <c r="AH28" s="422"/>
      <c r="AI28" s="422"/>
      <c r="AJ28" s="423"/>
    </row>
    <row r="29" spans="1:44" ht="13.5" customHeight="1" x14ac:dyDescent="0.15">
      <c r="A29" s="374" t="s">
        <v>571</v>
      </c>
      <c r="B29" s="375"/>
      <c r="C29" s="375"/>
      <c r="D29" s="375"/>
      <c r="E29" s="376">
        <v>0</v>
      </c>
      <c r="F29" s="376"/>
      <c r="G29" s="377">
        <f t="shared" ref="G29:G31" si="4">$E$25+E29*20</f>
        <v>55</v>
      </c>
      <c r="H29" s="377"/>
      <c r="I29" s="378"/>
      <c r="K29" s="398"/>
      <c r="L29" s="417"/>
      <c r="M29" s="223" t="s">
        <v>622</v>
      </c>
      <c r="N29" s="421"/>
      <c r="O29" s="343"/>
      <c r="P29" s="343"/>
      <c r="Q29" s="343"/>
      <c r="R29" s="424"/>
      <c r="S29" s="424"/>
      <c r="T29" s="424"/>
      <c r="U29" s="424"/>
      <c r="V29" s="424"/>
      <c r="W29" s="424"/>
      <c r="X29" s="424"/>
      <c r="Y29" s="424"/>
      <c r="Z29" s="424"/>
      <c r="AA29" s="424"/>
      <c r="AB29" s="424"/>
      <c r="AC29" s="424"/>
      <c r="AD29" s="424"/>
      <c r="AE29" s="424"/>
      <c r="AF29" s="424"/>
      <c r="AG29" s="424"/>
      <c r="AH29" s="424"/>
      <c r="AI29" s="424"/>
      <c r="AJ29" s="425"/>
    </row>
    <row r="30" spans="1:44" ht="13.5" customHeight="1" x14ac:dyDescent="0.15">
      <c r="A30" s="374" t="s">
        <v>566</v>
      </c>
      <c r="B30" s="375"/>
      <c r="C30" s="375"/>
      <c r="D30" s="375"/>
      <c r="E30" s="376">
        <v>0</v>
      </c>
      <c r="F30" s="376"/>
      <c r="G30" s="377">
        <f t="shared" si="4"/>
        <v>55</v>
      </c>
      <c r="H30" s="377"/>
      <c r="I30" s="378"/>
      <c r="K30" s="398"/>
      <c r="L30" s="417"/>
      <c r="M30" s="224" t="s">
        <v>623</v>
      </c>
      <c r="N30" s="343"/>
      <c r="O30" s="343"/>
      <c r="P30" s="343"/>
      <c r="Q30" s="343"/>
      <c r="R30" s="429"/>
      <c r="S30" s="429"/>
      <c r="T30" s="429"/>
      <c r="U30" s="429"/>
      <c r="V30" s="429"/>
      <c r="W30" s="429"/>
      <c r="X30" s="429"/>
      <c r="Y30" s="429"/>
      <c r="Z30" s="429"/>
      <c r="AA30" s="429"/>
      <c r="AB30" s="429"/>
      <c r="AC30" s="429"/>
      <c r="AD30" s="429"/>
      <c r="AE30" s="429"/>
      <c r="AF30" s="429"/>
      <c r="AG30" s="429"/>
      <c r="AH30" s="429"/>
      <c r="AI30" s="429"/>
      <c r="AJ30" s="430"/>
    </row>
    <row r="31" spans="1:44" ht="13.5" customHeight="1" thickBot="1" x14ac:dyDescent="0.2">
      <c r="A31" s="393" t="s">
        <v>572</v>
      </c>
      <c r="B31" s="394"/>
      <c r="C31" s="394"/>
      <c r="D31" s="394"/>
      <c r="E31" s="395">
        <v>0</v>
      </c>
      <c r="F31" s="395"/>
      <c r="G31" s="377">
        <f t="shared" si="4"/>
        <v>55</v>
      </c>
      <c r="H31" s="377"/>
      <c r="I31" s="378"/>
      <c r="J31" s="226"/>
      <c r="K31" s="418"/>
      <c r="L31" s="419"/>
      <c r="M31" s="227" t="s">
        <v>622</v>
      </c>
      <c r="N31" s="346"/>
      <c r="O31" s="346"/>
      <c r="P31" s="346"/>
      <c r="Q31" s="346"/>
      <c r="R31" s="431" t="s">
        <v>839</v>
      </c>
      <c r="S31" s="431"/>
      <c r="T31" s="431"/>
      <c r="U31" s="431"/>
      <c r="V31" s="431"/>
      <c r="W31" s="431"/>
      <c r="X31" s="431"/>
      <c r="Y31" s="431"/>
      <c r="Z31" s="431"/>
      <c r="AA31" s="431"/>
      <c r="AB31" s="431"/>
      <c r="AC31" s="431"/>
      <c r="AD31" s="431"/>
      <c r="AE31" s="431"/>
      <c r="AF31" s="431"/>
      <c r="AG31" s="431"/>
      <c r="AH31" s="431"/>
      <c r="AI31" s="431"/>
      <c r="AJ31" s="432"/>
      <c r="AM31" s="228"/>
    </row>
    <row r="32" spans="1:44" ht="13.5" customHeight="1" x14ac:dyDescent="0.15">
      <c r="A32" s="405" t="s">
        <v>574</v>
      </c>
      <c r="B32" s="406"/>
      <c r="C32" s="406"/>
      <c r="D32" s="406"/>
      <c r="E32" s="407">
        <f>AT13</f>
        <v>25</v>
      </c>
      <c r="F32" s="407"/>
      <c r="G32" s="407"/>
      <c r="H32" s="408"/>
      <c r="I32" s="409"/>
      <c r="J32" s="222"/>
      <c r="K32" s="433" t="s">
        <v>618</v>
      </c>
      <c r="L32" s="434"/>
      <c r="M32" s="225" t="s">
        <v>621</v>
      </c>
      <c r="N32" s="435"/>
      <c r="O32" s="436"/>
      <c r="P32" s="436"/>
      <c r="Q32" s="436"/>
      <c r="R32" s="437"/>
      <c r="S32" s="437"/>
      <c r="T32" s="437"/>
      <c r="U32" s="437"/>
      <c r="V32" s="437"/>
      <c r="W32" s="437"/>
      <c r="X32" s="437"/>
      <c r="Y32" s="437"/>
      <c r="Z32" s="437"/>
      <c r="AA32" s="437"/>
      <c r="AB32" s="437"/>
      <c r="AC32" s="437"/>
      <c r="AD32" s="437"/>
      <c r="AE32" s="437"/>
      <c r="AF32" s="437"/>
      <c r="AG32" s="437"/>
      <c r="AH32" s="437"/>
      <c r="AI32" s="437"/>
      <c r="AJ32" s="438"/>
      <c r="AM32" s="228"/>
    </row>
    <row r="33" spans="1:36" ht="13.5" customHeight="1" x14ac:dyDescent="0.15">
      <c r="A33" s="381"/>
      <c r="B33" s="382"/>
      <c r="C33" s="382"/>
      <c r="D33" s="382"/>
      <c r="E33" s="383"/>
      <c r="F33" s="383"/>
      <c r="G33" s="383"/>
      <c r="H33" s="376"/>
      <c r="I33" s="379"/>
      <c r="J33" s="222"/>
      <c r="K33" s="398"/>
      <c r="L33" s="417"/>
      <c r="M33" s="223" t="s">
        <v>622</v>
      </c>
      <c r="N33" s="421"/>
      <c r="O33" s="343"/>
      <c r="P33" s="343"/>
      <c r="Q33" s="343"/>
      <c r="R33" s="426"/>
      <c r="S33" s="426"/>
      <c r="T33" s="426"/>
      <c r="U33" s="426"/>
      <c r="V33" s="426"/>
      <c r="W33" s="426"/>
      <c r="X33" s="426"/>
      <c r="Y33" s="426"/>
      <c r="Z33" s="426"/>
      <c r="AA33" s="426"/>
      <c r="AB33" s="426"/>
      <c r="AC33" s="426"/>
      <c r="AD33" s="426"/>
      <c r="AE33" s="426"/>
      <c r="AF33" s="426"/>
      <c r="AG33" s="426"/>
      <c r="AH33" s="426"/>
      <c r="AI33" s="426"/>
      <c r="AJ33" s="427"/>
    </row>
    <row r="34" spans="1:36" ht="13.5" customHeight="1" x14ac:dyDescent="0.15">
      <c r="A34" s="370" t="s">
        <v>602</v>
      </c>
      <c r="B34" s="371"/>
      <c r="C34" s="371"/>
      <c r="D34" s="371"/>
      <c r="E34" s="279" t="s">
        <v>603</v>
      </c>
      <c r="F34" s="279"/>
      <c r="G34" s="279" t="s">
        <v>604</v>
      </c>
      <c r="H34" s="279"/>
      <c r="I34" s="380"/>
      <c r="K34" s="398"/>
      <c r="L34" s="417"/>
      <c r="M34" s="224" t="s">
        <v>623</v>
      </c>
      <c r="N34" s="343"/>
      <c r="O34" s="343"/>
      <c r="P34" s="343"/>
      <c r="Q34" s="343"/>
      <c r="R34" s="460"/>
      <c r="S34" s="460"/>
      <c r="T34" s="460"/>
      <c r="U34" s="460"/>
      <c r="V34" s="460"/>
      <c r="W34" s="460"/>
      <c r="X34" s="460"/>
      <c r="Y34" s="460"/>
      <c r="Z34" s="460"/>
      <c r="AA34" s="460"/>
      <c r="AB34" s="460"/>
      <c r="AC34" s="460"/>
      <c r="AD34" s="460"/>
      <c r="AE34" s="460"/>
      <c r="AF34" s="460"/>
      <c r="AG34" s="460"/>
      <c r="AH34" s="460"/>
      <c r="AI34" s="460"/>
      <c r="AJ34" s="461"/>
    </row>
    <row r="35" spans="1:36" ht="13.5" customHeight="1" thickBot="1" x14ac:dyDescent="0.2">
      <c r="A35" s="374" t="s">
        <v>575</v>
      </c>
      <c r="B35" s="375"/>
      <c r="C35" s="375"/>
      <c r="D35" s="375"/>
      <c r="E35" s="376">
        <v>0</v>
      </c>
      <c r="F35" s="376"/>
      <c r="G35" s="377">
        <f>$E$32+E35*20</f>
        <v>25</v>
      </c>
      <c r="H35" s="377"/>
      <c r="I35" s="378"/>
      <c r="J35" s="226"/>
      <c r="K35" s="418"/>
      <c r="L35" s="419"/>
      <c r="M35" s="227" t="s">
        <v>622</v>
      </c>
      <c r="N35" s="346"/>
      <c r="O35" s="346"/>
      <c r="P35" s="346"/>
      <c r="Q35" s="346"/>
      <c r="R35" s="431" t="s">
        <v>839</v>
      </c>
      <c r="S35" s="431"/>
      <c r="T35" s="431"/>
      <c r="U35" s="431"/>
      <c r="V35" s="431"/>
      <c r="W35" s="431"/>
      <c r="X35" s="431"/>
      <c r="Y35" s="431"/>
      <c r="Z35" s="431"/>
      <c r="AA35" s="431"/>
      <c r="AB35" s="431"/>
      <c r="AC35" s="431"/>
      <c r="AD35" s="431"/>
      <c r="AE35" s="431"/>
      <c r="AF35" s="431"/>
      <c r="AG35" s="431"/>
      <c r="AH35" s="431"/>
      <c r="AI35" s="431"/>
      <c r="AJ35" s="432"/>
    </row>
    <row r="36" spans="1:36" ht="13.5" customHeight="1" thickBot="1" x14ac:dyDescent="0.2">
      <c r="A36" s="374" t="s">
        <v>577</v>
      </c>
      <c r="B36" s="375"/>
      <c r="C36" s="375"/>
      <c r="D36" s="375"/>
      <c r="E36" s="376">
        <v>0</v>
      </c>
      <c r="F36" s="376"/>
      <c r="G36" s="377">
        <f t="shared" ref="G36:G38" si="5">$E$32+E36*20</f>
        <v>25</v>
      </c>
      <c r="H36" s="377"/>
      <c r="I36" s="378"/>
      <c r="J36" s="226"/>
      <c r="K36" s="229"/>
      <c r="N36" s="230"/>
      <c r="Q36" s="231"/>
      <c r="R36" s="231"/>
      <c r="U36" s="231"/>
      <c r="V36" s="231"/>
      <c r="Y36" s="231"/>
      <c r="Z36" s="231"/>
      <c r="AC36" s="231"/>
      <c r="AD36" s="231"/>
      <c r="AG36" s="231"/>
      <c r="AH36" s="231"/>
      <c r="AJ36" s="230"/>
    </row>
    <row r="37" spans="1:36" ht="13.5" customHeight="1" x14ac:dyDescent="0.15">
      <c r="A37" s="374" t="s">
        <v>576</v>
      </c>
      <c r="B37" s="375"/>
      <c r="C37" s="375"/>
      <c r="D37" s="375"/>
      <c r="E37" s="376">
        <v>2</v>
      </c>
      <c r="F37" s="376"/>
      <c r="G37" s="377">
        <f t="shared" si="5"/>
        <v>65</v>
      </c>
      <c r="H37" s="377"/>
      <c r="I37" s="378"/>
      <c r="J37" s="226"/>
      <c r="K37" s="439" t="s">
        <v>624</v>
      </c>
      <c r="L37" s="440"/>
      <c r="M37" s="440"/>
      <c r="N37" s="440"/>
      <c r="O37" s="440"/>
      <c r="P37" s="440"/>
      <c r="Q37" s="441"/>
      <c r="R37" s="445" t="s">
        <v>630</v>
      </c>
      <c r="S37" s="446"/>
      <c r="T37" s="446"/>
      <c r="U37" s="446"/>
      <c r="V37" s="446"/>
      <c r="W37" s="446"/>
      <c r="X37" s="446"/>
      <c r="Y37" s="446"/>
      <c r="Z37" s="446"/>
      <c r="AA37" s="447"/>
      <c r="AB37" s="448" t="s">
        <v>632</v>
      </c>
      <c r="AC37" s="449"/>
      <c r="AD37" s="449"/>
      <c r="AE37" s="449"/>
      <c r="AF37" s="449"/>
      <c r="AG37" s="449"/>
      <c r="AH37" s="450">
        <f>ROUNDUP((E32+E39)/20,0)+AF38</f>
        <v>5</v>
      </c>
      <c r="AI37" s="450"/>
      <c r="AJ37" s="451"/>
    </row>
    <row r="38" spans="1:36" ht="13.5" customHeight="1" thickBot="1" x14ac:dyDescent="0.2">
      <c r="A38" s="393" t="s">
        <v>578</v>
      </c>
      <c r="B38" s="394"/>
      <c r="C38" s="394"/>
      <c r="D38" s="394"/>
      <c r="E38" s="395">
        <v>0</v>
      </c>
      <c r="F38" s="395"/>
      <c r="G38" s="377">
        <f t="shared" si="5"/>
        <v>25</v>
      </c>
      <c r="H38" s="377"/>
      <c r="I38" s="378"/>
      <c r="J38" s="226"/>
      <c r="K38" s="442"/>
      <c r="L38" s="443"/>
      <c r="M38" s="443"/>
      <c r="N38" s="443"/>
      <c r="O38" s="443"/>
      <c r="P38" s="443"/>
      <c r="Q38" s="444"/>
      <c r="R38" s="454" t="s">
        <v>629</v>
      </c>
      <c r="S38" s="455"/>
      <c r="T38" s="455"/>
      <c r="U38" s="455"/>
      <c r="V38" s="455"/>
      <c r="W38" s="455"/>
      <c r="X38" s="455"/>
      <c r="Y38" s="455"/>
      <c r="Z38" s="455"/>
      <c r="AA38" s="456"/>
      <c r="AB38" s="457" t="s">
        <v>631</v>
      </c>
      <c r="AC38" s="458"/>
      <c r="AD38" s="458"/>
      <c r="AE38" s="458"/>
      <c r="AF38" s="459"/>
      <c r="AG38" s="459"/>
      <c r="AH38" s="452"/>
      <c r="AI38" s="452"/>
      <c r="AJ38" s="453"/>
    </row>
    <row r="39" spans="1:36" ht="13.5" customHeight="1" x14ac:dyDescent="0.15">
      <c r="A39" s="405" t="s">
        <v>579</v>
      </c>
      <c r="B39" s="406"/>
      <c r="C39" s="406"/>
      <c r="D39" s="406"/>
      <c r="E39" s="407">
        <f>AU13</f>
        <v>60</v>
      </c>
      <c r="F39" s="407"/>
      <c r="G39" s="407"/>
      <c r="H39" s="408"/>
      <c r="I39" s="409"/>
      <c r="J39" s="222"/>
      <c r="K39" s="286" t="s">
        <v>625</v>
      </c>
      <c r="L39" s="284"/>
      <c r="M39" s="284"/>
      <c r="N39" s="284" t="s">
        <v>626</v>
      </c>
      <c r="O39" s="284"/>
      <c r="P39" s="284"/>
      <c r="Q39" s="284"/>
      <c r="R39" s="284" t="s">
        <v>627</v>
      </c>
      <c r="S39" s="284"/>
      <c r="T39" s="284"/>
      <c r="U39" s="284"/>
      <c r="V39" s="284"/>
      <c r="W39" s="284"/>
      <c r="X39" s="284"/>
      <c r="Y39" s="284" t="s">
        <v>628</v>
      </c>
      <c r="Z39" s="284"/>
      <c r="AA39" s="284"/>
      <c r="AB39" s="284"/>
      <c r="AC39" s="284"/>
      <c r="AD39" s="284"/>
      <c r="AE39" s="284"/>
      <c r="AF39" s="284"/>
      <c r="AG39" s="284"/>
      <c r="AH39" s="284"/>
      <c r="AI39" s="284"/>
      <c r="AJ39" s="285"/>
    </row>
    <row r="40" spans="1:36" ht="13.5" customHeight="1" x14ac:dyDescent="0.15">
      <c r="A40" s="381"/>
      <c r="B40" s="382"/>
      <c r="C40" s="382"/>
      <c r="D40" s="382"/>
      <c r="E40" s="383"/>
      <c r="F40" s="383"/>
      <c r="G40" s="383"/>
      <c r="H40" s="376"/>
      <c r="I40" s="379"/>
      <c r="J40" s="222"/>
      <c r="K40" s="464" t="s">
        <v>689</v>
      </c>
      <c r="L40" s="465"/>
      <c r="M40" s="465"/>
      <c r="N40" s="465"/>
      <c r="O40" s="465"/>
      <c r="P40" s="465"/>
      <c r="Q40" s="465"/>
      <c r="R40" s="465"/>
      <c r="S40" s="465"/>
      <c r="T40" s="465"/>
      <c r="U40" s="465"/>
      <c r="V40" s="465"/>
      <c r="W40" s="465"/>
      <c r="X40" s="465"/>
      <c r="Y40" s="462"/>
      <c r="Z40" s="462"/>
      <c r="AA40" s="462"/>
      <c r="AB40" s="462"/>
      <c r="AC40" s="462"/>
      <c r="AD40" s="462"/>
      <c r="AE40" s="462"/>
      <c r="AF40" s="462"/>
      <c r="AG40" s="462"/>
      <c r="AH40" s="462"/>
      <c r="AI40" s="462"/>
      <c r="AJ40" s="463"/>
    </row>
    <row r="41" spans="1:36" ht="13.5" customHeight="1" x14ac:dyDescent="0.15">
      <c r="A41" s="370" t="s">
        <v>602</v>
      </c>
      <c r="B41" s="371"/>
      <c r="C41" s="371"/>
      <c r="D41" s="371"/>
      <c r="E41" s="279" t="s">
        <v>603</v>
      </c>
      <c r="F41" s="279"/>
      <c r="G41" s="279" t="s">
        <v>604</v>
      </c>
      <c r="H41" s="279"/>
      <c r="I41" s="380"/>
      <c r="K41" s="464" t="s">
        <v>733</v>
      </c>
      <c r="L41" s="465"/>
      <c r="M41" s="465"/>
      <c r="N41" s="465"/>
      <c r="O41" s="465"/>
      <c r="P41" s="465"/>
      <c r="Q41" s="465"/>
      <c r="R41" s="465"/>
      <c r="S41" s="465"/>
      <c r="T41" s="465"/>
      <c r="U41" s="465"/>
      <c r="V41" s="465"/>
      <c r="W41" s="465"/>
      <c r="X41" s="465"/>
      <c r="Y41" s="462"/>
      <c r="Z41" s="462"/>
      <c r="AA41" s="462"/>
      <c r="AB41" s="462"/>
      <c r="AC41" s="462"/>
      <c r="AD41" s="462"/>
      <c r="AE41" s="462"/>
      <c r="AF41" s="462"/>
      <c r="AG41" s="462"/>
      <c r="AH41" s="462"/>
      <c r="AI41" s="462"/>
      <c r="AJ41" s="463"/>
    </row>
    <row r="42" spans="1:36" ht="13.5" customHeight="1" x14ac:dyDescent="0.15">
      <c r="A42" s="374" t="s">
        <v>580</v>
      </c>
      <c r="B42" s="375"/>
      <c r="C42" s="375"/>
      <c r="D42" s="375"/>
      <c r="E42" s="376">
        <v>0</v>
      </c>
      <c r="F42" s="376"/>
      <c r="G42" s="377">
        <f>$E$39+E42*20</f>
        <v>60</v>
      </c>
      <c r="H42" s="377"/>
      <c r="I42" s="378"/>
      <c r="J42" s="226"/>
      <c r="K42" s="464"/>
      <c r="L42" s="465"/>
      <c r="M42" s="465"/>
      <c r="N42" s="465"/>
      <c r="O42" s="465"/>
      <c r="P42" s="465"/>
      <c r="Q42" s="465"/>
      <c r="R42" s="465"/>
      <c r="S42" s="465"/>
      <c r="T42" s="465"/>
      <c r="U42" s="465"/>
      <c r="V42" s="465"/>
      <c r="W42" s="465"/>
      <c r="X42" s="465"/>
      <c r="Y42" s="462"/>
      <c r="Z42" s="462"/>
      <c r="AA42" s="462"/>
      <c r="AB42" s="462"/>
      <c r="AC42" s="462"/>
      <c r="AD42" s="462"/>
      <c r="AE42" s="462"/>
      <c r="AF42" s="462"/>
      <c r="AG42" s="462"/>
      <c r="AH42" s="462"/>
      <c r="AI42" s="462"/>
      <c r="AJ42" s="463"/>
    </row>
    <row r="43" spans="1:36" ht="13.5" customHeight="1" x14ac:dyDescent="0.15">
      <c r="A43" s="374" t="s">
        <v>581</v>
      </c>
      <c r="B43" s="375"/>
      <c r="C43" s="375"/>
      <c r="D43" s="375"/>
      <c r="E43" s="376">
        <v>0</v>
      </c>
      <c r="F43" s="376"/>
      <c r="G43" s="377">
        <f t="shared" ref="G43:G45" si="6">$E$39+E43*20</f>
        <v>60</v>
      </c>
      <c r="H43" s="377"/>
      <c r="I43" s="378"/>
      <c r="J43" s="226"/>
      <c r="K43" s="464"/>
      <c r="L43" s="465"/>
      <c r="M43" s="465"/>
      <c r="N43" s="465"/>
      <c r="O43" s="465"/>
      <c r="P43" s="465"/>
      <c r="Q43" s="465"/>
      <c r="R43" s="465"/>
      <c r="S43" s="465"/>
      <c r="T43" s="465"/>
      <c r="U43" s="465"/>
      <c r="V43" s="465"/>
      <c r="W43" s="465"/>
      <c r="X43" s="465"/>
      <c r="Y43" s="462"/>
      <c r="Z43" s="462"/>
      <c r="AA43" s="462"/>
      <c r="AB43" s="462"/>
      <c r="AC43" s="462"/>
      <c r="AD43" s="462"/>
      <c r="AE43" s="462"/>
      <c r="AF43" s="462"/>
      <c r="AG43" s="462"/>
      <c r="AH43" s="462"/>
      <c r="AI43" s="462"/>
      <c r="AJ43" s="463"/>
    </row>
    <row r="44" spans="1:36" ht="13.5" customHeight="1" x14ac:dyDescent="0.15">
      <c r="A44" s="374" t="s">
        <v>573</v>
      </c>
      <c r="B44" s="375"/>
      <c r="C44" s="375"/>
      <c r="D44" s="375"/>
      <c r="E44" s="376">
        <v>3</v>
      </c>
      <c r="F44" s="376"/>
      <c r="G44" s="377">
        <f t="shared" si="6"/>
        <v>120</v>
      </c>
      <c r="H44" s="377"/>
      <c r="I44" s="378"/>
      <c r="J44" s="226"/>
      <c r="K44" s="464"/>
      <c r="L44" s="465"/>
      <c r="M44" s="465"/>
      <c r="N44" s="465"/>
      <c r="O44" s="465"/>
      <c r="P44" s="465"/>
      <c r="Q44" s="465"/>
      <c r="R44" s="465"/>
      <c r="S44" s="465"/>
      <c r="T44" s="465"/>
      <c r="U44" s="465"/>
      <c r="V44" s="465"/>
      <c r="W44" s="465"/>
      <c r="X44" s="465"/>
      <c r="Y44" s="462"/>
      <c r="Z44" s="462"/>
      <c r="AA44" s="462"/>
      <c r="AB44" s="462"/>
      <c r="AC44" s="462"/>
      <c r="AD44" s="462"/>
      <c r="AE44" s="462"/>
      <c r="AF44" s="462"/>
      <c r="AG44" s="462"/>
      <c r="AH44" s="462"/>
      <c r="AI44" s="462"/>
      <c r="AJ44" s="463"/>
    </row>
    <row r="45" spans="1:36" ht="13.5" customHeight="1" thickBot="1" x14ac:dyDescent="0.2">
      <c r="A45" s="393" t="s">
        <v>582</v>
      </c>
      <c r="B45" s="394"/>
      <c r="C45" s="394"/>
      <c r="D45" s="394"/>
      <c r="E45" s="395">
        <v>0</v>
      </c>
      <c r="F45" s="395"/>
      <c r="G45" s="377">
        <f t="shared" si="6"/>
        <v>60</v>
      </c>
      <c r="H45" s="377"/>
      <c r="I45" s="378"/>
      <c r="J45" s="226"/>
      <c r="K45" s="479"/>
      <c r="L45" s="480"/>
      <c r="M45" s="480"/>
      <c r="N45" s="480"/>
      <c r="O45" s="480"/>
      <c r="P45" s="480"/>
      <c r="Q45" s="480"/>
      <c r="R45" s="480"/>
      <c r="S45" s="480"/>
      <c r="T45" s="480"/>
      <c r="U45" s="480"/>
      <c r="V45" s="480"/>
      <c r="W45" s="480"/>
      <c r="X45" s="480"/>
      <c r="Y45" s="466"/>
      <c r="Z45" s="466"/>
      <c r="AA45" s="466"/>
      <c r="AB45" s="466"/>
      <c r="AC45" s="466"/>
      <c r="AD45" s="466"/>
      <c r="AE45" s="466"/>
      <c r="AF45" s="466"/>
      <c r="AG45" s="466"/>
      <c r="AH45" s="466"/>
      <c r="AI45" s="466"/>
      <c r="AJ45" s="467"/>
    </row>
    <row r="46" spans="1:36" ht="14.25" customHeight="1" thickBot="1" x14ac:dyDescent="0.2">
      <c r="A46" s="405" t="s">
        <v>583</v>
      </c>
      <c r="B46" s="406"/>
      <c r="C46" s="406"/>
      <c r="D46" s="406"/>
      <c r="E46" s="407">
        <f>AV13</f>
        <v>60</v>
      </c>
      <c r="F46" s="407"/>
      <c r="G46" s="407"/>
      <c r="H46" s="408"/>
      <c r="I46" s="409"/>
      <c r="J46" s="222"/>
    </row>
    <row r="47" spans="1:36" ht="14.25" customHeight="1" thickBot="1" x14ac:dyDescent="0.2">
      <c r="A47" s="468"/>
      <c r="B47" s="469"/>
      <c r="C47" s="469"/>
      <c r="D47" s="469"/>
      <c r="E47" s="470"/>
      <c r="F47" s="470"/>
      <c r="G47" s="470"/>
      <c r="H47" s="471"/>
      <c r="I47" s="472"/>
      <c r="J47" s="222"/>
      <c r="K47" s="473" t="s">
        <v>584</v>
      </c>
      <c r="L47" s="474"/>
      <c r="M47" s="474"/>
      <c r="N47" s="474"/>
      <c r="O47" s="474"/>
      <c r="P47" s="474"/>
      <c r="Q47" s="475"/>
    </row>
    <row r="48" spans="1:36" ht="14.25" customHeight="1" thickBot="1" x14ac:dyDescent="0.2">
      <c r="A48" s="232"/>
      <c r="B48" s="232"/>
      <c r="C48" s="232"/>
      <c r="D48" s="232"/>
      <c r="E48" s="233"/>
      <c r="F48" s="233"/>
      <c r="G48" s="234"/>
      <c r="H48" s="234"/>
      <c r="I48" s="234"/>
      <c r="J48" s="226"/>
      <c r="K48" s="476"/>
      <c r="L48" s="477"/>
      <c r="M48" s="477"/>
      <c r="N48" s="477"/>
      <c r="O48" s="477"/>
      <c r="P48" s="477"/>
      <c r="Q48" s="478"/>
    </row>
    <row r="49" spans="1:70" x14ac:dyDescent="0.15">
      <c r="J49" s="226"/>
      <c r="K49" s="484"/>
      <c r="L49" s="485"/>
      <c r="M49" s="485"/>
      <c r="N49" s="485"/>
      <c r="O49" s="485"/>
      <c r="P49" s="485"/>
      <c r="Q49" s="485"/>
      <c r="R49" s="485"/>
      <c r="S49" s="485"/>
      <c r="T49" s="485"/>
      <c r="U49" s="485"/>
      <c r="V49" s="485"/>
      <c r="W49" s="485"/>
      <c r="X49" s="485"/>
      <c r="Y49" s="485"/>
      <c r="Z49" s="485"/>
      <c r="AA49" s="485"/>
      <c r="AB49" s="485"/>
      <c r="AC49" s="485"/>
      <c r="AD49" s="485"/>
      <c r="AE49" s="485"/>
      <c r="AF49" s="485"/>
      <c r="AG49" s="485"/>
      <c r="AH49" s="485"/>
      <c r="AI49" s="485"/>
      <c r="AJ49" s="486"/>
    </row>
    <row r="50" spans="1:70" ht="14.25" thickBot="1" x14ac:dyDescent="0.2">
      <c r="K50" s="487"/>
      <c r="L50" s="488"/>
      <c r="M50" s="488"/>
      <c r="N50" s="488"/>
      <c r="O50" s="488"/>
      <c r="P50" s="488"/>
      <c r="Q50" s="488"/>
      <c r="R50" s="488"/>
      <c r="S50" s="488"/>
      <c r="T50" s="488"/>
      <c r="U50" s="488"/>
      <c r="V50" s="488"/>
      <c r="W50" s="488"/>
      <c r="X50" s="488"/>
      <c r="Y50" s="488"/>
      <c r="Z50" s="488"/>
      <c r="AA50" s="488"/>
      <c r="AB50" s="488"/>
      <c r="AC50" s="488"/>
      <c r="AD50" s="488"/>
      <c r="AE50" s="488"/>
      <c r="AF50" s="488"/>
      <c r="AG50" s="488"/>
      <c r="AH50" s="488"/>
      <c r="AI50" s="488"/>
      <c r="AJ50" s="489"/>
    </row>
    <row r="51" spans="1:70" ht="13.5" customHeight="1" thickBot="1" x14ac:dyDescent="0.2">
      <c r="A51" s="490" t="s">
        <v>731</v>
      </c>
      <c r="B51" s="491"/>
      <c r="C51" s="491"/>
      <c r="D51" s="491"/>
      <c r="E51" s="491"/>
      <c r="F51" s="491"/>
      <c r="G51" s="492"/>
      <c r="J51" s="233"/>
      <c r="K51" s="233"/>
      <c r="L51" s="233"/>
      <c r="M51" s="233"/>
      <c r="N51" s="233"/>
      <c r="O51" s="233"/>
      <c r="P51" s="233"/>
      <c r="Q51" s="233"/>
      <c r="R51" s="233"/>
      <c r="S51" s="233"/>
      <c r="AL51" s="496"/>
      <c r="AM51" s="496"/>
      <c r="AN51" s="324"/>
      <c r="AO51" s="324"/>
      <c r="AP51" s="324"/>
      <c r="AQ51" s="219"/>
      <c r="AR51" s="219"/>
      <c r="AS51" s="219"/>
      <c r="AT51" s="219"/>
      <c r="AU51" s="497"/>
      <c r="AV51" s="497"/>
      <c r="AW51" s="497"/>
      <c r="AX51" s="497"/>
      <c r="AY51" s="497"/>
      <c r="AZ51" s="497"/>
      <c r="BA51" s="497"/>
      <c r="BB51" s="497"/>
      <c r="BC51" s="497"/>
      <c r="BD51" s="497"/>
      <c r="BE51" s="219"/>
      <c r="BF51" s="219"/>
      <c r="BG51" s="219"/>
      <c r="BH51" s="219"/>
      <c r="BI51" s="219"/>
      <c r="BJ51" s="219"/>
      <c r="BK51" s="219"/>
      <c r="BL51" s="219"/>
      <c r="BM51" s="219"/>
      <c r="BN51" s="219"/>
      <c r="BO51" s="219"/>
      <c r="BP51" s="219"/>
    </row>
    <row r="52" spans="1:70" ht="13.5" customHeight="1" thickBot="1" x14ac:dyDescent="0.2">
      <c r="A52" s="493"/>
      <c r="B52" s="494"/>
      <c r="C52" s="494"/>
      <c r="D52" s="494"/>
      <c r="E52" s="494"/>
      <c r="F52" s="494"/>
      <c r="G52" s="495"/>
      <c r="K52" s="286" t="s">
        <v>704</v>
      </c>
      <c r="L52" s="284"/>
      <c r="M52" s="284"/>
      <c r="N52" s="284"/>
      <c r="O52" s="284"/>
      <c r="P52" s="284"/>
      <c r="Q52" s="284"/>
      <c r="R52" s="284"/>
      <c r="S52" s="284"/>
      <c r="T52" s="285"/>
      <c r="AL52" s="496"/>
      <c r="AM52" s="496"/>
      <c r="AN52" s="497"/>
      <c r="AO52" s="497"/>
      <c r="AP52" s="497"/>
      <c r="AQ52" s="497"/>
      <c r="AR52" s="497"/>
      <c r="AS52" s="324"/>
      <c r="AT52" s="324"/>
      <c r="AU52" s="324"/>
      <c r="AV52" s="324"/>
      <c r="AW52" s="324"/>
      <c r="AX52" s="324"/>
      <c r="AY52" s="324"/>
      <c r="AZ52" s="324"/>
      <c r="BA52" s="324"/>
      <c r="BB52" s="324"/>
      <c r="BC52" s="324"/>
      <c r="BD52" s="324"/>
      <c r="BE52" s="324"/>
      <c r="BF52" s="324"/>
      <c r="BG52" s="324"/>
      <c r="BH52" s="324"/>
      <c r="BI52" s="324"/>
      <c r="BJ52" s="324"/>
      <c r="BK52" s="324"/>
      <c r="BL52" s="324"/>
      <c r="BM52" s="324"/>
      <c r="BN52" s="324"/>
      <c r="BO52" s="324"/>
      <c r="BP52" s="324"/>
      <c r="BQ52" s="324"/>
      <c r="BR52" s="324"/>
    </row>
    <row r="53" spans="1:70" ht="13.5" customHeight="1" x14ac:dyDescent="0.15">
      <c r="A53" s="481" t="s">
        <v>748</v>
      </c>
      <c r="B53" s="482"/>
      <c r="C53" s="482"/>
      <c r="D53" s="482"/>
      <c r="E53" s="482"/>
      <c r="F53" s="482"/>
      <c r="G53" s="482" t="s">
        <v>752</v>
      </c>
      <c r="H53" s="482"/>
      <c r="I53" s="482" t="s">
        <v>703</v>
      </c>
      <c r="J53" s="482"/>
      <c r="K53" s="483" t="s">
        <v>705</v>
      </c>
      <c r="L53" s="483"/>
      <c r="M53" s="483" t="s">
        <v>706</v>
      </c>
      <c r="N53" s="483"/>
      <c r="O53" s="483" t="s">
        <v>707</v>
      </c>
      <c r="P53" s="483"/>
      <c r="Q53" s="483" t="s">
        <v>745</v>
      </c>
      <c r="R53" s="483"/>
      <c r="S53" s="506" t="s">
        <v>708</v>
      </c>
      <c r="T53" s="506"/>
      <c r="U53" s="482" t="s">
        <v>709</v>
      </c>
      <c r="V53" s="482"/>
      <c r="W53" s="482" t="s">
        <v>746</v>
      </c>
      <c r="X53" s="482"/>
      <c r="Y53" s="482" t="s">
        <v>747</v>
      </c>
      <c r="Z53" s="482"/>
      <c r="AA53" s="482" t="s">
        <v>740</v>
      </c>
      <c r="AB53" s="482"/>
      <c r="AC53" s="482" t="s">
        <v>742</v>
      </c>
      <c r="AD53" s="482"/>
      <c r="AE53" s="482" t="s">
        <v>743</v>
      </c>
      <c r="AF53" s="482"/>
      <c r="AG53" s="482" t="s">
        <v>744</v>
      </c>
      <c r="AH53" s="482"/>
      <c r="AI53" s="482" t="s">
        <v>751</v>
      </c>
      <c r="AJ53" s="482"/>
      <c r="AK53" s="504"/>
      <c r="AO53" s="218" t="s">
        <v>744</v>
      </c>
      <c r="AP53" s="235"/>
      <c r="AQ53" s="235"/>
      <c r="AR53" s="235"/>
      <c r="AS53" s="235"/>
      <c r="AT53" s="235"/>
      <c r="AU53" s="235"/>
      <c r="AV53" s="235"/>
      <c r="AW53" s="235"/>
      <c r="AX53" s="235"/>
      <c r="AY53" s="235"/>
      <c r="AZ53" s="235"/>
      <c r="BA53" s="235"/>
      <c r="BB53" s="235"/>
      <c r="BC53" s="235"/>
      <c r="BD53" s="235"/>
      <c r="BE53" s="235"/>
      <c r="BF53" s="235"/>
      <c r="BG53" s="235"/>
      <c r="BH53" s="235"/>
      <c r="BI53" s="235"/>
      <c r="BJ53" s="235"/>
      <c r="BK53" s="235"/>
      <c r="BL53" s="235"/>
      <c r="BM53" s="235"/>
      <c r="BN53" s="235"/>
      <c r="BO53" s="235"/>
      <c r="BP53" s="235"/>
      <c r="BQ53" s="235"/>
      <c r="BR53" s="235"/>
    </row>
    <row r="54" spans="1:70" x14ac:dyDescent="0.15">
      <c r="A54" s="505" t="s">
        <v>1256</v>
      </c>
      <c r="B54" s="311"/>
      <c r="C54" s="311"/>
      <c r="D54" s="311"/>
      <c r="E54" s="311"/>
      <c r="F54" s="311"/>
      <c r="G54" s="311" t="s">
        <v>3717</v>
      </c>
      <c r="H54" s="311"/>
      <c r="I54" s="311" t="s">
        <v>1199</v>
      </c>
      <c r="J54" s="311"/>
      <c r="K54" s="311" t="s">
        <v>652</v>
      </c>
      <c r="L54" s="311"/>
      <c r="M54" s="311">
        <v>10</v>
      </c>
      <c r="N54" s="311"/>
      <c r="O54" s="311" t="s">
        <v>652</v>
      </c>
      <c r="P54" s="311"/>
      <c r="Q54" s="311" t="s">
        <v>652</v>
      </c>
      <c r="R54" s="311"/>
      <c r="S54" s="311" t="s">
        <v>652</v>
      </c>
      <c r="T54" s="311"/>
      <c r="U54" s="311" t="s">
        <v>652</v>
      </c>
      <c r="V54" s="311"/>
      <c r="W54" s="311" t="s">
        <v>652</v>
      </c>
      <c r="X54" s="311"/>
      <c r="Y54" s="311" t="s">
        <v>652</v>
      </c>
      <c r="Z54" s="311"/>
      <c r="AA54" s="311" t="s">
        <v>755</v>
      </c>
      <c r="AB54" s="311"/>
      <c r="AC54" s="311" t="s">
        <v>1254</v>
      </c>
      <c r="AD54" s="311"/>
      <c r="AE54" s="311" t="s">
        <v>753</v>
      </c>
      <c r="AF54" s="311"/>
      <c r="AG54" s="311">
        <v>4</v>
      </c>
      <c r="AH54" s="311"/>
      <c r="AI54" s="311">
        <v>1</v>
      </c>
      <c r="AJ54" s="311"/>
      <c r="AK54" s="319"/>
      <c r="AL54" s="236"/>
      <c r="AM54" s="236"/>
      <c r="AN54" s="236"/>
      <c r="AO54" s="236"/>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233"/>
      <c r="BQ54" s="233"/>
      <c r="BR54" s="233"/>
    </row>
    <row r="55" spans="1:70" ht="13.5" customHeight="1" x14ac:dyDescent="0.15">
      <c r="A55" s="498" t="s">
        <v>749</v>
      </c>
      <c r="B55" s="499"/>
      <c r="C55" s="499"/>
      <c r="D55" s="718" t="s">
        <v>3718</v>
      </c>
      <c r="E55" s="718"/>
      <c r="F55" s="718"/>
      <c r="G55" s="718"/>
      <c r="H55" s="718"/>
      <c r="I55" s="718"/>
      <c r="J55" s="718"/>
      <c r="K55" s="718"/>
      <c r="L55" s="718"/>
      <c r="M55" s="718"/>
      <c r="N55" s="718"/>
      <c r="O55" s="718"/>
      <c r="P55" s="718"/>
      <c r="Q55" s="718"/>
      <c r="R55" s="718"/>
      <c r="S55" s="719"/>
      <c r="T55" s="719"/>
      <c r="U55" s="718"/>
      <c r="V55" s="718"/>
      <c r="W55" s="718"/>
      <c r="X55" s="718"/>
      <c r="Y55" s="718"/>
      <c r="Z55" s="718"/>
      <c r="AA55" s="718"/>
      <c r="AB55" s="718"/>
      <c r="AC55" s="718"/>
      <c r="AD55" s="718"/>
      <c r="AE55" s="718"/>
      <c r="AF55" s="718"/>
      <c r="AG55" s="718"/>
      <c r="AH55" s="718"/>
      <c r="AI55" s="718"/>
      <c r="AJ55" s="718"/>
      <c r="AK55" s="720"/>
      <c r="AL55" s="507" t="b">
        <v>1</v>
      </c>
      <c r="AM55" s="508"/>
      <c r="AN55" s="508"/>
      <c r="AO55" s="236">
        <f>IF(AL55=TRUE,AG54,0)</f>
        <v>4</v>
      </c>
      <c r="AP55" s="235"/>
      <c r="AQ55" s="235"/>
      <c r="AR55" s="235"/>
      <c r="AS55" s="235"/>
      <c r="AT55" s="235"/>
      <c r="AU55" s="235"/>
      <c r="AV55" s="235"/>
      <c r="AW55" s="235"/>
      <c r="AX55" s="235"/>
      <c r="AY55" s="235"/>
      <c r="AZ55" s="235"/>
      <c r="BA55" s="235"/>
      <c r="BB55" s="235"/>
      <c r="BC55" s="235"/>
      <c r="BD55" s="235"/>
      <c r="BE55" s="235"/>
      <c r="BF55" s="235"/>
      <c r="BG55" s="235"/>
      <c r="BH55" s="235"/>
      <c r="BI55" s="235"/>
      <c r="BJ55" s="235"/>
      <c r="BK55" s="235"/>
      <c r="BL55" s="235"/>
      <c r="BM55" s="235"/>
      <c r="BN55" s="235"/>
      <c r="BO55" s="235"/>
      <c r="BP55" s="235"/>
      <c r="BQ55" s="235"/>
      <c r="BR55" s="235"/>
    </row>
    <row r="56" spans="1:70" ht="14.25" thickBot="1" x14ac:dyDescent="0.2">
      <c r="A56" s="509" t="s">
        <v>750</v>
      </c>
      <c r="B56" s="510"/>
      <c r="C56" s="510"/>
      <c r="D56" s="511" t="s">
        <v>3719</v>
      </c>
      <c r="E56" s="511"/>
      <c r="F56" s="511"/>
      <c r="G56" s="511"/>
      <c r="H56" s="511"/>
      <c r="I56" s="511"/>
      <c r="J56" s="511"/>
      <c r="K56" s="511"/>
      <c r="L56" s="511"/>
      <c r="M56" s="511"/>
      <c r="N56" s="511"/>
      <c r="O56" s="511"/>
      <c r="P56" s="511"/>
      <c r="Q56" s="511"/>
      <c r="R56" s="511"/>
      <c r="S56" s="511"/>
      <c r="T56" s="511"/>
      <c r="U56" s="511"/>
      <c r="V56" s="511"/>
      <c r="W56" s="511"/>
      <c r="X56" s="511"/>
      <c r="Y56" s="511"/>
      <c r="Z56" s="511"/>
      <c r="AA56" s="511"/>
      <c r="AB56" s="511"/>
      <c r="AC56" s="511"/>
      <c r="AD56" s="511"/>
      <c r="AE56" s="511"/>
      <c r="AF56" s="511"/>
      <c r="AG56" s="511"/>
      <c r="AH56" s="511"/>
      <c r="AI56" s="511"/>
      <c r="AJ56" s="511"/>
      <c r="AK56" s="512"/>
      <c r="AL56" s="230"/>
      <c r="AM56" s="233"/>
      <c r="AN56" s="233"/>
      <c r="AO56" s="233"/>
      <c r="AP56" s="233"/>
      <c r="AQ56" s="233"/>
      <c r="AR56" s="233"/>
      <c r="AS56" s="233"/>
      <c r="AT56" s="233"/>
      <c r="AU56" s="233"/>
      <c r="AV56" s="233"/>
      <c r="AW56" s="233"/>
      <c r="AX56" s="233"/>
      <c r="AY56" s="233"/>
      <c r="AZ56" s="233"/>
      <c r="BA56" s="233"/>
      <c r="BB56" s="233"/>
      <c r="BC56" s="233"/>
      <c r="BD56" s="233"/>
      <c r="BE56" s="233"/>
      <c r="BF56" s="233"/>
      <c r="BG56" s="233"/>
      <c r="BH56" s="233"/>
      <c r="BI56" s="233"/>
      <c r="BJ56" s="233"/>
      <c r="BK56" s="233"/>
      <c r="BL56" s="233"/>
      <c r="BM56" s="233"/>
      <c r="BN56" s="233"/>
      <c r="BO56" s="233"/>
      <c r="BP56" s="233"/>
      <c r="BQ56" s="233"/>
      <c r="BR56" s="233"/>
    </row>
    <row r="57" spans="1:70" x14ac:dyDescent="0.15">
      <c r="A57" s="481" t="s">
        <v>748</v>
      </c>
      <c r="B57" s="482"/>
      <c r="C57" s="482"/>
      <c r="D57" s="482"/>
      <c r="E57" s="482"/>
      <c r="F57" s="482"/>
      <c r="G57" s="482" t="s">
        <v>752</v>
      </c>
      <c r="H57" s="482"/>
      <c r="I57" s="482" t="s">
        <v>703</v>
      </c>
      <c r="J57" s="482"/>
      <c r="K57" s="482" t="s">
        <v>705</v>
      </c>
      <c r="L57" s="482"/>
      <c r="M57" s="482" t="s">
        <v>706</v>
      </c>
      <c r="N57" s="482"/>
      <c r="O57" s="482" t="s">
        <v>707</v>
      </c>
      <c r="P57" s="482"/>
      <c r="Q57" s="482" t="s">
        <v>745</v>
      </c>
      <c r="R57" s="482"/>
      <c r="S57" s="482" t="s">
        <v>708</v>
      </c>
      <c r="T57" s="482"/>
      <c r="U57" s="482" t="s">
        <v>709</v>
      </c>
      <c r="V57" s="482"/>
      <c r="W57" s="482" t="s">
        <v>746</v>
      </c>
      <c r="X57" s="482"/>
      <c r="Y57" s="482" t="s">
        <v>747</v>
      </c>
      <c r="Z57" s="482"/>
      <c r="AA57" s="482" t="s">
        <v>740</v>
      </c>
      <c r="AB57" s="482"/>
      <c r="AC57" s="482" t="s">
        <v>742</v>
      </c>
      <c r="AD57" s="482"/>
      <c r="AE57" s="482" t="s">
        <v>743</v>
      </c>
      <c r="AF57" s="482"/>
      <c r="AG57" s="482" t="s">
        <v>744</v>
      </c>
      <c r="AH57" s="482"/>
      <c r="AI57" s="482" t="s">
        <v>751</v>
      </c>
      <c r="AJ57" s="482"/>
      <c r="AK57" s="504"/>
    </row>
    <row r="58" spans="1:70" ht="13.5" customHeight="1" x14ac:dyDescent="0.15">
      <c r="A58" s="505"/>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311"/>
      <c r="AE58" s="311"/>
      <c r="AF58" s="311"/>
      <c r="AG58" s="311"/>
      <c r="AH58" s="311"/>
      <c r="AI58" s="311"/>
      <c r="AJ58" s="311"/>
      <c r="AK58" s="319"/>
      <c r="AL58" s="236"/>
      <c r="AM58" s="236"/>
      <c r="AN58" s="236"/>
      <c r="AO58" s="236"/>
    </row>
    <row r="59" spans="1:70" ht="13.5" customHeight="1" x14ac:dyDescent="0.15">
      <c r="A59" s="498" t="s">
        <v>749</v>
      </c>
      <c r="B59" s="499"/>
      <c r="C59" s="499"/>
      <c r="D59" s="500"/>
      <c r="E59" s="500"/>
      <c r="F59" s="500"/>
      <c r="G59" s="500"/>
      <c r="H59" s="500"/>
      <c r="I59" s="500"/>
      <c r="J59" s="500"/>
      <c r="K59" s="500"/>
      <c r="L59" s="500"/>
      <c r="M59" s="500"/>
      <c r="N59" s="500"/>
      <c r="O59" s="500"/>
      <c r="P59" s="500"/>
      <c r="Q59" s="500"/>
      <c r="R59" s="500"/>
      <c r="S59" s="500"/>
      <c r="T59" s="500"/>
      <c r="U59" s="500"/>
      <c r="V59" s="500"/>
      <c r="W59" s="500"/>
      <c r="X59" s="500"/>
      <c r="Y59" s="500"/>
      <c r="Z59" s="500"/>
      <c r="AA59" s="500"/>
      <c r="AB59" s="500"/>
      <c r="AC59" s="500"/>
      <c r="AD59" s="500"/>
      <c r="AE59" s="500"/>
      <c r="AF59" s="500"/>
      <c r="AG59" s="500"/>
      <c r="AH59" s="500"/>
      <c r="AI59" s="500"/>
      <c r="AJ59" s="500"/>
      <c r="AK59" s="502"/>
      <c r="AL59" s="507" t="b">
        <v>0</v>
      </c>
      <c r="AM59" s="508"/>
      <c r="AN59" s="508"/>
      <c r="AO59" s="236">
        <f>IF(AL59=TRUE,AG58,0)</f>
        <v>0</v>
      </c>
    </row>
    <row r="60" spans="1:70" ht="14.25" thickBot="1" x14ac:dyDescent="0.2">
      <c r="A60" s="509" t="s">
        <v>750</v>
      </c>
      <c r="B60" s="510"/>
      <c r="C60" s="510"/>
      <c r="D60" s="511"/>
      <c r="E60" s="511"/>
      <c r="F60" s="511"/>
      <c r="G60" s="511"/>
      <c r="H60" s="511"/>
      <c r="I60" s="511"/>
      <c r="J60" s="511"/>
      <c r="K60" s="511"/>
      <c r="L60" s="511"/>
      <c r="M60" s="511"/>
      <c r="N60" s="511"/>
      <c r="O60" s="511"/>
      <c r="P60" s="511"/>
      <c r="Q60" s="511"/>
      <c r="R60" s="511"/>
      <c r="S60" s="511"/>
      <c r="T60" s="511"/>
      <c r="U60" s="511"/>
      <c r="V60" s="511"/>
      <c r="W60" s="511"/>
      <c r="X60" s="511"/>
      <c r="Y60" s="511"/>
      <c r="Z60" s="511"/>
      <c r="AA60" s="511"/>
      <c r="AB60" s="511"/>
      <c r="AC60" s="511"/>
      <c r="AD60" s="511"/>
      <c r="AE60" s="511"/>
      <c r="AF60" s="511"/>
      <c r="AG60" s="511"/>
      <c r="AH60" s="511"/>
      <c r="AI60" s="511"/>
      <c r="AJ60" s="511"/>
      <c r="AK60" s="512"/>
    </row>
    <row r="61" spans="1:70" ht="14.25" thickBot="1" x14ac:dyDescent="0.2">
      <c r="N61" s="237"/>
      <c r="O61" s="237"/>
      <c r="AF61" s="513" t="s">
        <v>1741</v>
      </c>
      <c r="AG61" s="514"/>
      <c r="AH61" s="514"/>
      <c r="AI61" s="515"/>
      <c r="AJ61" s="516">
        <f>SUM(AO55,AO59)</f>
        <v>4</v>
      </c>
      <c r="AK61" s="517"/>
    </row>
    <row r="62" spans="1:70" x14ac:dyDescent="0.15">
      <c r="A62" s="439" t="s">
        <v>754</v>
      </c>
      <c r="B62" s="440"/>
      <c r="C62" s="440"/>
      <c r="D62" s="440"/>
      <c r="E62" s="440"/>
      <c r="F62" s="440"/>
      <c r="G62" s="518"/>
      <c r="N62" s="237"/>
      <c r="O62" s="237"/>
    </row>
    <row r="63" spans="1:70" ht="14.25" thickBot="1" x14ac:dyDescent="0.2">
      <c r="A63" s="442"/>
      <c r="B63" s="443"/>
      <c r="C63" s="443"/>
      <c r="D63" s="443"/>
      <c r="E63" s="443"/>
      <c r="F63" s="443"/>
      <c r="G63" s="519"/>
    </row>
    <row r="64" spans="1:70" ht="14.25" thickBot="1" x14ac:dyDescent="0.2">
      <c r="A64" s="520" t="s">
        <v>764</v>
      </c>
      <c r="B64" s="521"/>
      <c r="C64" s="521"/>
      <c r="D64" s="521"/>
      <c r="E64" s="521"/>
      <c r="F64" s="521"/>
      <c r="G64" s="521"/>
      <c r="H64" s="521"/>
      <c r="I64" s="521"/>
      <c r="J64" s="522" t="s">
        <v>752</v>
      </c>
      <c r="K64" s="522"/>
      <c r="L64" s="522"/>
      <c r="M64" s="522"/>
      <c r="N64" s="522"/>
      <c r="O64" s="522"/>
      <c r="P64" s="522" t="s">
        <v>703</v>
      </c>
      <c r="Q64" s="522"/>
      <c r="R64" s="522"/>
      <c r="S64" s="522"/>
      <c r="T64" s="521" t="s">
        <v>704</v>
      </c>
      <c r="U64" s="521"/>
      <c r="V64" s="522" t="s">
        <v>709</v>
      </c>
      <c r="W64" s="522"/>
      <c r="X64" s="522" t="s">
        <v>746</v>
      </c>
      <c r="Y64" s="522"/>
      <c r="Z64" s="522" t="s">
        <v>747</v>
      </c>
      <c r="AA64" s="522"/>
      <c r="AB64" s="522" t="s">
        <v>742</v>
      </c>
      <c r="AC64" s="522"/>
      <c r="AD64" s="522"/>
      <c r="AE64" s="522"/>
      <c r="AF64" s="522" t="s">
        <v>743</v>
      </c>
      <c r="AG64" s="522"/>
      <c r="AH64" s="522" t="s">
        <v>744</v>
      </c>
      <c r="AI64" s="522"/>
      <c r="AJ64" s="534" t="s">
        <v>911</v>
      </c>
      <c r="AK64" s="535"/>
      <c r="AO64" s="218" t="s">
        <v>744</v>
      </c>
    </row>
    <row r="65" spans="1:69" x14ac:dyDescent="0.15">
      <c r="A65" s="531"/>
      <c r="B65" s="532"/>
      <c r="C65" s="532"/>
      <c r="D65" s="532"/>
      <c r="E65" s="532"/>
      <c r="F65" s="532"/>
      <c r="G65" s="532"/>
      <c r="H65" s="532"/>
      <c r="I65" s="532"/>
      <c r="J65" s="523" t="str">
        <f>IF(A65="","",INDEX(通常武器!$C:$C,MATCH(聡明なる学士!A65,通常武器!$B:$B,0)))</f>
        <v/>
      </c>
      <c r="K65" s="523"/>
      <c r="L65" s="523"/>
      <c r="M65" s="523"/>
      <c r="N65" s="523"/>
      <c r="O65" s="523"/>
      <c r="P65" s="523" t="str">
        <f>IF(A65="","",INDEX(通常武器!$D:$D,MATCH(聡明なる学士!A65,通常武器!$B:$B,0)))</f>
        <v/>
      </c>
      <c r="Q65" s="523"/>
      <c r="R65" s="523"/>
      <c r="S65" s="523"/>
      <c r="T65" s="533" t="str">
        <f>IF(A65="","",INDEX(通常武器!$E:$E,MATCH(聡明なる学士!A65,通常武器!$B:$B,0)))</f>
        <v/>
      </c>
      <c r="U65" s="533"/>
      <c r="V65" s="523" t="str">
        <f>IF(A65="","",INDEX(通常武器!$F:$F,MATCH(聡明なる学士!A65,通常武器!$B:$B,0)))</f>
        <v/>
      </c>
      <c r="W65" s="523"/>
      <c r="X65" s="523" t="str">
        <f>IF(A65="","",INDEX(通常武器!$G:$G,MATCH(聡明なる学士!A65,通常武器!$B:$B,0)))</f>
        <v/>
      </c>
      <c r="Y65" s="523"/>
      <c r="Z65" s="523" t="str">
        <f>IF(A65="","",INDEX(通常武器!$H:$H,MATCH(聡明なる学士!A65,通常武器!$B:$B,0)))</f>
        <v/>
      </c>
      <c r="AA65" s="523"/>
      <c r="AB65" s="523" t="str">
        <f>IF(A65="","",INDEX(通常武器!$I:$I,MATCH(聡明なる学士!A65,通常武器!$B:$B,0)))</f>
        <v/>
      </c>
      <c r="AC65" s="523"/>
      <c r="AD65" s="523"/>
      <c r="AE65" s="523"/>
      <c r="AF65" s="523" t="str">
        <f>IF(A65="","",INDEX(通常武器!$J:$J,MATCH(聡明なる学士!A65,通常武器!$B:$B,0)))</f>
        <v/>
      </c>
      <c r="AG65" s="523"/>
      <c r="AH65" s="523" t="str">
        <f>IF(A65="","",INDEX(通常武器!$K:$K,MATCH(聡明なる学士!A65,通常武器!$B:$B,0)))</f>
        <v/>
      </c>
      <c r="AI65" s="523"/>
      <c r="AJ65" s="524" t="str">
        <f>IF(A65="","",INDEX(通常武器!$L:$L,MATCH(聡明なる学士!A65,通常武器!$B:$B,0)))</f>
        <v/>
      </c>
      <c r="AK65" s="525"/>
      <c r="AL65" s="236"/>
      <c r="AM65" s="236"/>
      <c r="AN65" s="236"/>
      <c r="AO65" s="236"/>
      <c r="AP65" s="236"/>
      <c r="AQ65" s="236"/>
    </row>
    <row r="66" spans="1:69" ht="14.25" thickBot="1" x14ac:dyDescent="0.2">
      <c r="A66" s="526" t="s">
        <v>717</v>
      </c>
      <c r="B66" s="527"/>
      <c r="C66" s="527"/>
      <c r="D66" s="528" t="str">
        <f>IF(A65="","",INDEX(通常武器!$M:$M,MATCH(聡明なる学士!A65,通常武器!$B:$B,0)))</f>
        <v/>
      </c>
      <c r="E66" s="529"/>
      <c r="F66" s="529"/>
      <c r="G66" s="529"/>
      <c r="H66" s="529"/>
      <c r="I66" s="529"/>
      <c r="J66" s="529"/>
      <c r="K66" s="529"/>
      <c r="L66" s="529"/>
      <c r="M66" s="529"/>
      <c r="N66" s="529"/>
      <c r="O66" s="529"/>
      <c r="P66" s="529"/>
      <c r="Q66" s="529"/>
      <c r="R66" s="529"/>
      <c r="S66" s="529"/>
      <c r="T66" s="529"/>
      <c r="U66" s="529"/>
      <c r="V66" s="529"/>
      <c r="W66" s="529"/>
      <c r="X66" s="529"/>
      <c r="Y66" s="529"/>
      <c r="Z66" s="529"/>
      <c r="AA66" s="529"/>
      <c r="AB66" s="529"/>
      <c r="AC66" s="529"/>
      <c r="AD66" s="529"/>
      <c r="AE66" s="529"/>
      <c r="AF66" s="529"/>
      <c r="AG66" s="529"/>
      <c r="AH66" s="529"/>
      <c r="AI66" s="529"/>
      <c r="AJ66" s="529"/>
      <c r="AK66" s="530"/>
      <c r="AL66" s="507" t="b">
        <v>0</v>
      </c>
      <c r="AM66" s="508"/>
      <c r="AN66" s="508"/>
      <c r="AO66" s="236">
        <f>IF(AL66=TRUE,AH65,0)</f>
        <v>0</v>
      </c>
      <c r="AP66" s="236"/>
      <c r="AQ66" s="236"/>
    </row>
    <row r="67" spans="1:69" x14ac:dyDescent="0.15">
      <c r="A67" s="531"/>
      <c r="B67" s="532"/>
      <c r="C67" s="532"/>
      <c r="D67" s="532"/>
      <c r="E67" s="532"/>
      <c r="F67" s="532"/>
      <c r="G67" s="532"/>
      <c r="H67" s="532"/>
      <c r="I67" s="532"/>
      <c r="J67" s="523" t="str">
        <f>IF(A67="","",INDEX(通常武器!$C:$C,MATCH(聡明なる学士!A67,通常武器!$B:$B,0)))</f>
        <v/>
      </c>
      <c r="K67" s="523"/>
      <c r="L67" s="523"/>
      <c r="M67" s="523"/>
      <c r="N67" s="523"/>
      <c r="O67" s="523"/>
      <c r="P67" s="523" t="str">
        <f>IF(A67="","",INDEX(通常武器!$D:$D,MATCH(聡明なる学士!A67,通常武器!$B:$B,0)))</f>
        <v/>
      </c>
      <c r="Q67" s="523"/>
      <c r="R67" s="523"/>
      <c r="S67" s="523"/>
      <c r="T67" s="533" t="str">
        <f>IF(A67="","",INDEX(通常武器!$E:$E,MATCH(聡明なる学士!A67,通常武器!$B:$B,0)))</f>
        <v/>
      </c>
      <c r="U67" s="533"/>
      <c r="V67" s="523" t="str">
        <f>IF(A67="","",INDEX(通常武器!$F:$F,MATCH(聡明なる学士!A67,通常武器!$B:$B,0)))</f>
        <v/>
      </c>
      <c r="W67" s="523"/>
      <c r="X67" s="523" t="str">
        <f>IF(A67="","",INDEX(通常武器!$G:$G,MATCH(聡明なる学士!A67,通常武器!$B:$B,0)))</f>
        <v/>
      </c>
      <c r="Y67" s="523"/>
      <c r="Z67" s="523" t="str">
        <f>IF(A67="","",INDEX(通常武器!$H:$H,MATCH(聡明なる学士!A67,通常武器!$B:$B,0)))</f>
        <v/>
      </c>
      <c r="AA67" s="523"/>
      <c r="AB67" s="523" t="str">
        <f>IF(A67="","",INDEX(通常武器!$I:$I,MATCH(聡明なる学士!A67,通常武器!$B:$B,0)))</f>
        <v/>
      </c>
      <c r="AC67" s="523"/>
      <c r="AD67" s="523"/>
      <c r="AE67" s="523"/>
      <c r="AF67" s="523" t="str">
        <f>IF(A67="","",INDEX(通常武器!$J:$J,MATCH(聡明なる学士!A67,通常武器!$B:$B,0)))</f>
        <v/>
      </c>
      <c r="AG67" s="523"/>
      <c r="AH67" s="523" t="str">
        <f>IF(A67="","",INDEX(通常武器!$K:$K,MATCH(聡明なる学士!A67,通常武器!$B:$B,0)))</f>
        <v/>
      </c>
      <c r="AI67" s="523"/>
      <c r="AJ67" s="524" t="str">
        <f>IF(A67="","",INDEX(通常武器!$L:$L,MATCH(聡明なる学士!A67,通常武器!$B:$B,0)))</f>
        <v/>
      </c>
      <c r="AK67" s="525"/>
      <c r="AL67" s="236"/>
      <c r="AM67" s="236"/>
      <c r="AN67" s="236"/>
      <c r="AO67" s="236"/>
      <c r="AP67" s="236"/>
      <c r="AQ67" s="236"/>
    </row>
    <row r="68" spans="1:69" ht="14.25" customHeight="1" thickBot="1" x14ac:dyDescent="0.2">
      <c r="A68" s="526" t="s">
        <v>717</v>
      </c>
      <c r="B68" s="527"/>
      <c r="C68" s="527"/>
      <c r="D68" s="528" t="str">
        <f>IF(A67="","",INDEX(通常武器!$M:$M,MATCH(聡明なる学士!A67,通常武器!$B:$B,0)))</f>
        <v/>
      </c>
      <c r="E68" s="529"/>
      <c r="F68" s="529"/>
      <c r="G68" s="529"/>
      <c r="H68" s="529"/>
      <c r="I68" s="529"/>
      <c r="J68" s="529"/>
      <c r="K68" s="529"/>
      <c r="L68" s="529"/>
      <c r="M68" s="529"/>
      <c r="N68" s="529"/>
      <c r="O68" s="529"/>
      <c r="P68" s="529"/>
      <c r="Q68" s="529"/>
      <c r="R68" s="529"/>
      <c r="S68" s="529"/>
      <c r="T68" s="529"/>
      <c r="U68" s="529"/>
      <c r="V68" s="529"/>
      <c r="W68" s="529"/>
      <c r="X68" s="529"/>
      <c r="Y68" s="529"/>
      <c r="Z68" s="529"/>
      <c r="AA68" s="529"/>
      <c r="AB68" s="529"/>
      <c r="AC68" s="529"/>
      <c r="AD68" s="529"/>
      <c r="AE68" s="529"/>
      <c r="AF68" s="529"/>
      <c r="AG68" s="529"/>
      <c r="AH68" s="529"/>
      <c r="AI68" s="529"/>
      <c r="AJ68" s="529"/>
      <c r="AK68" s="530"/>
      <c r="AL68" s="507" t="b">
        <v>0</v>
      </c>
      <c r="AM68" s="508"/>
      <c r="AN68" s="508"/>
      <c r="AO68" s="236">
        <f>IF(AL68=TRUE,AH67,0)</f>
        <v>0</v>
      </c>
      <c r="AP68" s="236"/>
      <c r="AQ68" s="236"/>
    </row>
    <row r="69" spans="1:69" x14ac:dyDescent="0.15">
      <c r="A69" s="531"/>
      <c r="B69" s="532"/>
      <c r="C69" s="532"/>
      <c r="D69" s="532"/>
      <c r="E69" s="532"/>
      <c r="F69" s="532"/>
      <c r="G69" s="532"/>
      <c r="H69" s="532"/>
      <c r="I69" s="532"/>
      <c r="J69" s="523" t="str">
        <f>IF(A69="","",INDEX(通常武器!$C:$C,MATCH(聡明なる学士!A69,通常武器!$B:$B,0)))</f>
        <v/>
      </c>
      <c r="K69" s="523"/>
      <c r="L69" s="523"/>
      <c r="M69" s="523"/>
      <c r="N69" s="523"/>
      <c r="O69" s="523"/>
      <c r="P69" s="523" t="str">
        <f>IF(A69="","",INDEX(通常武器!$D:$D,MATCH(聡明なる学士!A69,通常武器!$B:$B,0)))</f>
        <v/>
      </c>
      <c r="Q69" s="523"/>
      <c r="R69" s="523"/>
      <c r="S69" s="523"/>
      <c r="T69" s="533" t="str">
        <f>IF(A69="","",INDEX(通常武器!$E:$E,MATCH(聡明なる学士!A69,通常武器!$B:$B,0)))</f>
        <v/>
      </c>
      <c r="U69" s="533"/>
      <c r="V69" s="523" t="str">
        <f>IF(A69="","",INDEX(通常武器!$F:$F,MATCH(聡明なる学士!A69,通常武器!$B:$B,0)))</f>
        <v/>
      </c>
      <c r="W69" s="523"/>
      <c r="X69" s="523" t="str">
        <f>IF(A69="","",INDEX(通常武器!$G:$G,MATCH(聡明なる学士!A69,通常武器!$B:$B,0)))</f>
        <v/>
      </c>
      <c r="Y69" s="523"/>
      <c r="Z69" s="523" t="str">
        <f>IF(A69="","",INDEX(通常武器!$H:$H,MATCH(聡明なる学士!A69,通常武器!$B:$B,0)))</f>
        <v/>
      </c>
      <c r="AA69" s="523"/>
      <c r="AB69" s="523" t="str">
        <f>IF(A69="","",INDEX(通常武器!$I:$I,MATCH(聡明なる学士!A69,通常武器!$B:$B,0)))</f>
        <v/>
      </c>
      <c r="AC69" s="523"/>
      <c r="AD69" s="523"/>
      <c r="AE69" s="523"/>
      <c r="AF69" s="523" t="str">
        <f>IF(A69="","",INDEX(通常武器!$J:$J,MATCH(聡明なる学士!A69,通常武器!$B:$B,0)))</f>
        <v/>
      </c>
      <c r="AG69" s="523"/>
      <c r="AH69" s="523" t="str">
        <f>IF(A69="","",INDEX(通常武器!$K:$K,MATCH(聡明なる学士!A69,通常武器!$B:$B,0)))</f>
        <v/>
      </c>
      <c r="AI69" s="523"/>
      <c r="AJ69" s="524" t="str">
        <f>IF(A69="","",INDEX(通常武器!$L:$L,MATCH(聡明なる学士!A69,通常武器!$B:$B,0)))</f>
        <v/>
      </c>
      <c r="AK69" s="525"/>
      <c r="AL69" s="236"/>
      <c r="AM69" s="236"/>
      <c r="AN69" s="236"/>
      <c r="AO69" s="236"/>
      <c r="AP69" s="236"/>
      <c r="AQ69" s="236"/>
    </row>
    <row r="70" spans="1:69" ht="14.25" customHeight="1" thickBot="1" x14ac:dyDescent="0.2">
      <c r="A70" s="526" t="s">
        <v>717</v>
      </c>
      <c r="B70" s="527"/>
      <c r="C70" s="527"/>
      <c r="D70" s="528" t="str">
        <f>IF(A69="","",INDEX(通常武器!$M:$M,MATCH(聡明なる学士!A69,通常武器!$B:$B,0)))</f>
        <v/>
      </c>
      <c r="E70" s="529"/>
      <c r="F70" s="529"/>
      <c r="G70" s="529"/>
      <c r="H70" s="529"/>
      <c r="I70" s="529"/>
      <c r="J70" s="529"/>
      <c r="K70" s="529"/>
      <c r="L70" s="529"/>
      <c r="M70" s="529"/>
      <c r="N70" s="529"/>
      <c r="O70" s="529"/>
      <c r="P70" s="529"/>
      <c r="Q70" s="529"/>
      <c r="R70" s="529"/>
      <c r="S70" s="529"/>
      <c r="T70" s="529"/>
      <c r="U70" s="529"/>
      <c r="V70" s="529"/>
      <c r="W70" s="529"/>
      <c r="X70" s="529"/>
      <c r="Y70" s="529"/>
      <c r="Z70" s="529"/>
      <c r="AA70" s="529"/>
      <c r="AB70" s="529"/>
      <c r="AC70" s="529"/>
      <c r="AD70" s="529"/>
      <c r="AE70" s="529"/>
      <c r="AF70" s="529"/>
      <c r="AG70" s="529"/>
      <c r="AH70" s="529"/>
      <c r="AI70" s="529"/>
      <c r="AJ70" s="529"/>
      <c r="AK70" s="530"/>
      <c r="AL70" s="507" t="b">
        <v>0</v>
      </c>
      <c r="AM70" s="508"/>
      <c r="AN70" s="508"/>
      <c r="AO70" s="236">
        <f>IF(AL70=TRUE,AH69,0)</f>
        <v>0</v>
      </c>
      <c r="AP70" s="236"/>
      <c r="AQ70" s="236"/>
    </row>
    <row r="71" spans="1:69" ht="14.25" thickBot="1" x14ac:dyDescent="0.2">
      <c r="A71" s="238"/>
      <c r="B71" s="238"/>
      <c r="C71" s="238"/>
      <c r="D71" s="238"/>
      <c r="E71" s="238"/>
      <c r="F71" s="238"/>
      <c r="G71" s="238"/>
      <c r="H71" s="238"/>
      <c r="I71" s="238"/>
      <c r="T71" s="238"/>
      <c r="U71" s="238"/>
      <c r="AF71" s="513" t="s">
        <v>604</v>
      </c>
      <c r="AG71" s="515"/>
      <c r="AH71" s="548">
        <f>SUM(AO66,AO68,AO70)</f>
        <v>0</v>
      </c>
      <c r="AI71" s="549"/>
      <c r="AJ71" s="550" t="str">
        <f>IF(A65="","",SUM(AJ65,AJ67,AJ69))</f>
        <v/>
      </c>
      <c r="AK71" s="551"/>
      <c r="AL71" s="236"/>
      <c r="AM71" s="236"/>
      <c r="AN71" s="236"/>
      <c r="AO71" s="236"/>
      <c r="AP71" s="236"/>
      <c r="AQ71" s="236"/>
    </row>
    <row r="72" spans="1:69" ht="14.25" thickBot="1" x14ac:dyDescent="0.2">
      <c r="A72" s="473" t="s">
        <v>1635</v>
      </c>
      <c r="B72" s="474"/>
      <c r="C72" s="474"/>
      <c r="D72" s="474"/>
      <c r="E72" s="474"/>
      <c r="F72" s="474"/>
      <c r="G72" s="475"/>
      <c r="H72" s="218"/>
      <c r="I72" s="218"/>
      <c r="J72" s="218"/>
      <c r="K72" s="218"/>
      <c r="L72" s="218"/>
      <c r="M72" s="218"/>
      <c r="N72" s="239"/>
      <c r="O72" s="239"/>
      <c r="P72" s="240"/>
      <c r="Q72" s="240"/>
      <c r="R72" s="240"/>
      <c r="S72" s="240"/>
      <c r="T72" s="240"/>
      <c r="U72" s="240"/>
      <c r="V72" s="240"/>
      <c r="W72" s="240"/>
      <c r="AB72" s="240"/>
      <c r="AC72" s="240"/>
      <c r="AD72" s="240"/>
      <c r="AE72" s="240"/>
      <c r="AH72" s="240"/>
      <c r="AI72" s="240"/>
      <c r="AJ72" s="240"/>
      <c r="AK72" s="240"/>
      <c r="AO72" s="236"/>
      <c r="AP72" s="236"/>
      <c r="AQ72" s="236"/>
    </row>
    <row r="73" spans="1:69" ht="14.25" thickBot="1" x14ac:dyDescent="0.2">
      <c r="A73" s="536"/>
      <c r="B73" s="537"/>
      <c r="C73" s="537"/>
      <c r="D73" s="537"/>
      <c r="E73" s="537"/>
      <c r="F73" s="537"/>
      <c r="G73" s="538"/>
      <c r="T73" s="539" t="s">
        <v>1636</v>
      </c>
      <c r="U73" s="540"/>
      <c r="V73" s="540"/>
      <c r="W73" s="540"/>
      <c r="X73" s="540"/>
      <c r="Y73" s="540"/>
      <c r="Z73" s="540"/>
      <c r="AA73" s="540"/>
      <c r="AB73" s="540"/>
      <c r="AC73" s="540"/>
      <c r="AD73" s="540"/>
      <c r="AE73" s="541"/>
      <c r="AJ73" s="241"/>
      <c r="AK73" s="241"/>
      <c r="AL73" s="236"/>
      <c r="AM73" s="236"/>
      <c r="AN73" s="236"/>
      <c r="AO73" s="236"/>
      <c r="AP73" s="236"/>
      <c r="AQ73" s="236"/>
    </row>
    <row r="74" spans="1:69" ht="14.25" thickBot="1" x14ac:dyDescent="0.2">
      <c r="A74" s="542" t="s">
        <v>327</v>
      </c>
      <c r="B74" s="543"/>
      <c r="C74" s="543"/>
      <c r="D74" s="543"/>
      <c r="E74" s="543"/>
      <c r="F74" s="543"/>
      <c r="G74" s="543"/>
      <c r="H74" s="543"/>
      <c r="I74" s="543"/>
      <c r="J74" s="543" t="s">
        <v>328</v>
      </c>
      <c r="K74" s="543"/>
      <c r="L74" s="543"/>
      <c r="M74" s="543"/>
      <c r="N74" s="543"/>
      <c r="O74" s="543"/>
      <c r="P74" s="544" t="s">
        <v>743</v>
      </c>
      <c r="Q74" s="544"/>
      <c r="R74" s="544"/>
      <c r="S74" s="545"/>
      <c r="T74" s="546" t="s">
        <v>705</v>
      </c>
      <c r="U74" s="546"/>
      <c r="V74" s="546"/>
      <c r="W74" s="546" t="s">
        <v>706</v>
      </c>
      <c r="X74" s="546"/>
      <c r="Y74" s="546"/>
      <c r="Z74" s="546" t="s">
        <v>707</v>
      </c>
      <c r="AA74" s="546"/>
      <c r="AB74" s="546"/>
      <c r="AC74" s="546" t="s">
        <v>708</v>
      </c>
      <c r="AD74" s="546"/>
      <c r="AE74" s="547"/>
      <c r="AF74" s="544" t="s">
        <v>744</v>
      </c>
      <c r="AG74" s="544"/>
      <c r="AH74" s="544"/>
      <c r="AI74" s="562" t="s">
        <v>911</v>
      </c>
      <c r="AJ74" s="562"/>
      <c r="AK74" s="563"/>
      <c r="AO74" s="236" t="s">
        <v>1636</v>
      </c>
      <c r="AP74" s="236"/>
      <c r="AQ74" s="236"/>
      <c r="AS74" s="218" t="s">
        <v>744</v>
      </c>
    </row>
    <row r="75" spans="1:69" x14ac:dyDescent="0.15">
      <c r="A75" s="558" t="s">
        <v>3720</v>
      </c>
      <c r="B75" s="559"/>
      <c r="C75" s="559"/>
      <c r="D75" s="559"/>
      <c r="E75" s="559"/>
      <c r="F75" s="559"/>
      <c r="G75" s="559"/>
      <c r="H75" s="559"/>
      <c r="I75" s="559"/>
      <c r="J75" s="560" t="str">
        <f>IF(A75="","",INDEX(防具!$C:$C,MATCH(聡明なる学士!A75,防具!$B:$B,0)))</f>
        <v>布</v>
      </c>
      <c r="K75" s="560"/>
      <c r="L75" s="560"/>
      <c r="M75" s="560"/>
      <c r="N75" s="560"/>
      <c r="O75" s="560"/>
      <c r="P75" s="561" t="str">
        <f>IF(A75="","",INDEX(防具!$D:$D,MATCH(聡明なる学士!A75,防具!$B:$B,0)))</f>
        <v>胴</v>
      </c>
      <c r="Q75" s="561"/>
      <c r="R75" s="561"/>
      <c r="S75" s="561"/>
      <c r="T75" s="561">
        <f>IF(A75="","",INDEX(防具!$E:$E,MATCH(聡明なる学士!A75,防具!$B:$B,0)))</f>
        <v>2</v>
      </c>
      <c r="U75" s="561"/>
      <c r="V75" s="561"/>
      <c r="W75" s="561">
        <f>IF(A75="","",INDEX(防具!$F:$F,MATCH(聡明なる学士!A75,防具!$B:$B,0)))</f>
        <v>3</v>
      </c>
      <c r="X75" s="561"/>
      <c r="Y75" s="561"/>
      <c r="Z75" s="561">
        <f>IF(A75="","",INDEX(防具!$G:$G,MATCH(聡明なる学士!A75,防具!$B:$B,0)))</f>
        <v>4</v>
      </c>
      <c r="AA75" s="561"/>
      <c r="AB75" s="561"/>
      <c r="AC75" s="561">
        <f>IF(A75="","",INDEX(防具!$H:$H,MATCH(聡明なる学士!A75,防具!$B:$B,0)))</f>
        <v>1</v>
      </c>
      <c r="AD75" s="561"/>
      <c r="AE75" s="561"/>
      <c r="AF75" s="561">
        <f>IF(A75="","",INDEX(防具!$I:$I,MATCH(聡明なる学士!A75,防具!$B:$B,0)))</f>
        <v>0</v>
      </c>
      <c r="AG75" s="561"/>
      <c r="AH75" s="561"/>
      <c r="AI75" s="552">
        <f>IF(A75="","",INDEX(防具!$J:$J,MATCH(聡明なる学士!A75,防具!$B:$B,0)))</f>
        <v>550</v>
      </c>
      <c r="AJ75" s="552"/>
      <c r="AK75" s="553"/>
      <c r="AO75" s="219" t="s">
        <v>705</v>
      </c>
      <c r="AP75" s="219" t="s">
        <v>706</v>
      </c>
      <c r="AQ75" s="219" t="s">
        <v>707</v>
      </c>
      <c r="AR75" s="219" t="s">
        <v>1638</v>
      </c>
      <c r="AS75" s="219"/>
    </row>
    <row r="76" spans="1:69" ht="14.25" thickBot="1" x14ac:dyDescent="0.2">
      <c r="A76" s="554" t="s">
        <v>717</v>
      </c>
      <c r="B76" s="555"/>
      <c r="C76" s="555"/>
      <c r="D76" s="556" t="str">
        <f>IF(A75="","",INDEX(防具!$K:$K,MATCH(聡明なる学士!A75,防具!$B:$B,0)))</f>
        <v>ニンス専用。[常時]〔製作〕判定の判定率に+20%のボーナスを与える。</v>
      </c>
      <c r="E76" s="556"/>
      <c r="F76" s="556"/>
      <c r="G76" s="556"/>
      <c r="H76" s="556"/>
      <c r="I76" s="556"/>
      <c r="J76" s="556"/>
      <c r="K76" s="556"/>
      <c r="L76" s="556"/>
      <c r="M76" s="556"/>
      <c r="N76" s="556"/>
      <c r="O76" s="556"/>
      <c r="P76" s="556"/>
      <c r="Q76" s="556"/>
      <c r="R76" s="556"/>
      <c r="S76" s="556"/>
      <c r="T76" s="556"/>
      <c r="U76" s="556"/>
      <c r="V76" s="556"/>
      <c r="W76" s="556"/>
      <c r="X76" s="556"/>
      <c r="Y76" s="556"/>
      <c r="Z76" s="556"/>
      <c r="AA76" s="556"/>
      <c r="AB76" s="556"/>
      <c r="AC76" s="556"/>
      <c r="AD76" s="556"/>
      <c r="AE76" s="556"/>
      <c r="AF76" s="556"/>
      <c r="AG76" s="556"/>
      <c r="AH76" s="556"/>
      <c r="AI76" s="556"/>
      <c r="AJ76" s="556"/>
      <c r="AK76" s="557"/>
      <c r="AL76" s="508" t="b">
        <v>1</v>
      </c>
      <c r="AM76" s="508"/>
      <c r="AN76" s="508"/>
      <c r="AO76" s="219">
        <f>IF(AL76=TRUE,T75,0)</f>
        <v>2</v>
      </c>
      <c r="AP76" s="219">
        <f>IF(AL76=TRUE,W75,0)</f>
        <v>3</v>
      </c>
      <c r="AQ76" s="219">
        <f>IF(AL76=TRUE,Z75,0)</f>
        <v>4</v>
      </c>
      <c r="AR76" s="242">
        <f>IF(AL76=TRUE,AC75,0)</f>
        <v>1</v>
      </c>
      <c r="AS76" s="219">
        <f>IF(AL76=TRUE,AF75,0)</f>
        <v>0</v>
      </c>
    </row>
    <row r="77" spans="1:69" x14ac:dyDescent="0.15">
      <c r="A77" s="558" t="s">
        <v>3444</v>
      </c>
      <c r="B77" s="559"/>
      <c r="C77" s="559"/>
      <c r="D77" s="559"/>
      <c r="E77" s="559"/>
      <c r="F77" s="559"/>
      <c r="G77" s="559"/>
      <c r="H77" s="559"/>
      <c r="I77" s="559"/>
      <c r="J77" s="560" t="str">
        <f>IF(A77="","",INDEX(防具!$C:$C,MATCH(聡明なる学士!A77,防具!$B:$B,0)))</f>
        <v>革</v>
      </c>
      <c r="K77" s="560"/>
      <c r="L77" s="560"/>
      <c r="M77" s="560"/>
      <c r="N77" s="560"/>
      <c r="O77" s="560"/>
      <c r="P77" s="561" t="str">
        <f>IF(A77="","",INDEX(防具!$D:$D,MATCH(聡明なる学士!A77,防具!$B:$B,0)))</f>
        <v>頭</v>
      </c>
      <c r="Q77" s="561"/>
      <c r="R77" s="561"/>
      <c r="S77" s="561"/>
      <c r="T77" s="561">
        <f>IF(A77="","",INDEX(防具!$E:$E,MATCH(聡明なる学士!A77,防具!$B:$B,0)))</f>
        <v>1</v>
      </c>
      <c r="U77" s="561"/>
      <c r="V77" s="561"/>
      <c r="W77" s="561">
        <f>IF(A77="","",INDEX(防具!$F:$F,MATCH(聡明なる学士!A77,防具!$B:$B,0)))</f>
        <v>1</v>
      </c>
      <c r="X77" s="561"/>
      <c r="Y77" s="561"/>
      <c r="Z77" s="561">
        <f>IF(A77="","",INDEX(防具!$G:$G,MATCH(聡明なる学士!A77,防具!$B:$B,0)))</f>
        <v>0</v>
      </c>
      <c r="AA77" s="561"/>
      <c r="AB77" s="561"/>
      <c r="AC77" s="561">
        <f>IF(A77="","",INDEX(防具!$H:$H,MATCH(聡明なる学士!A77,防具!$B:$B,0)))</f>
        <v>-1</v>
      </c>
      <c r="AD77" s="561"/>
      <c r="AE77" s="561"/>
      <c r="AF77" s="561">
        <f>IF(A77="","",INDEX(防具!$I:$I,MATCH(聡明なる学士!A77,防具!$B:$B,0)))</f>
        <v>0</v>
      </c>
      <c r="AG77" s="561"/>
      <c r="AH77" s="561"/>
      <c r="AI77" s="552">
        <f>IF(A77="","",INDEX(防具!$J:$J,MATCH(聡明なる学士!A77,防具!$B:$B,0)))</f>
        <v>100</v>
      </c>
      <c r="AJ77" s="552"/>
      <c r="AK77" s="553"/>
      <c r="AO77" s="219" t="s">
        <v>705</v>
      </c>
      <c r="AP77" s="219" t="s">
        <v>706</v>
      </c>
      <c r="AQ77" s="219" t="s">
        <v>707</v>
      </c>
      <c r="AR77" s="219" t="s">
        <v>1638</v>
      </c>
      <c r="AS77" s="219"/>
    </row>
    <row r="78" spans="1:69" ht="13.5" customHeight="1" thickBot="1" x14ac:dyDescent="0.2">
      <c r="A78" s="526" t="s">
        <v>717</v>
      </c>
      <c r="B78" s="527"/>
      <c r="C78" s="527"/>
      <c r="D78" s="564">
        <f>IF(A77="","",INDEX(防具!$K:$K,MATCH(聡明なる学士!A77,防具!$B:$B,0)))</f>
        <v>0</v>
      </c>
      <c r="E78" s="564"/>
      <c r="F78" s="564"/>
      <c r="G78" s="564"/>
      <c r="H78" s="564"/>
      <c r="I78" s="564"/>
      <c r="J78" s="564"/>
      <c r="K78" s="564"/>
      <c r="L78" s="564"/>
      <c r="M78" s="564"/>
      <c r="N78" s="564"/>
      <c r="O78" s="564"/>
      <c r="P78" s="564"/>
      <c r="Q78" s="564"/>
      <c r="R78" s="564"/>
      <c r="S78" s="564"/>
      <c r="T78" s="564"/>
      <c r="U78" s="564"/>
      <c r="V78" s="564"/>
      <c r="W78" s="564"/>
      <c r="X78" s="564"/>
      <c r="Y78" s="564"/>
      <c r="Z78" s="564"/>
      <c r="AA78" s="564"/>
      <c r="AB78" s="564"/>
      <c r="AC78" s="564"/>
      <c r="AD78" s="564"/>
      <c r="AE78" s="564"/>
      <c r="AF78" s="564"/>
      <c r="AG78" s="564"/>
      <c r="AH78" s="564"/>
      <c r="AI78" s="564"/>
      <c r="AJ78" s="564"/>
      <c r="AK78" s="565"/>
      <c r="AL78" s="508" t="b">
        <v>1</v>
      </c>
      <c r="AM78" s="508"/>
      <c r="AN78" s="508"/>
      <c r="AO78" s="219">
        <f>IF(AL78=TRUE,T77,0)</f>
        <v>1</v>
      </c>
      <c r="AP78" s="219">
        <f>IF(AL78=TRUE,W77,0)</f>
        <v>1</v>
      </c>
      <c r="AQ78" s="219">
        <f>IF(AL78=TRUE,Z77,0)</f>
        <v>0</v>
      </c>
      <c r="AR78" s="242">
        <f>IF(AL78=TRUE,AC77,0)</f>
        <v>-1</v>
      </c>
      <c r="AS78" s="219">
        <f>IF(AL78=TRUE,AF77,0)</f>
        <v>0</v>
      </c>
    </row>
    <row r="79" spans="1:69" ht="14.25" customHeight="1" x14ac:dyDescent="0.15">
      <c r="A79" s="531" t="s">
        <v>3690</v>
      </c>
      <c r="B79" s="532"/>
      <c r="C79" s="532"/>
      <c r="D79" s="532"/>
      <c r="E79" s="532"/>
      <c r="F79" s="532"/>
      <c r="G79" s="532"/>
      <c r="H79" s="532"/>
      <c r="I79" s="532"/>
      <c r="J79" s="533" t="str">
        <f>IF(A79="","",INDEX(防具!$C:$C,MATCH(聡明なる学士!A79,防具!$B:$B,0)))</f>
        <v>布</v>
      </c>
      <c r="K79" s="533"/>
      <c r="L79" s="533"/>
      <c r="M79" s="533"/>
      <c r="N79" s="533"/>
      <c r="O79" s="533"/>
      <c r="P79" s="523" t="str">
        <f>IF(A79="","",INDEX(防具!$D:$D,MATCH(聡明なる学士!A79,防具!$B:$B,0)))</f>
        <v>籠手</v>
      </c>
      <c r="Q79" s="523"/>
      <c r="R79" s="523"/>
      <c r="S79" s="523"/>
      <c r="T79" s="523">
        <f>IF(A79="","",INDEX(防具!$E:$E,MATCH(聡明なる学士!A79,防具!$B:$B,0)))</f>
        <v>1</v>
      </c>
      <c r="U79" s="523"/>
      <c r="V79" s="523"/>
      <c r="W79" s="523">
        <f>IF(A79="","",INDEX(防具!$F:$F,MATCH(聡明なる学士!A79,防具!$B:$B,0)))</f>
        <v>0</v>
      </c>
      <c r="X79" s="523"/>
      <c r="Y79" s="523"/>
      <c r="Z79" s="523">
        <f>IF(A79="","",INDEX(防具!$G:$G,MATCH(聡明なる学士!A79,防具!$B:$B,0)))</f>
        <v>0</v>
      </c>
      <c r="AA79" s="523"/>
      <c r="AB79" s="523"/>
      <c r="AC79" s="523">
        <f>IF(A79="","",INDEX(防具!$H:$H,MATCH(聡明なる学士!A79,防具!$B:$B,0)))</f>
        <v>0</v>
      </c>
      <c r="AD79" s="523"/>
      <c r="AE79" s="523"/>
      <c r="AF79" s="523">
        <f>IF(A79="","",INDEX(防具!$I:$I,MATCH(聡明なる学士!A79,防具!$B:$B,0)))</f>
        <v>0</v>
      </c>
      <c r="AG79" s="523"/>
      <c r="AH79" s="523"/>
      <c r="AI79" s="524">
        <f>IF(A79="","",INDEX(防具!$J:$J,MATCH(聡明なる学士!A79,防具!$B:$B,0)))</f>
        <v>10</v>
      </c>
      <c r="AJ79" s="524"/>
      <c r="AK79" s="525"/>
      <c r="AO79" s="219" t="s">
        <v>705</v>
      </c>
      <c r="AP79" s="219" t="s">
        <v>706</v>
      </c>
      <c r="AQ79" s="219" t="s">
        <v>707</v>
      </c>
      <c r="AR79" s="219" t="s">
        <v>1638</v>
      </c>
      <c r="AS79" s="219"/>
    </row>
    <row r="80" spans="1:69" ht="14.25" customHeight="1" thickBot="1" x14ac:dyDescent="0.2">
      <c r="A80" s="554" t="s">
        <v>717</v>
      </c>
      <c r="B80" s="555"/>
      <c r="C80" s="555"/>
      <c r="D80" s="556">
        <f>IF(A79="","",INDEX(防具!$K:$K,MATCH(聡明なる学士!A79,防具!$B:$B,0)))</f>
        <v>0</v>
      </c>
      <c r="E80" s="556"/>
      <c r="F80" s="556"/>
      <c r="G80" s="556"/>
      <c r="H80" s="556"/>
      <c r="I80" s="556"/>
      <c r="J80" s="556"/>
      <c r="K80" s="556"/>
      <c r="L80" s="556"/>
      <c r="M80" s="556"/>
      <c r="N80" s="556"/>
      <c r="O80" s="556"/>
      <c r="P80" s="556"/>
      <c r="Q80" s="556"/>
      <c r="R80" s="556"/>
      <c r="S80" s="556"/>
      <c r="T80" s="556"/>
      <c r="U80" s="556"/>
      <c r="V80" s="556"/>
      <c r="W80" s="556"/>
      <c r="X80" s="556"/>
      <c r="Y80" s="556"/>
      <c r="Z80" s="556"/>
      <c r="AA80" s="556"/>
      <c r="AB80" s="556"/>
      <c r="AC80" s="556"/>
      <c r="AD80" s="556"/>
      <c r="AE80" s="556"/>
      <c r="AF80" s="556"/>
      <c r="AG80" s="556"/>
      <c r="AH80" s="556"/>
      <c r="AI80" s="556"/>
      <c r="AJ80" s="556"/>
      <c r="AK80" s="557"/>
      <c r="AL80" s="508" t="b">
        <v>1</v>
      </c>
      <c r="AM80" s="508"/>
      <c r="AN80" s="508"/>
      <c r="AO80" s="219">
        <f>IF(AL80=TRUE,T79,0)</f>
        <v>1</v>
      </c>
      <c r="AP80" s="219">
        <f>IF(AL80=TRUE,W79,0)</f>
        <v>0</v>
      </c>
      <c r="AQ80" s="219">
        <f>IF(AL80=TRUE,Z79,0)</f>
        <v>0</v>
      </c>
      <c r="AR80" s="242">
        <f>IF(AL80=TRUE,AC79,0)</f>
        <v>0</v>
      </c>
      <c r="AS80" s="219">
        <f>IF(AL80=TRUE,AF79,0)</f>
        <v>0</v>
      </c>
      <c r="BQ80" s="233"/>
    </row>
    <row r="81" spans="1:45" x14ac:dyDescent="0.15">
      <c r="A81" s="558" t="s">
        <v>3706</v>
      </c>
      <c r="B81" s="559"/>
      <c r="C81" s="559"/>
      <c r="D81" s="559"/>
      <c r="E81" s="559"/>
      <c r="F81" s="559"/>
      <c r="G81" s="559"/>
      <c r="H81" s="559"/>
      <c r="I81" s="559"/>
      <c r="J81" s="560" t="str">
        <f>IF(A81="","",INDEX(防具!$C:$C,MATCH(聡明なる学士!A81,防具!$B:$B,0)))</f>
        <v>革</v>
      </c>
      <c r="K81" s="560"/>
      <c r="L81" s="560"/>
      <c r="M81" s="560"/>
      <c r="N81" s="560"/>
      <c r="O81" s="560"/>
      <c r="P81" s="561" t="str">
        <f>IF(A81="","",INDEX(防具!$D:$D,MATCH(聡明なる学士!A81,防具!$B:$B,0)))</f>
        <v>靴</v>
      </c>
      <c r="Q81" s="561"/>
      <c r="R81" s="561"/>
      <c r="S81" s="561"/>
      <c r="T81" s="561">
        <f>IF(A81="","",INDEX(防具!$E:$E,MATCH(聡明なる学士!A81,防具!$B:$B,0)))</f>
        <v>1</v>
      </c>
      <c r="U81" s="561"/>
      <c r="V81" s="561"/>
      <c r="W81" s="561">
        <f>IF(A81="","",INDEX(防具!$F:$F,MATCH(聡明なる学士!A81,防具!$B:$B,0)))</f>
        <v>1</v>
      </c>
      <c r="X81" s="561"/>
      <c r="Y81" s="561"/>
      <c r="Z81" s="561">
        <f>IF(A81="","",INDEX(防具!$G:$G,MATCH(聡明なる学士!A81,防具!$B:$B,0)))</f>
        <v>0</v>
      </c>
      <c r="AA81" s="561"/>
      <c r="AB81" s="561"/>
      <c r="AC81" s="561">
        <f>IF(A81="","",INDEX(防具!$H:$H,MATCH(聡明なる学士!A81,防具!$B:$B,0)))</f>
        <v>0</v>
      </c>
      <c r="AD81" s="561"/>
      <c r="AE81" s="561"/>
      <c r="AF81" s="561">
        <f>IF(A81="","",INDEX(防具!$I:$I,MATCH(聡明なる学士!A81,防具!$B:$B,0)))</f>
        <v>0</v>
      </c>
      <c r="AG81" s="561"/>
      <c r="AH81" s="561"/>
      <c r="AI81" s="552">
        <f>IF(A81="","",INDEX(防具!$J:$J,MATCH(聡明なる学士!A81,防具!$B:$B,0)))</f>
        <v>20</v>
      </c>
      <c r="AJ81" s="552"/>
      <c r="AK81" s="553"/>
      <c r="AO81" s="219" t="s">
        <v>705</v>
      </c>
      <c r="AP81" s="219" t="s">
        <v>706</v>
      </c>
      <c r="AQ81" s="219" t="s">
        <v>707</v>
      </c>
      <c r="AR81" s="219" t="s">
        <v>1638</v>
      </c>
      <c r="AS81" s="219"/>
    </row>
    <row r="82" spans="1:45" ht="13.5" customHeight="1" thickBot="1" x14ac:dyDescent="0.2">
      <c r="A82" s="526" t="s">
        <v>717</v>
      </c>
      <c r="B82" s="527"/>
      <c r="C82" s="527"/>
      <c r="D82" s="564">
        <f>IF(A81="","",INDEX(防具!$K:$K,MATCH(聡明なる学士!A81,防具!$B:$B,0)))</f>
        <v>0</v>
      </c>
      <c r="E82" s="564"/>
      <c r="F82" s="564"/>
      <c r="G82" s="564"/>
      <c r="H82" s="564"/>
      <c r="I82" s="564"/>
      <c r="J82" s="564"/>
      <c r="K82" s="564"/>
      <c r="L82" s="564"/>
      <c r="M82" s="564"/>
      <c r="N82" s="564"/>
      <c r="O82" s="564"/>
      <c r="P82" s="564"/>
      <c r="Q82" s="564"/>
      <c r="R82" s="564"/>
      <c r="S82" s="564"/>
      <c r="T82" s="564"/>
      <c r="U82" s="564"/>
      <c r="V82" s="564"/>
      <c r="W82" s="564"/>
      <c r="X82" s="564"/>
      <c r="Y82" s="564"/>
      <c r="Z82" s="564"/>
      <c r="AA82" s="564"/>
      <c r="AB82" s="564"/>
      <c r="AC82" s="564"/>
      <c r="AD82" s="564"/>
      <c r="AE82" s="564"/>
      <c r="AF82" s="564"/>
      <c r="AG82" s="564"/>
      <c r="AH82" s="564"/>
      <c r="AI82" s="564"/>
      <c r="AJ82" s="564"/>
      <c r="AK82" s="565"/>
      <c r="AL82" s="508" t="b">
        <v>1</v>
      </c>
      <c r="AM82" s="508"/>
      <c r="AN82" s="508"/>
      <c r="AO82" s="219">
        <f>IF(AL82=TRUE,T81,0)</f>
        <v>1</v>
      </c>
      <c r="AP82" s="219">
        <f>IF(AL82=TRUE,W81,0)</f>
        <v>1</v>
      </c>
      <c r="AQ82" s="219">
        <f>IF(AL82=TRUE,Z81,0)</f>
        <v>0</v>
      </c>
      <c r="AR82" s="242">
        <f>IF(AL82=TRUE,AC81,0)</f>
        <v>0</v>
      </c>
      <c r="AS82" s="219">
        <f>IF(AL82=TRUE,AF81,0)</f>
        <v>0</v>
      </c>
    </row>
    <row r="83" spans="1:45" x14ac:dyDescent="0.15">
      <c r="A83" s="531"/>
      <c r="B83" s="532"/>
      <c r="C83" s="532"/>
      <c r="D83" s="532"/>
      <c r="E83" s="532"/>
      <c r="F83" s="532"/>
      <c r="G83" s="532"/>
      <c r="H83" s="532"/>
      <c r="I83" s="532"/>
      <c r="J83" s="533" t="str">
        <f>IF(A83="","",INDEX(防具!$C:$C,MATCH(聡明なる学士!A83,防具!$B:$B,0)))</f>
        <v/>
      </c>
      <c r="K83" s="533"/>
      <c r="L83" s="533"/>
      <c r="M83" s="533"/>
      <c r="N83" s="533"/>
      <c r="O83" s="533"/>
      <c r="P83" s="523" t="str">
        <f>IF(A83="","",INDEX(防具!$D:$D,MATCH(聡明なる学士!A83,防具!$B:$B,0)))</f>
        <v/>
      </c>
      <c r="Q83" s="523"/>
      <c r="R83" s="523"/>
      <c r="S83" s="523"/>
      <c r="T83" s="523" t="str">
        <f>IF(A83="","",INDEX(防具!$E:$E,MATCH(聡明なる学士!A83,防具!$B:$B,0)))</f>
        <v/>
      </c>
      <c r="U83" s="523"/>
      <c r="V83" s="523"/>
      <c r="W83" s="523" t="str">
        <f>IF(A83="","",INDEX(防具!$F:$F,MATCH(聡明なる学士!A83,防具!$B:$B,0)))</f>
        <v/>
      </c>
      <c r="X83" s="523"/>
      <c r="Y83" s="523"/>
      <c r="Z83" s="523" t="str">
        <f>IF(A83="","",INDEX(防具!$G:$G,MATCH(聡明なる学士!A83,防具!$B:$B,0)))</f>
        <v/>
      </c>
      <c r="AA83" s="523"/>
      <c r="AB83" s="523"/>
      <c r="AC83" s="523" t="str">
        <f>IF(A83="","",INDEX(防具!$H:$H,MATCH(聡明なる学士!A83,防具!$B:$B,0)))</f>
        <v/>
      </c>
      <c r="AD83" s="523"/>
      <c r="AE83" s="523"/>
      <c r="AF83" s="523" t="str">
        <f>IF(A83="","",INDEX(防具!$I:$I,MATCH(聡明なる学士!A83,防具!$B:$B,0)))</f>
        <v/>
      </c>
      <c r="AG83" s="523"/>
      <c r="AH83" s="523"/>
      <c r="AI83" s="524" t="str">
        <f>IF(A83="","",INDEX(防具!$J:$J,MATCH(聡明なる学士!A83,防具!$B:$B,0)))</f>
        <v/>
      </c>
      <c r="AJ83" s="524"/>
      <c r="AK83" s="525"/>
      <c r="AO83" s="219" t="s">
        <v>705</v>
      </c>
      <c r="AP83" s="219" t="s">
        <v>706</v>
      </c>
      <c r="AQ83" s="219" t="s">
        <v>707</v>
      </c>
      <c r="AR83" s="219" t="s">
        <v>1638</v>
      </c>
      <c r="AS83" s="219"/>
    </row>
    <row r="84" spans="1:45" ht="14.25" customHeight="1" thickBot="1" x14ac:dyDescent="0.2">
      <c r="A84" s="526" t="s">
        <v>717</v>
      </c>
      <c r="B84" s="527"/>
      <c r="C84" s="527"/>
      <c r="D84" s="564" t="str">
        <f>IF(A83="","",INDEX(防具!$K:$K,MATCH(聡明なる学士!A83,防具!$B:$B,0)))</f>
        <v/>
      </c>
      <c r="E84" s="564"/>
      <c r="F84" s="564"/>
      <c r="G84" s="564"/>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4"/>
      <c r="AJ84" s="564"/>
      <c r="AK84" s="565"/>
      <c r="AL84" s="508" t="b">
        <v>1</v>
      </c>
      <c r="AM84" s="508"/>
      <c r="AN84" s="508"/>
      <c r="AO84" s="219" t="str">
        <f>IF(AL84=TRUE,T83,0)</f>
        <v/>
      </c>
      <c r="AP84" s="219" t="str">
        <f>IF(AL84=TRUE,W83,0)</f>
        <v/>
      </c>
      <c r="AQ84" s="219" t="str">
        <f>IF(AL84=TRUE,Z83,0)</f>
        <v/>
      </c>
      <c r="AR84" s="242" t="str">
        <f>IF(AL84=TRUE,AC83,0)</f>
        <v/>
      </c>
      <c r="AS84" s="219" t="str">
        <f>IF(AL84=TRUE,AF83,0)</f>
        <v/>
      </c>
    </row>
    <row r="85" spans="1:45" ht="14.25" thickBot="1" x14ac:dyDescent="0.2">
      <c r="R85" s="577" t="s">
        <v>604</v>
      </c>
      <c r="S85" s="578"/>
      <c r="T85" s="579">
        <f>SUM(AO76,AO78,AO80,AO82,AO84)</f>
        <v>5</v>
      </c>
      <c r="U85" s="579"/>
      <c r="V85" s="579"/>
      <c r="W85" s="579">
        <f>SUM(AP76,AP78,AP80,AP82,AP84)</f>
        <v>5</v>
      </c>
      <c r="X85" s="579"/>
      <c r="Y85" s="579"/>
      <c r="Z85" s="579">
        <f>SUM(AQ76,AQ78,AQ80,AQ82,AQ84)</f>
        <v>4</v>
      </c>
      <c r="AA85" s="579"/>
      <c r="AB85" s="579"/>
      <c r="AC85" s="579">
        <f>SUM(AR76,AR78,AR80,AR82,AR84)</f>
        <v>0</v>
      </c>
      <c r="AD85" s="579"/>
      <c r="AE85" s="579"/>
      <c r="AF85" s="579">
        <f>SUM(AS76,AS78,AS80,AS82,AS84)</f>
        <v>0</v>
      </c>
      <c r="AG85" s="579"/>
      <c r="AH85" s="579"/>
      <c r="AI85" s="566">
        <f>IF(A75="","",SUM(AI75,AI77,AI79,AI81,AI83))</f>
        <v>680</v>
      </c>
      <c r="AJ85" s="567"/>
      <c r="AK85" s="568"/>
      <c r="AO85" s="219"/>
      <c r="AP85" s="219"/>
      <c r="AQ85" s="219"/>
      <c r="AR85" s="219"/>
      <c r="AS85" s="219"/>
    </row>
    <row r="86" spans="1:45" x14ac:dyDescent="0.15">
      <c r="A86" s="490" t="s">
        <v>1637</v>
      </c>
      <c r="B86" s="491"/>
      <c r="C86" s="491"/>
      <c r="D86" s="491"/>
      <c r="E86" s="491"/>
      <c r="F86" s="491"/>
      <c r="G86" s="492"/>
      <c r="K86" s="226"/>
      <c r="L86" s="226"/>
      <c r="M86" s="226"/>
      <c r="N86" s="226"/>
      <c r="O86" s="226"/>
      <c r="P86" s="226"/>
      <c r="Q86" s="226"/>
      <c r="R86" s="226"/>
      <c r="S86" s="226"/>
      <c r="T86" s="226"/>
      <c r="U86" s="226"/>
      <c r="V86" s="226"/>
      <c r="AF86" s="243"/>
      <c r="AG86" s="243"/>
    </row>
    <row r="87" spans="1:45" ht="14.25" thickBot="1" x14ac:dyDescent="0.2">
      <c r="A87" s="493"/>
      <c r="B87" s="494"/>
      <c r="C87" s="494"/>
      <c r="D87" s="494"/>
      <c r="E87" s="494"/>
      <c r="F87" s="494"/>
      <c r="G87" s="495"/>
    </row>
    <row r="88" spans="1:45" ht="13.5" customHeight="1" thickBot="1" x14ac:dyDescent="0.2">
      <c r="A88" s="569" t="s">
        <v>327</v>
      </c>
      <c r="B88" s="570"/>
      <c r="C88" s="570"/>
      <c r="D88" s="570"/>
      <c r="E88" s="570"/>
      <c r="F88" s="570"/>
      <c r="G88" s="570"/>
      <c r="H88" s="570"/>
      <c r="I88" s="570"/>
      <c r="J88" s="571" t="s">
        <v>1639</v>
      </c>
      <c r="K88" s="571"/>
      <c r="L88" s="571"/>
      <c r="M88" s="571"/>
      <c r="N88" s="570" t="s">
        <v>752</v>
      </c>
      <c r="O88" s="570"/>
      <c r="P88" s="570"/>
      <c r="Q88" s="570"/>
      <c r="R88" s="570"/>
      <c r="S88" s="570" t="s">
        <v>136</v>
      </c>
      <c r="T88" s="570"/>
      <c r="U88" s="570"/>
      <c r="V88" s="570"/>
      <c r="W88" s="570"/>
      <c r="X88" s="570" t="s">
        <v>112</v>
      </c>
      <c r="Y88" s="570"/>
      <c r="Z88" s="570"/>
      <c r="AA88" s="570"/>
      <c r="AB88" s="570"/>
      <c r="AC88" s="572" t="s">
        <v>111</v>
      </c>
      <c r="AD88" s="573"/>
      <c r="AE88" s="573"/>
      <c r="AF88" s="573"/>
      <c r="AG88" s="574"/>
      <c r="AH88" s="575" t="s">
        <v>330</v>
      </c>
      <c r="AI88" s="575"/>
      <c r="AJ88" s="575"/>
      <c r="AK88" s="576"/>
      <c r="AL88" s="218" t="s">
        <v>911</v>
      </c>
    </row>
    <row r="89" spans="1:45" ht="13.5" customHeight="1" x14ac:dyDescent="0.15">
      <c r="A89" s="586" t="s">
        <v>3632</v>
      </c>
      <c r="B89" s="587"/>
      <c r="C89" s="587"/>
      <c r="D89" s="587"/>
      <c r="E89" s="587"/>
      <c r="F89" s="587"/>
      <c r="G89" s="587"/>
      <c r="H89" s="587"/>
      <c r="I89" s="587"/>
      <c r="J89" s="588">
        <v>2</v>
      </c>
      <c r="K89" s="588"/>
      <c r="L89" s="588"/>
      <c r="M89" s="588"/>
      <c r="N89" s="589" t="str">
        <f>IF(A89="","",INDEX(道具!$C:$C,MATCH(聡明なる学士!A89,道具!$B:$B,0)))</f>
        <v>-</v>
      </c>
      <c r="O89" s="589"/>
      <c r="P89" s="589"/>
      <c r="Q89" s="589"/>
      <c r="R89" s="589"/>
      <c r="S89" s="589" t="str">
        <f>IF(A89="","",INDEX(道具!$D:$D,MATCH(聡明なる学士!A89,道具!$B:$B,0)))</f>
        <v>プレダメージ</v>
      </c>
      <c r="T89" s="589"/>
      <c r="U89" s="589"/>
      <c r="V89" s="589"/>
      <c r="W89" s="589"/>
      <c r="X89" s="589" t="str">
        <f>IF(A89="","",INDEX(道具!$E:$E,MATCH(聡明なる学士!A89,道具!$B:$B,0)))</f>
        <v>自身</v>
      </c>
      <c r="Y89" s="589"/>
      <c r="Z89" s="589"/>
      <c r="AA89" s="589"/>
      <c r="AB89" s="589"/>
      <c r="AC89" s="589" t="str">
        <f>IF(A89="","",INDEX(道具!$F:$F,MATCH(聡明なる学士!A89,道具!$B:$B,0)))</f>
        <v>-</v>
      </c>
      <c r="AD89" s="589"/>
      <c r="AE89" s="589"/>
      <c r="AF89" s="589"/>
      <c r="AG89" s="589"/>
      <c r="AH89" s="580">
        <f>IF(A89="","",INDEX(道具!$G:$G,MATCH(聡明なる学士!A89,道具!$B:$B,0)))</f>
        <v>200</v>
      </c>
      <c r="AI89" s="580"/>
      <c r="AJ89" s="580"/>
      <c r="AK89" s="581"/>
      <c r="AL89" s="508">
        <f>IF(A89="","0",IF(AH89="不可",0,AH89*J89))</f>
        <v>400</v>
      </c>
      <c r="AM89" s="508"/>
      <c r="AN89" s="508"/>
    </row>
    <row r="90" spans="1:45" ht="14.25" thickBot="1" x14ac:dyDescent="0.2">
      <c r="A90" s="554" t="s">
        <v>717</v>
      </c>
      <c r="B90" s="555"/>
      <c r="C90" s="555"/>
      <c r="D90" s="556" t="str">
        <f>IF(A89="","",INDEX(道具!$H:$H,MATCH(聡明なる学士!A89,道具!$B:$B,0)))</f>
        <v>受けるダメージを1D10点軽減する。このアイテムは「タイミング：プレダメージ」のダメージを軽減するアーツと特別に同時に使用できる。その場合、そのアーツで軽減するダメージに+1Ｄ10点する。</v>
      </c>
      <c r="E90" s="556"/>
      <c r="F90" s="556"/>
      <c r="G90" s="556"/>
      <c r="H90" s="556"/>
      <c r="I90" s="556"/>
      <c r="J90" s="556"/>
      <c r="K90" s="556"/>
      <c r="L90" s="556"/>
      <c r="M90" s="556"/>
      <c r="N90" s="556"/>
      <c r="O90" s="556"/>
      <c r="P90" s="556"/>
      <c r="Q90" s="556"/>
      <c r="R90" s="556"/>
      <c r="S90" s="556"/>
      <c r="T90" s="556"/>
      <c r="U90" s="556"/>
      <c r="V90" s="556"/>
      <c r="W90" s="556"/>
      <c r="X90" s="556"/>
      <c r="Y90" s="556"/>
      <c r="Z90" s="556"/>
      <c r="AA90" s="556"/>
      <c r="AB90" s="556"/>
      <c r="AC90" s="556"/>
      <c r="AD90" s="556"/>
      <c r="AE90" s="556"/>
      <c r="AF90" s="556"/>
      <c r="AG90" s="556"/>
      <c r="AH90" s="556"/>
      <c r="AI90" s="556"/>
      <c r="AJ90" s="556"/>
      <c r="AK90" s="557"/>
    </row>
    <row r="91" spans="1:45" x14ac:dyDescent="0.15">
      <c r="A91" s="586" t="s">
        <v>3708</v>
      </c>
      <c r="B91" s="587"/>
      <c r="C91" s="587"/>
      <c r="D91" s="587"/>
      <c r="E91" s="587"/>
      <c r="F91" s="587"/>
      <c r="G91" s="587"/>
      <c r="H91" s="587"/>
      <c r="I91" s="587"/>
      <c r="J91" s="588">
        <v>1</v>
      </c>
      <c r="K91" s="588"/>
      <c r="L91" s="588"/>
      <c r="M91" s="588"/>
      <c r="N91" s="589" t="str">
        <f>IF(A91="","",INDEX(道具!$C:$C,MATCH(聡明なる学士!A91,道具!$B:$B,0)))</f>
        <v>回復</v>
      </c>
      <c r="O91" s="589"/>
      <c r="P91" s="589"/>
      <c r="Q91" s="589"/>
      <c r="R91" s="589"/>
      <c r="S91" s="589" t="str">
        <f>IF(A91="","",INDEX(道具!$D:$D,MATCH(聡明なる学士!A91,道具!$B:$B,0)))</f>
        <v>ムーブかマイナー</v>
      </c>
      <c r="T91" s="589"/>
      <c r="U91" s="589"/>
      <c r="V91" s="589"/>
      <c r="W91" s="589"/>
      <c r="X91" s="589" t="str">
        <f>IF(A91="","",INDEX(道具!$E:$E,MATCH(聡明なる学士!A91,道具!$B:$B,0)))</f>
        <v>単体</v>
      </c>
      <c r="Y91" s="589"/>
      <c r="Z91" s="589"/>
      <c r="AA91" s="589"/>
      <c r="AB91" s="589"/>
      <c r="AC91" s="589" t="str">
        <f>IF(A91="","",INDEX(道具!$F:$F,MATCH(聡明なる学士!A91,道具!$B:$B,0)))</f>
        <v>至近</v>
      </c>
      <c r="AD91" s="589"/>
      <c r="AE91" s="589"/>
      <c r="AF91" s="589"/>
      <c r="AG91" s="589"/>
      <c r="AH91" s="580">
        <f>IF(A91="","",INDEX(道具!$G:$G,MATCH(聡明なる学士!A91,道具!$B:$B,0)))</f>
        <v>200</v>
      </c>
      <c r="AI91" s="580"/>
      <c r="AJ91" s="580"/>
      <c r="AK91" s="581"/>
      <c r="AL91" s="508">
        <f>IF(A91="","0",IF(AH91="不可",0,AH91*J91))</f>
        <v>200</v>
      </c>
      <c r="AM91" s="508"/>
      <c r="AN91" s="508"/>
    </row>
    <row r="92" spans="1:45" ht="14.25" customHeight="1" thickBot="1" x14ac:dyDescent="0.2">
      <c r="A92" s="526" t="s">
        <v>717</v>
      </c>
      <c r="B92" s="527"/>
      <c r="C92" s="527"/>
      <c r="D92" s="564" t="str">
        <f>IF(A91="","",INDEX(道具!$H:$H,MATCH(聡明なる学士!A91,道具!$B:$B,0)))</f>
        <v>対象の3レベル以下の「汚染」または「浄化」を1つ解除する。</v>
      </c>
      <c r="E92" s="564"/>
      <c r="F92" s="564"/>
      <c r="G92" s="564"/>
      <c r="H92" s="564"/>
      <c r="I92" s="564"/>
      <c r="J92" s="564"/>
      <c r="K92" s="564"/>
      <c r="L92" s="564"/>
      <c r="M92" s="564"/>
      <c r="N92" s="564"/>
      <c r="O92" s="564"/>
      <c r="P92" s="564"/>
      <c r="Q92" s="564"/>
      <c r="R92" s="564"/>
      <c r="S92" s="564"/>
      <c r="T92" s="564"/>
      <c r="U92" s="564"/>
      <c r="V92" s="564"/>
      <c r="W92" s="564"/>
      <c r="X92" s="564"/>
      <c r="Y92" s="564"/>
      <c r="Z92" s="564"/>
      <c r="AA92" s="564"/>
      <c r="AB92" s="564"/>
      <c r="AC92" s="564"/>
      <c r="AD92" s="564"/>
      <c r="AE92" s="564"/>
      <c r="AF92" s="564"/>
      <c r="AG92" s="564"/>
      <c r="AH92" s="564"/>
      <c r="AI92" s="564"/>
      <c r="AJ92" s="564"/>
      <c r="AK92" s="565"/>
    </row>
    <row r="93" spans="1:45" x14ac:dyDescent="0.15">
      <c r="A93" s="582" t="s">
        <v>3651</v>
      </c>
      <c r="B93" s="583"/>
      <c r="C93" s="583"/>
      <c r="D93" s="583"/>
      <c r="E93" s="583"/>
      <c r="F93" s="583"/>
      <c r="G93" s="583"/>
      <c r="H93" s="583"/>
      <c r="I93" s="583"/>
      <c r="J93" s="584">
        <v>2</v>
      </c>
      <c r="K93" s="584"/>
      <c r="L93" s="584"/>
      <c r="M93" s="584"/>
      <c r="N93" s="585" t="str">
        <f>IF(A93="","",INDEX(道具!$C:$C,MATCH(聡明なる学士!A93,道具!$B:$B,0)))</f>
        <v>回復</v>
      </c>
      <c r="O93" s="585"/>
      <c r="P93" s="585"/>
      <c r="Q93" s="585"/>
      <c r="R93" s="585"/>
      <c r="S93" s="585" t="str">
        <f>IF(A93="","",INDEX(道具!$D:$D,MATCH(聡明なる学士!A93,道具!$B:$B,0)))</f>
        <v>ムーブかマイナー</v>
      </c>
      <c r="T93" s="585"/>
      <c r="U93" s="585"/>
      <c r="V93" s="585"/>
      <c r="W93" s="585"/>
      <c r="X93" s="585" t="str">
        <f>IF(A93="","",INDEX(道具!$E:$E,MATCH(聡明なる学士!A93,道具!$B:$B,0)))</f>
        <v>単体</v>
      </c>
      <c r="Y93" s="585"/>
      <c r="Z93" s="585"/>
      <c r="AA93" s="585"/>
      <c r="AB93" s="585"/>
      <c r="AC93" s="585" t="str">
        <f>IF(A93="","",INDEX(道具!$F:$F,MATCH(聡明なる学士!A93,道具!$B:$B,0)))</f>
        <v>至近</v>
      </c>
      <c r="AD93" s="585"/>
      <c r="AE93" s="585"/>
      <c r="AF93" s="585"/>
      <c r="AG93" s="585"/>
      <c r="AH93" s="593">
        <f>IF(A93="","",INDEX(道具!$G:$G,MATCH(聡明なる学士!A93,道具!$B:$B,0)))</f>
        <v>100</v>
      </c>
      <c r="AI93" s="593"/>
      <c r="AJ93" s="593"/>
      <c r="AK93" s="594"/>
      <c r="AL93" s="508">
        <f>IF(A93="","0",IF(AH93="不可",0,AH93*J93))</f>
        <v>200</v>
      </c>
      <c r="AM93" s="508"/>
      <c r="AN93" s="508"/>
    </row>
    <row r="94" spans="1:45" ht="14.25" customHeight="1" thickBot="1" x14ac:dyDescent="0.2">
      <c r="A94" s="554" t="s">
        <v>717</v>
      </c>
      <c r="B94" s="555"/>
      <c r="C94" s="555"/>
      <c r="D94" s="556" t="str">
        <f>IF(A93="","",INDEX(道具!$H:$H,MATCH(聡明なる学士!A93,道具!$B:$B,0)))</f>
        <v>対象の3レベル以下の「邪毒」を1つ解除する。</v>
      </c>
      <c r="E94" s="556"/>
      <c r="F94" s="556"/>
      <c r="G94" s="556"/>
      <c r="H94" s="556"/>
      <c r="I94" s="556"/>
      <c r="J94" s="556"/>
      <c r="K94" s="556"/>
      <c r="L94" s="556"/>
      <c r="M94" s="556"/>
      <c r="N94" s="556"/>
      <c r="O94" s="556"/>
      <c r="P94" s="556"/>
      <c r="Q94" s="556"/>
      <c r="R94" s="556"/>
      <c r="S94" s="556"/>
      <c r="T94" s="556"/>
      <c r="U94" s="556"/>
      <c r="V94" s="556"/>
      <c r="W94" s="556"/>
      <c r="X94" s="556"/>
      <c r="Y94" s="556"/>
      <c r="Z94" s="556"/>
      <c r="AA94" s="556"/>
      <c r="AB94" s="556"/>
      <c r="AC94" s="556"/>
      <c r="AD94" s="556"/>
      <c r="AE94" s="556"/>
      <c r="AF94" s="556"/>
      <c r="AG94" s="556"/>
      <c r="AH94" s="556"/>
      <c r="AI94" s="556"/>
      <c r="AJ94" s="556"/>
      <c r="AK94" s="557"/>
    </row>
    <row r="95" spans="1:45" x14ac:dyDescent="0.15">
      <c r="A95" s="586"/>
      <c r="B95" s="587"/>
      <c r="C95" s="587"/>
      <c r="D95" s="587"/>
      <c r="E95" s="587"/>
      <c r="F95" s="587"/>
      <c r="G95" s="587"/>
      <c r="H95" s="587"/>
      <c r="I95" s="587"/>
      <c r="J95" s="588"/>
      <c r="K95" s="588"/>
      <c r="L95" s="588"/>
      <c r="M95" s="588"/>
      <c r="N95" s="589" t="str">
        <f>IF(A95="","",INDEX(道具!$C:$C,MATCH(聡明なる学士!A95,道具!$B:$B,0)))</f>
        <v/>
      </c>
      <c r="O95" s="589"/>
      <c r="P95" s="589"/>
      <c r="Q95" s="589"/>
      <c r="R95" s="589"/>
      <c r="S95" s="589" t="str">
        <f>IF(A95="","",INDEX(道具!$D:$D,MATCH(聡明なる学士!A95,道具!$B:$B,0)))</f>
        <v/>
      </c>
      <c r="T95" s="589"/>
      <c r="U95" s="589"/>
      <c r="V95" s="589"/>
      <c r="W95" s="589"/>
      <c r="X95" s="589" t="str">
        <f>IF(A95="","",INDEX(道具!$E:$E,MATCH(聡明なる学士!A95,道具!$B:$B,0)))</f>
        <v/>
      </c>
      <c r="Y95" s="589"/>
      <c r="Z95" s="589"/>
      <c r="AA95" s="589"/>
      <c r="AB95" s="589"/>
      <c r="AC95" s="589" t="str">
        <f>IF(A95="","",INDEX(道具!$F:$F,MATCH(聡明なる学士!A95,道具!$B:$B,0)))</f>
        <v/>
      </c>
      <c r="AD95" s="589"/>
      <c r="AE95" s="589"/>
      <c r="AF95" s="589"/>
      <c r="AG95" s="589"/>
      <c r="AH95" s="580" t="str">
        <f>IF(A95="","",INDEX(道具!$G:$G,MATCH(聡明なる学士!A95,道具!$B:$B,0)))</f>
        <v/>
      </c>
      <c r="AI95" s="580"/>
      <c r="AJ95" s="580"/>
      <c r="AK95" s="581"/>
      <c r="AL95" s="508" t="str">
        <f>IF(A95="","0",IF(AH95="不可",0,AH95*J95))</f>
        <v>0</v>
      </c>
      <c r="AM95" s="508"/>
      <c r="AN95" s="508"/>
    </row>
    <row r="96" spans="1:45" ht="13.5" customHeight="1" thickBot="1" x14ac:dyDescent="0.2">
      <c r="A96" s="526" t="s">
        <v>717</v>
      </c>
      <c r="B96" s="527"/>
      <c r="C96" s="527"/>
      <c r="D96" s="564" t="str">
        <f>IF(A95="","",INDEX(道具!$H:$H,MATCH(聡明なる学士!A95,道具!$B:$B,0)))</f>
        <v/>
      </c>
      <c r="E96" s="564"/>
      <c r="F96" s="564"/>
      <c r="G96" s="564"/>
      <c r="H96" s="564"/>
      <c r="I96" s="564"/>
      <c r="J96" s="564"/>
      <c r="K96" s="564"/>
      <c r="L96" s="564"/>
      <c r="M96" s="564"/>
      <c r="N96" s="564"/>
      <c r="O96" s="564"/>
      <c r="P96" s="564"/>
      <c r="Q96" s="564"/>
      <c r="R96" s="564"/>
      <c r="S96" s="564"/>
      <c r="T96" s="564"/>
      <c r="U96" s="564"/>
      <c r="V96" s="564"/>
      <c r="W96" s="564"/>
      <c r="X96" s="564"/>
      <c r="Y96" s="564"/>
      <c r="Z96" s="564"/>
      <c r="AA96" s="564"/>
      <c r="AB96" s="564"/>
      <c r="AC96" s="564"/>
      <c r="AD96" s="564"/>
      <c r="AE96" s="564"/>
      <c r="AF96" s="564"/>
      <c r="AG96" s="564"/>
      <c r="AH96" s="564"/>
      <c r="AI96" s="564"/>
      <c r="AJ96" s="564"/>
      <c r="AK96" s="565"/>
    </row>
    <row r="97" spans="1:40" ht="13.5" customHeight="1" x14ac:dyDescent="0.15">
      <c r="A97" s="582"/>
      <c r="B97" s="583"/>
      <c r="C97" s="583"/>
      <c r="D97" s="583"/>
      <c r="E97" s="583"/>
      <c r="F97" s="583"/>
      <c r="G97" s="583"/>
      <c r="H97" s="583"/>
      <c r="I97" s="583"/>
      <c r="J97" s="584"/>
      <c r="K97" s="584"/>
      <c r="L97" s="584"/>
      <c r="M97" s="584"/>
      <c r="N97" s="585" t="str">
        <f>IF(A97="","",INDEX(道具!$C:$C,MATCH(聡明なる学士!A97,道具!$B:$B,0)))</f>
        <v/>
      </c>
      <c r="O97" s="585"/>
      <c r="P97" s="585"/>
      <c r="Q97" s="585"/>
      <c r="R97" s="585"/>
      <c r="S97" s="585" t="str">
        <f>IF(A97="","",INDEX(道具!$D:$D,MATCH(聡明なる学士!A97,道具!$B:$B,0)))</f>
        <v/>
      </c>
      <c r="T97" s="585"/>
      <c r="U97" s="585"/>
      <c r="V97" s="585"/>
      <c r="W97" s="585"/>
      <c r="X97" s="585" t="str">
        <f>IF(A97="","",INDEX(道具!$E:$E,MATCH(聡明なる学士!A97,道具!$B:$B,0)))</f>
        <v/>
      </c>
      <c r="Y97" s="585"/>
      <c r="Z97" s="585"/>
      <c r="AA97" s="585"/>
      <c r="AB97" s="585"/>
      <c r="AC97" s="585" t="str">
        <f>IF(A97="","",INDEX(道具!$F:$F,MATCH(聡明なる学士!A97,道具!$B:$B,0)))</f>
        <v/>
      </c>
      <c r="AD97" s="585"/>
      <c r="AE97" s="585"/>
      <c r="AF97" s="585"/>
      <c r="AG97" s="585"/>
      <c r="AH97" s="593" t="str">
        <f>IF(A97="","",INDEX(道具!$G:$G,MATCH(聡明なる学士!A97,道具!$B:$B,0)))</f>
        <v/>
      </c>
      <c r="AI97" s="593"/>
      <c r="AJ97" s="593"/>
      <c r="AK97" s="594"/>
      <c r="AL97" s="508" t="str">
        <f>IF(A97="","0",IF(AH97="不可",0,AH97*J97))</f>
        <v>0</v>
      </c>
      <c r="AM97" s="508"/>
      <c r="AN97" s="508"/>
    </row>
    <row r="98" spans="1:40" ht="14.25" customHeight="1" thickBot="1" x14ac:dyDescent="0.2">
      <c r="A98" s="526" t="s">
        <v>717</v>
      </c>
      <c r="B98" s="527"/>
      <c r="C98" s="527"/>
      <c r="D98" s="564" t="str">
        <f>IF(A97="","",INDEX(道具!$H:$H,MATCH(聡明なる学士!A97,道具!$B:$B,0)))</f>
        <v/>
      </c>
      <c r="E98" s="564"/>
      <c r="F98" s="564"/>
      <c r="G98" s="564"/>
      <c r="H98" s="564"/>
      <c r="I98" s="564"/>
      <c r="J98" s="564"/>
      <c r="K98" s="564"/>
      <c r="L98" s="564"/>
      <c r="M98" s="564"/>
      <c r="N98" s="564"/>
      <c r="O98" s="564"/>
      <c r="P98" s="564"/>
      <c r="Q98" s="564"/>
      <c r="R98" s="564"/>
      <c r="S98" s="564"/>
      <c r="T98" s="564"/>
      <c r="U98" s="564"/>
      <c r="V98" s="564"/>
      <c r="W98" s="564"/>
      <c r="X98" s="564"/>
      <c r="Y98" s="564"/>
      <c r="Z98" s="564"/>
      <c r="AA98" s="564"/>
      <c r="AB98" s="564"/>
      <c r="AC98" s="564"/>
      <c r="AD98" s="564"/>
      <c r="AE98" s="564"/>
      <c r="AF98" s="564"/>
      <c r="AG98" s="564"/>
      <c r="AH98" s="564"/>
      <c r="AI98" s="564"/>
      <c r="AJ98" s="564"/>
      <c r="AK98" s="565"/>
    </row>
    <row r="99" spans="1:40" ht="14.25" thickBot="1" x14ac:dyDescent="0.2">
      <c r="AF99" s="590" t="s">
        <v>604</v>
      </c>
      <c r="AG99" s="591"/>
      <c r="AH99" s="592">
        <f>IF(A89="","",SUM(AL89,AL91,AL93,AL95,AL97))</f>
        <v>800</v>
      </c>
      <c r="AI99" s="592"/>
      <c r="AJ99" s="592"/>
      <c r="AK99" s="551"/>
    </row>
    <row r="100" spans="1:40" x14ac:dyDescent="0.15">
      <c r="A100" s="490" t="s">
        <v>637</v>
      </c>
      <c r="B100" s="491"/>
      <c r="C100" s="491"/>
      <c r="D100" s="491"/>
      <c r="E100" s="491"/>
      <c r="F100" s="491"/>
      <c r="G100" s="492"/>
      <c r="X100" s="244"/>
      <c r="Y100" s="244"/>
    </row>
    <row r="101" spans="1:40" ht="14.25" thickBot="1" x14ac:dyDescent="0.2">
      <c r="A101" s="493"/>
      <c r="B101" s="494"/>
      <c r="C101" s="494"/>
      <c r="D101" s="494"/>
      <c r="E101" s="494"/>
      <c r="F101" s="494"/>
      <c r="G101" s="495"/>
      <c r="X101" s="244"/>
      <c r="Y101" s="244"/>
    </row>
    <row r="102" spans="1:40" x14ac:dyDescent="0.15">
      <c r="A102" s="603" t="s">
        <v>764</v>
      </c>
      <c r="B102" s="604"/>
      <c r="C102" s="604"/>
      <c r="D102" s="604"/>
      <c r="E102" s="604"/>
      <c r="F102" s="604"/>
      <c r="G102" s="605"/>
      <c r="H102" s="281" t="s">
        <v>1435</v>
      </c>
      <c r="I102" s="281"/>
      <c r="J102" s="596" t="s">
        <v>759</v>
      </c>
      <c r="K102" s="596"/>
      <c r="L102" s="596"/>
      <c r="M102" s="596"/>
      <c r="N102" s="596" t="s">
        <v>766</v>
      </c>
      <c r="O102" s="596"/>
      <c r="P102" s="596"/>
      <c r="Q102" s="596"/>
      <c r="R102" s="596" t="s">
        <v>762</v>
      </c>
      <c r="S102" s="596"/>
      <c r="T102" s="596"/>
      <c r="U102" s="596"/>
      <c r="V102" s="595" t="s">
        <v>760</v>
      </c>
      <c r="W102" s="595"/>
      <c r="X102" s="596" t="s">
        <v>761</v>
      </c>
      <c r="Y102" s="596"/>
      <c r="Z102" s="596"/>
      <c r="AA102" s="596"/>
      <c r="AB102" s="596" t="s">
        <v>739</v>
      </c>
      <c r="AC102" s="596"/>
      <c r="AD102" s="596"/>
      <c r="AE102" s="596"/>
      <c r="AF102" s="596" t="s">
        <v>741</v>
      </c>
      <c r="AG102" s="596"/>
      <c r="AH102" s="596"/>
      <c r="AI102" s="596"/>
      <c r="AJ102" s="596" t="s">
        <v>767</v>
      </c>
      <c r="AK102" s="597"/>
    </row>
    <row r="103" spans="1:40" x14ac:dyDescent="0.15">
      <c r="A103" s="598" t="s">
        <v>1680</v>
      </c>
      <c r="B103" s="599"/>
      <c r="C103" s="599"/>
      <c r="D103" s="599"/>
      <c r="E103" s="599"/>
      <c r="F103" s="599"/>
      <c r="G103" s="600"/>
      <c r="H103" s="601">
        <v>2</v>
      </c>
      <c r="I103" s="601"/>
      <c r="J103" s="602" t="str">
        <f>IF(A103="","",INDEX(アーツ!$D:$D,MATCH(聡明なる学士!A103,アーツ!$C:$C,0)))</f>
        <v>LV3</v>
      </c>
      <c r="K103" s="602"/>
      <c r="L103" s="602"/>
      <c r="M103" s="602"/>
      <c r="N103" s="602" t="str">
        <f>IF(A103="","",INDEX(アーツ!$E:$E,MATCH(聡明なる学士!A103,アーツ!$C:$C,0)))</f>
        <v>なし</v>
      </c>
      <c r="O103" s="602"/>
      <c r="P103" s="602"/>
      <c r="Q103" s="602"/>
      <c r="R103" s="602" t="str">
        <f>IF(A103="","",INDEX(アーツ!$F:$F,MATCH(聡明なる学士!A103,アーツ!$C:$C,0)))</f>
        <v>常時</v>
      </c>
      <c r="S103" s="602"/>
      <c r="T103" s="602"/>
      <c r="U103" s="602"/>
      <c r="V103" s="621" t="str">
        <f>IF(A103="","",INDEX(アーツ!$G:$G,MATCH(聡明なる学士!A103,アーツ!$C:$C,0)))</f>
        <v>-</v>
      </c>
      <c r="W103" s="621"/>
      <c r="X103" s="622" t="str">
        <f>IF(A103="","",INDEX(アーツ!$H:$H,MATCH(聡明なる学士!A103,アーツ!$C:$C,0)))</f>
        <v>なし</v>
      </c>
      <c r="Y103" s="622"/>
      <c r="Z103" s="622"/>
      <c r="AA103" s="623"/>
      <c r="AB103" s="602" t="str">
        <f>IF(A103="","",INDEX(アーツ!$I:$I,MATCH(聡明なる学士!A103,アーツ!$C:$C,0)))</f>
        <v>自身</v>
      </c>
      <c r="AC103" s="602"/>
      <c r="AD103" s="602"/>
      <c r="AE103" s="602"/>
      <c r="AF103" s="602" t="str">
        <f>IF(A103="","",INDEX(アーツ!$J:$J,MATCH(聡明なる学士!A103,アーツ!$C:$C,0)))</f>
        <v>-</v>
      </c>
      <c r="AG103" s="602"/>
      <c r="AH103" s="602"/>
      <c r="AI103" s="602"/>
      <c r="AJ103" s="624" t="str">
        <f>IF(A103="","",INDEX(アーツ!$K:$K,MATCH(聡明なる学士!A103,アーツ!$C:$C,0)))</f>
        <v>なし</v>
      </c>
      <c r="AK103" s="625"/>
    </row>
    <row r="104" spans="1:40" ht="13.5" customHeight="1" x14ac:dyDescent="0.15">
      <c r="A104" s="245" t="s">
        <v>1640</v>
      </c>
      <c r="B104" s="610" t="str">
        <f>IF(A103="","",INDEX(アーツ!$L:$L,MATCH(聡明なる学士!A103,アーツ!$C:$C,0)))</f>
        <v>「分類：銃」の武器を用いた攻撃で与えるダメージに+[LV×3]する。</v>
      </c>
      <c r="C104" s="610"/>
      <c r="D104" s="610"/>
      <c r="E104" s="610"/>
      <c r="F104" s="610"/>
      <c r="G104" s="610"/>
      <c r="H104" s="610"/>
      <c r="I104" s="610"/>
      <c r="J104" s="610"/>
      <c r="K104" s="610"/>
      <c r="L104" s="610"/>
      <c r="M104" s="610"/>
      <c r="N104" s="610"/>
      <c r="O104" s="610"/>
      <c r="P104" s="610"/>
      <c r="Q104" s="610"/>
      <c r="R104" s="610"/>
      <c r="S104" s="610"/>
      <c r="T104" s="610"/>
      <c r="U104" s="610"/>
      <c r="V104" s="610"/>
      <c r="W104" s="610"/>
      <c r="X104" s="610"/>
      <c r="Y104" s="610"/>
      <c r="Z104" s="610"/>
      <c r="AA104" s="610"/>
      <c r="AB104" s="610"/>
      <c r="AC104" s="610"/>
      <c r="AD104" s="610"/>
      <c r="AE104" s="610"/>
      <c r="AF104" s="610"/>
      <c r="AG104" s="610"/>
      <c r="AH104" s="610"/>
      <c r="AI104" s="610"/>
      <c r="AJ104" s="610"/>
      <c r="AK104" s="611"/>
    </row>
    <row r="105" spans="1:40" ht="13.5" customHeight="1" thickBot="1" x14ac:dyDescent="0.2">
      <c r="A105" s="246" t="s">
        <v>1641</v>
      </c>
      <c r="B105" s="626"/>
      <c r="C105" s="626"/>
      <c r="D105" s="626"/>
      <c r="E105" s="626"/>
      <c r="F105" s="626"/>
      <c r="G105" s="626"/>
      <c r="H105" s="626"/>
      <c r="I105" s="626"/>
      <c r="J105" s="626"/>
      <c r="K105" s="626"/>
      <c r="L105" s="626"/>
      <c r="M105" s="626"/>
      <c r="N105" s="626"/>
      <c r="O105" s="626"/>
      <c r="P105" s="626"/>
      <c r="Q105" s="626"/>
      <c r="R105" s="626"/>
      <c r="S105" s="626"/>
      <c r="T105" s="626"/>
      <c r="U105" s="626"/>
      <c r="V105" s="626"/>
      <c r="W105" s="626"/>
      <c r="X105" s="626"/>
      <c r="Y105" s="626"/>
      <c r="Z105" s="626"/>
      <c r="AA105" s="626"/>
      <c r="AB105" s="626"/>
      <c r="AC105" s="626"/>
      <c r="AD105" s="626"/>
      <c r="AE105" s="626"/>
      <c r="AF105" s="626"/>
      <c r="AG105" s="626"/>
      <c r="AH105" s="626"/>
      <c r="AI105" s="626"/>
      <c r="AJ105" s="626"/>
      <c r="AK105" s="627"/>
    </row>
    <row r="106" spans="1:40" x14ac:dyDescent="0.15">
      <c r="A106" s="617" t="s">
        <v>3721</v>
      </c>
      <c r="B106" s="618"/>
      <c r="C106" s="618"/>
      <c r="D106" s="618"/>
      <c r="E106" s="618"/>
      <c r="F106" s="618"/>
      <c r="G106" s="619"/>
      <c r="H106" s="588">
        <v>1</v>
      </c>
      <c r="I106" s="588"/>
      <c r="J106" s="560" t="str">
        <f>IF(A106="","",INDEX(アーツ!$D:$D,MATCH(聡明なる学士!A106,アーツ!$C:$C,0)))</f>
        <v>なし</v>
      </c>
      <c r="K106" s="560"/>
      <c r="L106" s="560"/>
      <c r="M106" s="560"/>
      <c r="N106" s="560" t="str">
        <f>IF(A106="","",INDEX(アーツ!$E:$E,MATCH(聡明なる学士!A106,アーツ!$C:$C,0)))</f>
        <v>なし</v>
      </c>
      <c r="O106" s="560"/>
      <c r="P106" s="560"/>
      <c r="Q106" s="560"/>
      <c r="R106" s="560" t="str">
        <f>IF(A106="","",INDEX(アーツ!$F:$F,MATCH(聡明なる学士!A106,アーツ!$C:$C,0)))</f>
        <v>マイナー</v>
      </c>
      <c r="S106" s="560"/>
      <c r="T106" s="560"/>
      <c r="U106" s="560"/>
      <c r="V106" s="620" t="str">
        <f>IF(A106="","",INDEX(アーツ!$G:$G,MATCH(聡明なる学士!A106,アーツ!$C:$C,0)))</f>
        <v>-</v>
      </c>
      <c r="W106" s="620"/>
      <c r="X106" s="606" t="str">
        <f>IF(A106="","",INDEX(アーツ!$H:$H,MATCH(聡明なる学士!A106,アーツ!$C:$C,0)))</f>
        <v>S4</v>
      </c>
      <c r="Y106" s="606"/>
      <c r="Z106" s="606"/>
      <c r="AA106" s="607"/>
      <c r="AB106" s="560" t="str">
        <f>IF(A106="","",INDEX(アーツ!$I:$I,MATCH(聡明なる学士!A106,アーツ!$C:$C,0)))</f>
        <v>自身</v>
      </c>
      <c r="AC106" s="560"/>
      <c r="AD106" s="560"/>
      <c r="AE106" s="560"/>
      <c r="AF106" s="560" t="str">
        <f>IF(A106="","",INDEX(アーツ!$J:$J,MATCH(聡明なる学士!A106,アーツ!$C:$C,0)))</f>
        <v>-</v>
      </c>
      <c r="AG106" s="560"/>
      <c r="AH106" s="560"/>
      <c r="AI106" s="560"/>
      <c r="AJ106" s="608" t="str">
        <f>IF(A106="","",INDEX(アーツ!$K:$K,MATCH(聡明なる学士!A106,アーツ!$C:$C,0)))</f>
        <v>S1</v>
      </c>
      <c r="AK106" s="609"/>
    </row>
    <row r="107" spans="1:40" x14ac:dyDescent="0.15">
      <c r="A107" s="245" t="s">
        <v>1640</v>
      </c>
      <c r="B107" s="610" t="str">
        <f>IF(A106="","",INDEX(アーツ!$L:$L,MATCH(聡明なる学士!A106,アーツ!$C:$C,0)))</f>
        <v>この戦闘中、物理攻撃で与えるダメージに+4、APに+3する。</v>
      </c>
      <c r="C107" s="610"/>
      <c r="D107" s="610"/>
      <c r="E107" s="610"/>
      <c r="F107" s="610"/>
      <c r="G107" s="610"/>
      <c r="H107" s="610"/>
      <c r="I107" s="610"/>
      <c r="J107" s="610"/>
      <c r="K107" s="610"/>
      <c r="L107" s="610"/>
      <c r="M107" s="610"/>
      <c r="N107" s="610"/>
      <c r="O107" s="610"/>
      <c r="P107" s="610"/>
      <c r="Q107" s="610"/>
      <c r="R107" s="610"/>
      <c r="S107" s="610"/>
      <c r="T107" s="610"/>
      <c r="U107" s="610"/>
      <c r="V107" s="610"/>
      <c r="W107" s="610"/>
      <c r="X107" s="610"/>
      <c r="Y107" s="610"/>
      <c r="Z107" s="610"/>
      <c r="AA107" s="610"/>
      <c r="AB107" s="610"/>
      <c r="AC107" s="610"/>
      <c r="AD107" s="610"/>
      <c r="AE107" s="610"/>
      <c r="AF107" s="610"/>
      <c r="AG107" s="610"/>
      <c r="AH107" s="610"/>
      <c r="AI107" s="610"/>
      <c r="AJ107" s="610"/>
      <c r="AK107" s="611"/>
    </row>
    <row r="108" spans="1:40" ht="14.25" thickBot="1" x14ac:dyDescent="0.2">
      <c r="A108" s="247" t="s">
        <v>1641</v>
      </c>
      <c r="B108" s="612"/>
      <c r="C108" s="612"/>
      <c r="D108" s="612"/>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613"/>
    </row>
    <row r="109" spans="1:40" x14ac:dyDescent="0.15">
      <c r="A109" s="614" t="s">
        <v>3722</v>
      </c>
      <c r="B109" s="615"/>
      <c r="C109" s="615"/>
      <c r="D109" s="615"/>
      <c r="E109" s="615"/>
      <c r="F109" s="615"/>
      <c r="G109" s="616"/>
      <c r="H109" s="584">
        <v>1</v>
      </c>
      <c r="I109" s="584"/>
      <c r="J109" s="533" t="str">
        <f>IF(A109="","",INDEX(アーツ!$D:$D,MATCH(聡明なる学士!A109,アーツ!$C:$C,0)))</f>
        <v>なし</v>
      </c>
      <c r="K109" s="533"/>
      <c r="L109" s="533"/>
      <c r="M109" s="533"/>
      <c r="N109" s="533" t="str">
        <f>IF(A109="","",INDEX(アーツ!$E:$E,MATCH(聡明なる学士!A109,アーツ!$C:$C,0)))</f>
        <v>物理攻撃</v>
      </c>
      <c r="O109" s="533"/>
      <c r="P109" s="533"/>
      <c r="Q109" s="533"/>
      <c r="R109" s="533" t="str">
        <f>IF(A109="","",INDEX(アーツ!$F:$F,MATCH(聡明なる学士!A109,アーツ!$C:$C,0)))</f>
        <v>メジャー</v>
      </c>
      <c r="S109" s="533"/>
      <c r="T109" s="533"/>
      <c r="U109" s="533"/>
      <c r="V109" s="628">
        <f>IF(A109="","",INDEX(アーツ!$G:$G,MATCH(聡明なる学士!A109,アーツ!$C:$C,0)))</f>
        <v>-0.15</v>
      </c>
      <c r="W109" s="628"/>
      <c r="X109" s="629" t="str">
        <f>IF(A109="","",INDEX(アーツ!$H:$H,MATCH(聡明なる学士!A109,アーツ!$C:$C,0)))</f>
        <v>S3</v>
      </c>
      <c r="Y109" s="629"/>
      <c r="Z109" s="629"/>
      <c r="AA109" s="630"/>
      <c r="AB109" s="533" t="str">
        <f>IF(A109="","",INDEX(アーツ!$I:$I,MATCH(聡明なる学士!A109,アーツ!$C:$C,0)))</f>
        <v>単体</v>
      </c>
      <c r="AC109" s="533"/>
      <c r="AD109" s="533"/>
      <c r="AE109" s="533"/>
      <c r="AF109" s="533" t="str">
        <f>IF(A109="","",INDEX(アーツ!$J:$J,MATCH(聡明なる学士!A109,アーツ!$C:$C,0)))</f>
        <v>武器</v>
      </c>
      <c r="AG109" s="533"/>
      <c r="AH109" s="533"/>
      <c r="AI109" s="533"/>
      <c r="AJ109" s="624" t="str">
        <f>IF(A109="","",INDEX(アーツ!$K:$K,MATCH(聡明なる学士!A109,アーツ!$C:$C,0)))</f>
        <v>なし</v>
      </c>
      <c r="AK109" s="625"/>
    </row>
    <row r="110" spans="1:40" x14ac:dyDescent="0.15">
      <c r="A110" s="245" t="s">
        <v>1640</v>
      </c>
      <c r="B110" s="610" t="str">
        <f>IF(A109="","",INDEX(アーツ!$L:$L,MATCH(聡明なる学士!A109,アーツ!$C:$C,0)))</f>
        <v>このアーツを組み合わせた攻撃が命中した場合、対象の武器1つの威力全てか、防御値のいずれか1つを選び、-4する(最低値0)。対象はこの効果をマイナーアクションで解除できる。</v>
      </c>
      <c r="C110" s="610"/>
      <c r="D110" s="610"/>
      <c r="E110" s="610"/>
      <c r="F110" s="610"/>
      <c r="G110" s="610"/>
      <c r="H110" s="610"/>
      <c r="I110" s="610"/>
      <c r="J110" s="610"/>
      <c r="K110" s="610"/>
      <c r="L110" s="610"/>
      <c r="M110" s="610"/>
      <c r="N110" s="610"/>
      <c r="O110" s="610"/>
      <c r="P110" s="610"/>
      <c r="Q110" s="610"/>
      <c r="R110" s="610"/>
      <c r="S110" s="610"/>
      <c r="T110" s="610"/>
      <c r="U110" s="610"/>
      <c r="V110" s="610"/>
      <c r="W110" s="610"/>
      <c r="X110" s="610"/>
      <c r="Y110" s="610"/>
      <c r="Z110" s="610"/>
      <c r="AA110" s="610"/>
      <c r="AB110" s="610"/>
      <c r="AC110" s="610"/>
      <c r="AD110" s="610"/>
      <c r="AE110" s="610"/>
      <c r="AF110" s="610"/>
      <c r="AG110" s="610"/>
      <c r="AH110" s="610"/>
      <c r="AI110" s="610"/>
      <c r="AJ110" s="610"/>
      <c r="AK110" s="611"/>
    </row>
    <row r="111" spans="1:40" ht="14.25" thickBot="1" x14ac:dyDescent="0.2">
      <c r="A111" s="246" t="s">
        <v>1641</v>
      </c>
      <c r="B111" s="626"/>
      <c r="C111" s="626"/>
      <c r="D111" s="626"/>
      <c r="E111" s="626"/>
      <c r="F111" s="626"/>
      <c r="G111" s="626"/>
      <c r="H111" s="626"/>
      <c r="I111" s="626"/>
      <c r="J111" s="626"/>
      <c r="K111" s="626"/>
      <c r="L111" s="626"/>
      <c r="M111" s="626"/>
      <c r="N111" s="626"/>
      <c r="O111" s="626"/>
      <c r="P111" s="626"/>
      <c r="Q111" s="626"/>
      <c r="R111" s="626"/>
      <c r="S111" s="626"/>
      <c r="T111" s="626"/>
      <c r="U111" s="626"/>
      <c r="V111" s="626"/>
      <c r="W111" s="626"/>
      <c r="X111" s="626"/>
      <c r="Y111" s="626"/>
      <c r="Z111" s="626"/>
      <c r="AA111" s="626"/>
      <c r="AB111" s="626"/>
      <c r="AC111" s="626"/>
      <c r="AD111" s="626"/>
      <c r="AE111" s="626"/>
      <c r="AF111" s="626"/>
      <c r="AG111" s="626"/>
      <c r="AH111" s="626"/>
      <c r="AI111" s="626"/>
      <c r="AJ111" s="626"/>
      <c r="AK111" s="627"/>
    </row>
    <row r="112" spans="1:40" x14ac:dyDescent="0.15">
      <c r="A112" s="617" t="s">
        <v>1547</v>
      </c>
      <c r="B112" s="618"/>
      <c r="C112" s="618"/>
      <c r="D112" s="618"/>
      <c r="E112" s="618"/>
      <c r="F112" s="618"/>
      <c r="G112" s="619"/>
      <c r="H112" s="588">
        <v>1</v>
      </c>
      <c r="I112" s="588"/>
      <c r="J112" s="560" t="str">
        <f>IF(A112="","",INDEX(アーツ!$D:$D,MATCH(聡明なる学士!A112,アーツ!$C:$C,0)))</f>
        <v>ソウル</v>
      </c>
      <c r="K112" s="560"/>
      <c r="L112" s="560"/>
      <c r="M112" s="560"/>
      <c r="N112" s="560" t="str">
        <f>IF(A112="","",INDEX(アーツ!$E:$E,MATCH(聡明なる学士!A112,アーツ!$C:$C,0)))</f>
        <v>〔製〕</v>
      </c>
      <c r="O112" s="560"/>
      <c r="P112" s="560"/>
      <c r="Q112" s="560"/>
      <c r="R112" s="560" t="str">
        <f>IF(A112="","",INDEX(アーツ!$F:$F,MATCH(聡明なる学士!A112,アーツ!$C:$C,0)))</f>
        <v>任意</v>
      </c>
      <c r="S112" s="560"/>
      <c r="T112" s="560"/>
      <c r="U112" s="560"/>
      <c r="V112" s="620" t="str">
        <f>IF(A112="","",INDEX(アーツ!$G:$G,MATCH(聡明なる学士!A112,アーツ!$C:$C,0)))</f>
        <v>なし</v>
      </c>
      <c r="W112" s="620"/>
      <c r="X112" s="606" t="str">
        <f>IF(A112="","",INDEX(アーツ!$H:$H,MATCH(聡明なる学士!A112,アーツ!$C:$C,0)))</f>
        <v>なし</v>
      </c>
      <c r="Y112" s="606"/>
      <c r="Z112" s="606"/>
      <c r="AA112" s="607"/>
      <c r="AB112" s="560" t="str">
        <f>IF(A112="","",INDEX(アーツ!$I:$I,MATCH(聡明なる学士!A112,アーツ!$C:$C,0)))</f>
        <v>-</v>
      </c>
      <c r="AC112" s="560"/>
      <c r="AD112" s="560"/>
      <c r="AE112" s="560"/>
      <c r="AF112" s="560" t="str">
        <f>IF(A112="","",INDEX(アーツ!$J:$J,MATCH(聡明なる学士!A112,アーツ!$C:$C,0)))</f>
        <v>-</v>
      </c>
      <c r="AG112" s="560"/>
      <c r="AH112" s="560"/>
      <c r="AI112" s="560"/>
      <c r="AJ112" s="608" t="str">
        <f>IF(A112="","",INDEX(アーツ!$K:$K,MATCH(聡明なる学士!A112,アーツ!$C:$C,0)))</f>
        <v>なし</v>
      </c>
      <c r="AK112" s="609"/>
    </row>
    <row r="113" spans="1:37" x14ac:dyDescent="0.15">
      <c r="A113" s="245" t="s">
        <v>1640</v>
      </c>
      <c r="B113" s="610" t="str">
        <f>IF(A112="","",INDEX(アーツ!$L:$L,MATCH(聡明なる学士!A112,アーツ!$C:$C,0)))</f>
        <v>このアーツを組み合わせた〔製作〕判定のスペシャル率を、[〔製作〕判定率-80]%にする(例えば本来の〔製作〕判定の判定率が130%なら、スペシャル率は50%になる)。</v>
      </c>
      <c r="C113" s="610"/>
      <c r="D113" s="610"/>
      <c r="E113" s="610"/>
      <c r="F113" s="610"/>
      <c r="G113" s="610"/>
      <c r="H113" s="610"/>
      <c r="I113" s="610"/>
      <c r="J113" s="610"/>
      <c r="K113" s="610"/>
      <c r="L113" s="610"/>
      <c r="M113" s="610"/>
      <c r="N113" s="610"/>
      <c r="O113" s="610"/>
      <c r="P113" s="610"/>
      <c r="Q113" s="610"/>
      <c r="R113" s="610"/>
      <c r="S113" s="610"/>
      <c r="T113" s="610"/>
      <c r="U113" s="610"/>
      <c r="V113" s="610"/>
      <c r="W113" s="610"/>
      <c r="X113" s="610"/>
      <c r="Y113" s="610"/>
      <c r="Z113" s="610"/>
      <c r="AA113" s="610"/>
      <c r="AB113" s="610"/>
      <c r="AC113" s="610"/>
      <c r="AD113" s="610"/>
      <c r="AE113" s="610"/>
      <c r="AF113" s="610"/>
      <c r="AG113" s="610"/>
      <c r="AH113" s="610"/>
      <c r="AI113" s="610"/>
      <c r="AJ113" s="610"/>
      <c r="AK113" s="611"/>
    </row>
    <row r="114" spans="1:37" ht="14.25" thickBot="1" x14ac:dyDescent="0.2">
      <c r="A114" s="247" t="s">
        <v>1641</v>
      </c>
      <c r="B114" s="612"/>
      <c r="C114" s="612"/>
      <c r="D114" s="612"/>
      <c r="E114" s="612"/>
      <c r="F114" s="612"/>
      <c r="G114" s="612"/>
      <c r="H114" s="612"/>
      <c r="I114" s="612"/>
      <c r="J114" s="612"/>
      <c r="K114" s="612"/>
      <c r="L114" s="612"/>
      <c r="M114" s="612"/>
      <c r="N114" s="612"/>
      <c r="O114" s="612"/>
      <c r="P114" s="612"/>
      <c r="Q114" s="612"/>
      <c r="R114" s="612"/>
      <c r="S114" s="612"/>
      <c r="T114" s="612"/>
      <c r="U114" s="612"/>
      <c r="V114" s="612"/>
      <c r="W114" s="612"/>
      <c r="X114" s="612"/>
      <c r="Y114" s="612"/>
      <c r="Z114" s="612"/>
      <c r="AA114" s="612"/>
      <c r="AB114" s="612"/>
      <c r="AC114" s="612"/>
      <c r="AD114" s="612"/>
      <c r="AE114" s="612"/>
      <c r="AF114" s="612"/>
      <c r="AG114" s="612"/>
      <c r="AH114" s="612"/>
      <c r="AI114" s="612"/>
      <c r="AJ114" s="612"/>
      <c r="AK114" s="613"/>
    </row>
    <row r="115" spans="1:37" x14ac:dyDescent="0.15">
      <c r="A115" s="614"/>
      <c r="B115" s="615"/>
      <c r="C115" s="615"/>
      <c r="D115" s="615"/>
      <c r="E115" s="615"/>
      <c r="F115" s="615"/>
      <c r="G115" s="616"/>
      <c r="H115" s="584"/>
      <c r="I115" s="584"/>
      <c r="J115" s="533" t="str">
        <f>IF(A115="","",INDEX(アーツ!$D:$D,MATCH(聡明なる学士!A115,アーツ!$C:$C,0)))</f>
        <v/>
      </c>
      <c r="K115" s="533"/>
      <c r="L115" s="533"/>
      <c r="M115" s="533"/>
      <c r="N115" s="533" t="str">
        <f>IF(A115="","",INDEX(アーツ!$E:$E,MATCH(聡明なる学士!A115,アーツ!$C:$C,0)))</f>
        <v/>
      </c>
      <c r="O115" s="533"/>
      <c r="P115" s="533"/>
      <c r="Q115" s="533"/>
      <c r="R115" s="533" t="str">
        <f>IF(A115="","",INDEX(アーツ!$F:$F,MATCH(聡明なる学士!A115,アーツ!$C:$C,0)))</f>
        <v/>
      </c>
      <c r="S115" s="533"/>
      <c r="T115" s="533"/>
      <c r="U115" s="533"/>
      <c r="V115" s="628" t="str">
        <f>IF(A115="","",INDEX(アーツ!$G:$G,MATCH(聡明なる学士!A115,アーツ!$C:$C,0)))</f>
        <v/>
      </c>
      <c r="W115" s="628"/>
      <c r="X115" s="629" t="str">
        <f>IF(A115="","",INDEX(アーツ!$H:$H,MATCH(聡明なる学士!A115,アーツ!$C:$C,0)))</f>
        <v/>
      </c>
      <c r="Y115" s="629"/>
      <c r="Z115" s="629"/>
      <c r="AA115" s="630"/>
      <c r="AB115" s="533" t="str">
        <f>IF(A115="","",INDEX(アーツ!$I:$I,MATCH(聡明なる学士!A115,アーツ!$C:$C,0)))</f>
        <v/>
      </c>
      <c r="AC115" s="533"/>
      <c r="AD115" s="533"/>
      <c r="AE115" s="533"/>
      <c r="AF115" s="533" t="str">
        <f>IF(A115="","",INDEX(アーツ!$J:$J,MATCH(聡明なる学士!A115,アーツ!$C:$C,0)))</f>
        <v/>
      </c>
      <c r="AG115" s="533"/>
      <c r="AH115" s="533"/>
      <c r="AI115" s="533"/>
      <c r="AJ115" s="624" t="str">
        <f>IF(A115="","",INDEX(アーツ!$K:$K,MATCH(聡明なる学士!A115,アーツ!$C:$C,0)))</f>
        <v/>
      </c>
      <c r="AK115" s="625"/>
    </row>
    <row r="116" spans="1:37" x14ac:dyDescent="0.15">
      <c r="A116" s="245" t="s">
        <v>1640</v>
      </c>
      <c r="B116" s="610" t="str">
        <f>IF(A115="","",INDEX(アーツ!$L:$L,MATCH(聡明なる学士!A115,アーツ!$C:$C,0)))</f>
        <v/>
      </c>
      <c r="C116" s="610"/>
      <c r="D116" s="610"/>
      <c r="E116" s="610"/>
      <c r="F116" s="610"/>
      <c r="G116" s="610"/>
      <c r="H116" s="610"/>
      <c r="I116" s="610"/>
      <c r="J116" s="610"/>
      <c r="K116" s="610"/>
      <c r="L116" s="610"/>
      <c r="M116" s="610"/>
      <c r="N116" s="610"/>
      <c r="O116" s="610"/>
      <c r="P116" s="610"/>
      <c r="Q116" s="610"/>
      <c r="R116" s="610"/>
      <c r="S116" s="610"/>
      <c r="T116" s="610"/>
      <c r="U116" s="610"/>
      <c r="V116" s="610"/>
      <c r="W116" s="610"/>
      <c r="X116" s="610"/>
      <c r="Y116" s="610"/>
      <c r="Z116" s="610"/>
      <c r="AA116" s="610"/>
      <c r="AB116" s="610"/>
      <c r="AC116" s="610"/>
      <c r="AD116" s="610"/>
      <c r="AE116" s="610"/>
      <c r="AF116" s="610"/>
      <c r="AG116" s="610"/>
      <c r="AH116" s="610"/>
      <c r="AI116" s="610"/>
      <c r="AJ116" s="610"/>
      <c r="AK116" s="611"/>
    </row>
    <row r="117" spans="1:37" ht="14.25" thickBot="1" x14ac:dyDescent="0.2">
      <c r="A117" s="246" t="s">
        <v>1641</v>
      </c>
      <c r="B117" s="626"/>
      <c r="C117" s="626"/>
      <c r="D117" s="626"/>
      <c r="E117" s="626"/>
      <c r="F117" s="626"/>
      <c r="G117" s="626"/>
      <c r="H117" s="626"/>
      <c r="I117" s="626"/>
      <c r="J117" s="626"/>
      <c r="K117" s="626"/>
      <c r="L117" s="626"/>
      <c r="M117" s="626"/>
      <c r="N117" s="626"/>
      <c r="O117" s="626"/>
      <c r="P117" s="626"/>
      <c r="Q117" s="626"/>
      <c r="R117" s="626"/>
      <c r="S117" s="626"/>
      <c r="T117" s="626"/>
      <c r="U117" s="626"/>
      <c r="V117" s="626"/>
      <c r="W117" s="626"/>
      <c r="X117" s="626"/>
      <c r="Y117" s="626"/>
      <c r="Z117" s="626"/>
      <c r="AA117" s="626"/>
      <c r="AB117" s="626"/>
      <c r="AC117" s="626"/>
      <c r="AD117" s="626"/>
      <c r="AE117" s="626"/>
      <c r="AF117" s="626"/>
      <c r="AG117" s="626"/>
      <c r="AH117" s="626"/>
      <c r="AI117" s="626"/>
      <c r="AJ117" s="626"/>
      <c r="AK117" s="627"/>
    </row>
    <row r="118" spans="1:37" x14ac:dyDescent="0.15">
      <c r="A118" s="617"/>
      <c r="B118" s="618"/>
      <c r="C118" s="618"/>
      <c r="D118" s="618"/>
      <c r="E118" s="618"/>
      <c r="F118" s="618"/>
      <c r="G118" s="619"/>
      <c r="H118" s="588"/>
      <c r="I118" s="588"/>
      <c r="J118" s="560" t="str">
        <f>IF(A118="","",INDEX(アーツ!$D:$D,MATCH(聡明なる学士!A118,アーツ!$C:$C,0)))</f>
        <v/>
      </c>
      <c r="K118" s="560"/>
      <c r="L118" s="560"/>
      <c r="M118" s="560"/>
      <c r="N118" s="560" t="str">
        <f>IF(A118="","",INDEX(アーツ!$E:$E,MATCH(聡明なる学士!A118,アーツ!$C:$C,0)))</f>
        <v/>
      </c>
      <c r="O118" s="560"/>
      <c r="P118" s="560"/>
      <c r="Q118" s="560"/>
      <c r="R118" s="560" t="str">
        <f>IF(A118="","",INDEX(アーツ!$F:$F,MATCH(聡明なる学士!A118,アーツ!$C:$C,0)))</f>
        <v/>
      </c>
      <c r="S118" s="560"/>
      <c r="T118" s="560"/>
      <c r="U118" s="560"/>
      <c r="V118" s="620" t="str">
        <f>IF(A118="","",INDEX(アーツ!$G:$G,MATCH(聡明なる学士!A118,アーツ!$C:$C,0)))</f>
        <v/>
      </c>
      <c r="W118" s="620"/>
      <c r="X118" s="606" t="str">
        <f>IF(A118="","",INDEX(アーツ!$H:$H,MATCH(聡明なる学士!A118,アーツ!$C:$C,0)))</f>
        <v/>
      </c>
      <c r="Y118" s="606"/>
      <c r="Z118" s="606"/>
      <c r="AA118" s="607"/>
      <c r="AB118" s="560" t="str">
        <f>IF(A118="","",INDEX(アーツ!$I:$I,MATCH(聡明なる学士!A118,アーツ!$C:$C,0)))</f>
        <v/>
      </c>
      <c r="AC118" s="560"/>
      <c r="AD118" s="560"/>
      <c r="AE118" s="560"/>
      <c r="AF118" s="560" t="str">
        <f>IF(A118="","",INDEX(アーツ!$J:$J,MATCH(聡明なる学士!A118,アーツ!$C:$C,0)))</f>
        <v/>
      </c>
      <c r="AG118" s="560"/>
      <c r="AH118" s="560"/>
      <c r="AI118" s="560"/>
      <c r="AJ118" s="608" t="str">
        <f>IF(A118="","",INDEX(アーツ!$K:$K,MATCH(聡明なる学士!A118,アーツ!$C:$C,0)))</f>
        <v/>
      </c>
      <c r="AK118" s="609"/>
    </row>
    <row r="119" spans="1:37" x14ac:dyDescent="0.15">
      <c r="A119" s="245" t="s">
        <v>1640</v>
      </c>
      <c r="B119" s="610" t="str">
        <f>IF(A118="","",INDEX(アーツ!$L:$L,MATCH(聡明なる学士!A118,アーツ!$C:$C,0)))</f>
        <v/>
      </c>
      <c r="C119" s="610"/>
      <c r="D119" s="610"/>
      <c r="E119" s="610"/>
      <c r="F119" s="610"/>
      <c r="G119" s="610"/>
      <c r="H119" s="610"/>
      <c r="I119" s="610"/>
      <c r="J119" s="610"/>
      <c r="K119" s="610"/>
      <c r="L119" s="610"/>
      <c r="M119" s="610"/>
      <c r="N119" s="610"/>
      <c r="O119" s="610"/>
      <c r="P119" s="610"/>
      <c r="Q119" s="610"/>
      <c r="R119" s="610"/>
      <c r="S119" s="610"/>
      <c r="T119" s="610"/>
      <c r="U119" s="610"/>
      <c r="V119" s="610"/>
      <c r="W119" s="610"/>
      <c r="X119" s="610"/>
      <c r="Y119" s="610"/>
      <c r="Z119" s="610"/>
      <c r="AA119" s="610"/>
      <c r="AB119" s="610"/>
      <c r="AC119" s="610"/>
      <c r="AD119" s="610"/>
      <c r="AE119" s="610"/>
      <c r="AF119" s="610"/>
      <c r="AG119" s="610"/>
      <c r="AH119" s="610"/>
      <c r="AI119" s="610"/>
      <c r="AJ119" s="610"/>
      <c r="AK119" s="611"/>
    </row>
    <row r="120" spans="1:37" ht="14.25" thickBot="1" x14ac:dyDescent="0.2">
      <c r="A120" s="247" t="s">
        <v>1641</v>
      </c>
      <c r="B120" s="612"/>
      <c r="C120" s="612"/>
      <c r="D120" s="612"/>
      <c r="E120" s="612"/>
      <c r="F120" s="612"/>
      <c r="G120" s="612"/>
      <c r="H120" s="612"/>
      <c r="I120" s="612"/>
      <c r="J120" s="612"/>
      <c r="K120" s="612"/>
      <c r="L120" s="612"/>
      <c r="M120" s="612"/>
      <c r="N120" s="612"/>
      <c r="O120" s="612"/>
      <c r="P120" s="612"/>
      <c r="Q120" s="612"/>
      <c r="R120" s="612"/>
      <c r="S120" s="612"/>
      <c r="T120" s="612"/>
      <c r="U120" s="612"/>
      <c r="V120" s="612"/>
      <c r="W120" s="612"/>
      <c r="X120" s="612"/>
      <c r="Y120" s="612"/>
      <c r="Z120" s="612"/>
      <c r="AA120" s="612"/>
      <c r="AB120" s="612"/>
      <c r="AC120" s="612"/>
      <c r="AD120" s="612"/>
      <c r="AE120" s="612"/>
      <c r="AF120" s="612"/>
      <c r="AG120" s="612"/>
      <c r="AH120" s="612"/>
      <c r="AI120" s="612"/>
      <c r="AJ120" s="612"/>
      <c r="AK120" s="613"/>
    </row>
    <row r="121" spans="1:37" x14ac:dyDescent="0.15">
      <c r="A121" s="617"/>
      <c r="B121" s="618"/>
      <c r="C121" s="618"/>
      <c r="D121" s="618"/>
      <c r="E121" s="618"/>
      <c r="F121" s="618"/>
      <c r="G121" s="619"/>
      <c r="H121" s="588"/>
      <c r="I121" s="588"/>
      <c r="J121" s="560" t="str">
        <f>IF(A121="","",INDEX(アーツ!$D:$D,MATCH(聡明なる学士!A121,アーツ!$C:$C,0)))</f>
        <v/>
      </c>
      <c r="K121" s="560"/>
      <c r="L121" s="560"/>
      <c r="M121" s="560"/>
      <c r="N121" s="560" t="str">
        <f>IF(A121="","",INDEX(アーツ!$E:$E,MATCH(聡明なる学士!A121,アーツ!$C:$C,0)))</f>
        <v/>
      </c>
      <c r="O121" s="560"/>
      <c r="P121" s="560"/>
      <c r="Q121" s="560"/>
      <c r="R121" s="560" t="str">
        <f>IF(A121="","",INDEX(アーツ!$F:$F,MATCH(聡明なる学士!A121,アーツ!$C:$C,0)))</f>
        <v/>
      </c>
      <c r="S121" s="560"/>
      <c r="T121" s="560"/>
      <c r="U121" s="560"/>
      <c r="V121" s="620" t="str">
        <f>IF(A121="","",INDEX(アーツ!$G:$G,MATCH(聡明なる学士!A121,アーツ!$C:$C,0)))</f>
        <v/>
      </c>
      <c r="W121" s="620"/>
      <c r="X121" s="606" t="str">
        <f>IF(A121="","",INDEX(アーツ!$H:$H,MATCH(聡明なる学士!A121,アーツ!$C:$C,0)))</f>
        <v/>
      </c>
      <c r="Y121" s="606"/>
      <c r="Z121" s="606"/>
      <c r="AA121" s="607"/>
      <c r="AB121" s="560" t="str">
        <f>IF(A121="","",INDEX(アーツ!$I:$I,MATCH(聡明なる学士!A121,アーツ!$C:$C,0)))</f>
        <v/>
      </c>
      <c r="AC121" s="560"/>
      <c r="AD121" s="560"/>
      <c r="AE121" s="560"/>
      <c r="AF121" s="560" t="str">
        <f>IF(A121="","",INDEX(アーツ!$J:$J,MATCH(聡明なる学士!A121,アーツ!$C:$C,0)))</f>
        <v/>
      </c>
      <c r="AG121" s="560"/>
      <c r="AH121" s="560"/>
      <c r="AI121" s="560"/>
      <c r="AJ121" s="608" t="str">
        <f>IF(A121="","",INDEX(アーツ!$K:$K,MATCH(聡明なる学士!A121,アーツ!$C:$C,0)))</f>
        <v/>
      </c>
      <c r="AK121" s="609"/>
    </row>
    <row r="122" spans="1:37" x14ac:dyDescent="0.15">
      <c r="A122" s="245" t="s">
        <v>1640</v>
      </c>
      <c r="B122" s="610" t="str">
        <f>IF(A121="","",INDEX(アーツ!$L:$L,MATCH(聡明なる学士!A121,アーツ!$C:$C,0)))</f>
        <v/>
      </c>
      <c r="C122" s="610"/>
      <c r="D122" s="610"/>
      <c r="E122" s="610"/>
      <c r="F122" s="610"/>
      <c r="G122" s="610"/>
      <c r="H122" s="610"/>
      <c r="I122" s="610"/>
      <c r="J122" s="610"/>
      <c r="K122" s="610"/>
      <c r="L122" s="610"/>
      <c r="M122" s="610"/>
      <c r="N122" s="610"/>
      <c r="O122" s="610"/>
      <c r="P122" s="610"/>
      <c r="Q122" s="610"/>
      <c r="R122" s="610"/>
      <c r="S122" s="610"/>
      <c r="T122" s="610"/>
      <c r="U122" s="610"/>
      <c r="V122" s="610"/>
      <c r="W122" s="610"/>
      <c r="X122" s="610"/>
      <c r="Y122" s="610"/>
      <c r="Z122" s="610"/>
      <c r="AA122" s="610"/>
      <c r="AB122" s="610"/>
      <c r="AC122" s="610"/>
      <c r="AD122" s="610"/>
      <c r="AE122" s="610"/>
      <c r="AF122" s="610"/>
      <c r="AG122" s="610"/>
      <c r="AH122" s="610"/>
      <c r="AI122" s="610"/>
      <c r="AJ122" s="610"/>
      <c r="AK122" s="611"/>
    </row>
    <row r="123" spans="1:37" ht="14.25" thickBot="1" x14ac:dyDescent="0.2">
      <c r="A123" s="247" t="s">
        <v>1641</v>
      </c>
      <c r="B123" s="612"/>
      <c r="C123" s="612"/>
      <c r="D123" s="612"/>
      <c r="E123" s="612"/>
      <c r="F123" s="612"/>
      <c r="G123" s="612"/>
      <c r="H123" s="612"/>
      <c r="I123" s="612"/>
      <c r="J123" s="612"/>
      <c r="K123" s="612"/>
      <c r="L123" s="612"/>
      <c r="M123" s="612"/>
      <c r="N123" s="612"/>
      <c r="O123" s="612"/>
      <c r="P123" s="612"/>
      <c r="Q123" s="612"/>
      <c r="R123" s="612"/>
      <c r="S123" s="612"/>
      <c r="T123" s="612"/>
      <c r="U123" s="612"/>
      <c r="V123" s="612"/>
      <c r="W123" s="612"/>
      <c r="X123" s="612"/>
      <c r="Y123" s="612"/>
      <c r="Z123" s="612"/>
      <c r="AA123" s="612"/>
      <c r="AB123" s="612"/>
      <c r="AC123" s="612"/>
      <c r="AD123" s="612"/>
      <c r="AE123" s="612"/>
      <c r="AF123" s="612"/>
      <c r="AG123" s="612"/>
      <c r="AH123" s="612"/>
      <c r="AI123" s="612"/>
      <c r="AJ123" s="612"/>
      <c r="AK123" s="613"/>
    </row>
    <row r="124" spans="1:37" x14ac:dyDescent="0.15">
      <c r="A124" s="614"/>
      <c r="B124" s="615"/>
      <c r="C124" s="615"/>
      <c r="D124" s="615"/>
      <c r="E124" s="615"/>
      <c r="F124" s="615"/>
      <c r="G124" s="616"/>
      <c r="H124" s="584"/>
      <c r="I124" s="584"/>
      <c r="J124" s="533" t="str">
        <f>IF(A124="","",INDEX(アーツ!$D:$D,MATCH(聡明なる学士!A124,アーツ!$C:$C,0)))</f>
        <v/>
      </c>
      <c r="K124" s="533"/>
      <c r="L124" s="533"/>
      <c r="M124" s="533"/>
      <c r="N124" s="533" t="str">
        <f>IF(A124="","",INDEX(アーツ!$E:$E,MATCH(聡明なる学士!A124,アーツ!$C:$C,0)))</f>
        <v/>
      </c>
      <c r="O124" s="533"/>
      <c r="P124" s="533"/>
      <c r="Q124" s="533"/>
      <c r="R124" s="533" t="str">
        <f>IF(A124="","",INDEX(アーツ!$F:$F,MATCH(聡明なる学士!A124,アーツ!$C:$C,0)))</f>
        <v/>
      </c>
      <c r="S124" s="533"/>
      <c r="T124" s="533"/>
      <c r="U124" s="533"/>
      <c r="V124" s="628" t="str">
        <f>IF(A124="","",INDEX(アーツ!$G:$G,MATCH(聡明なる学士!A124,アーツ!$C:$C,0)))</f>
        <v/>
      </c>
      <c r="W124" s="628"/>
      <c r="X124" s="629" t="str">
        <f>IF(A124="","",INDEX(アーツ!$H:$H,MATCH(聡明なる学士!A124,アーツ!$C:$C,0)))</f>
        <v/>
      </c>
      <c r="Y124" s="629"/>
      <c r="Z124" s="629"/>
      <c r="AA124" s="630"/>
      <c r="AB124" s="533" t="str">
        <f>IF(A124="","",INDEX(アーツ!$I:$I,MATCH(聡明なる学士!A124,アーツ!$C:$C,0)))</f>
        <v/>
      </c>
      <c r="AC124" s="533"/>
      <c r="AD124" s="533"/>
      <c r="AE124" s="533"/>
      <c r="AF124" s="533" t="str">
        <f>IF(A124="","",INDEX(アーツ!$J:$J,MATCH(聡明なる学士!A124,アーツ!$C:$C,0)))</f>
        <v/>
      </c>
      <c r="AG124" s="533"/>
      <c r="AH124" s="533"/>
      <c r="AI124" s="533"/>
      <c r="AJ124" s="624" t="str">
        <f>IF(A124="","",INDEX(アーツ!$K:$K,MATCH(聡明なる学士!A124,アーツ!$C:$C,0)))</f>
        <v/>
      </c>
      <c r="AK124" s="625"/>
    </row>
    <row r="125" spans="1:37" x14ac:dyDescent="0.15">
      <c r="A125" s="245" t="s">
        <v>1640</v>
      </c>
      <c r="B125" s="610" t="str">
        <f>IF(A124="","",INDEX(アーツ!$L:$L,MATCH(聡明なる学士!A124,アーツ!$C:$C,0)))</f>
        <v/>
      </c>
      <c r="C125" s="610"/>
      <c r="D125" s="610"/>
      <c r="E125" s="610"/>
      <c r="F125" s="610"/>
      <c r="G125" s="610"/>
      <c r="H125" s="610"/>
      <c r="I125" s="610"/>
      <c r="J125" s="610"/>
      <c r="K125" s="610"/>
      <c r="L125" s="610"/>
      <c r="M125" s="610"/>
      <c r="N125" s="610"/>
      <c r="O125" s="610"/>
      <c r="P125" s="610"/>
      <c r="Q125" s="610"/>
      <c r="R125" s="610"/>
      <c r="S125" s="610"/>
      <c r="T125" s="610"/>
      <c r="U125" s="610"/>
      <c r="V125" s="610"/>
      <c r="W125" s="610"/>
      <c r="X125" s="610"/>
      <c r="Y125" s="610"/>
      <c r="Z125" s="610"/>
      <c r="AA125" s="610"/>
      <c r="AB125" s="610"/>
      <c r="AC125" s="610"/>
      <c r="AD125" s="610"/>
      <c r="AE125" s="610"/>
      <c r="AF125" s="610"/>
      <c r="AG125" s="610"/>
      <c r="AH125" s="610"/>
      <c r="AI125" s="610"/>
      <c r="AJ125" s="610"/>
      <c r="AK125" s="611"/>
    </row>
    <row r="126" spans="1:37" ht="14.25" thickBot="1" x14ac:dyDescent="0.2">
      <c r="A126" s="246" t="s">
        <v>1641</v>
      </c>
      <c r="B126" s="626"/>
      <c r="C126" s="626"/>
      <c r="D126" s="626"/>
      <c r="E126" s="626"/>
      <c r="F126" s="626"/>
      <c r="G126" s="626"/>
      <c r="H126" s="626"/>
      <c r="I126" s="626"/>
      <c r="J126" s="626"/>
      <c r="K126" s="626"/>
      <c r="L126" s="626"/>
      <c r="M126" s="626"/>
      <c r="N126" s="626"/>
      <c r="O126" s="626"/>
      <c r="P126" s="626"/>
      <c r="Q126" s="626"/>
      <c r="R126" s="626"/>
      <c r="S126" s="626"/>
      <c r="T126" s="626"/>
      <c r="U126" s="626"/>
      <c r="V126" s="626"/>
      <c r="W126" s="626"/>
      <c r="X126" s="626"/>
      <c r="Y126" s="626"/>
      <c r="Z126" s="626"/>
      <c r="AA126" s="626"/>
      <c r="AB126" s="626"/>
      <c r="AC126" s="626"/>
      <c r="AD126" s="626"/>
      <c r="AE126" s="626"/>
      <c r="AF126" s="626"/>
      <c r="AG126" s="626"/>
      <c r="AH126" s="626"/>
      <c r="AI126" s="626"/>
      <c r="AJ126" s="626"/>
      <c r="AK126" s="627"/>
    </row>
    <row r="127" spans="1:37" x14ac:dyDescent="0.15">
      <c r="A127" s="617"/>
      <c r="B127" s="618"/>
      <c r="C127" s="618"/>
      <c r="D127" s="618"/>
      <c r="E127" s="618"/>
      <c r="F127" s="618"/>
      <c r="G127" s="619"/>
      <c r="H127" s="588"/>
      <c r="I127" s="588"/>
      <c r="J127" s="560" t="str">
        <f>IF(A127="","",INDEX(アーツ!$D:$D,MATCH(聡明なる学士!A127,アーツ!$C:$C,0)))</f>
        <v/>
      </c>
      <c r="K127" s="560"/>
      <c r="L127" s="560"/>
      <c r="M127" s="560"/>
      <c r="N127" s="560" t="str">
        <f>IF(A127="","",INDEX(アーツ!$E:$E,MATCH(聡明なる学士!A127,アーツ!$C:$C,0)))</f>
        <v/>
      </c>
      <c r="O127" s="560"/>
      <c r="P127" s="560"/>
      <c r="Q127" s="560"/>
      <c r="R127" s="560" t="str">
        <f>IF(A127="","",INDEX(アーツ!$F:$F,MATCH(聡明なる学士!A127,アーツ!$C:$C,0)))</f>
        <v/>
      </c>
      <c r="S127" s="560"/>
      <c r="T127" s="560"/>
      <c r="U127" s="560"/>
      <c r="V127" s="620" t="str">
        <f>IF(A127="","",INDEX(アーツ!$G:$G,MATCH(聡明なる学士!A127,アーツ!$C:$C,0)))</f>
        <v/>
      </c>
      <c r="W127" s="620"/>
      <c r="X127" s="606" t="str">
        <f>IF(A127="","",INDEX(アーツ!$H:$H,MATCH(聡明なる学士!A127,アーツ!$C:$C,0)))</f>
        <v/>
      </c>
      <c r="Y127" s="606"/>
      <c r="Z127" s="606"/>
      <c r="AA127" s="607"/>
      <c r="AB127" s="560" t="str">
        <f>IF(A127="","",INDEX(アーツ!$I:$I,MATCH(聡明なる学士!A127,アーツ!$C:$C,0)))</f>
        <v/>
      </c>
      <c r="AC127" s="560"/>
      <c r="AD127" s="560"/>
      <c r="AE127" s="560"/>
      <c r="AF127" s="560" t="str">
        <f>IF(A127="","",INDEX(アーツ!$J:$J,MATCH(聡明なる学士!A127,アーツ!$C:$C,0)))</f>
        <v/>
      </c>
      <c r="AG127" s="560"/>
      <c r="AH127" s="560"/>
      <c r="AI127" s="560"/>
      <c r="AJ127" s="608" t="str">
        <f>IF(A127="","",INDEX(アーツ!$K:$K,MATCH(聡明なる学士!A127,アーツ!$C:$C,0)))</f>
        <v/>
      </c>
      <c r="AK127" s="609"/>
    </row>
    <row r="128" spans="1:37" x14ac:dyDescent="0.15">
      <c r="A128" s="245" t="s">
        <v>1640</v>
      </c>
      <c r="B128" s="610" t="str">
        <f>IF(A127="","",INDEX(アーツ!$L:$L,MATCH(聡明なる学士!A127,アーツ!$C:$C,0)))</f>
        <v/>
      </c>
      <c r="C128" s="610"/>
      <c r="D128" s="610"/>
      <c r="E128" s="610"/>
      <c r="F128" s="610"/>
      <c r="G128" s="610"/>
      <c r="H128" s="610"/>
      <c r="I128" s="610"/>
      <c r="J128" s="610"/>
      <c r="K128" s="610"/>
      <c r="L128" s="610"/>
      <c r="M128" s="610"/>
      <c r="N128" s="610"/>
      <c r="O128" s="610"/>
      <c r="P128" s="610"/>
      <c r="Q128" s="610"/>
      <c r="R128" s="610"/>
      <c r="S128" s="610"/>
      <c r="T128" s="610"/>
      <c r="U128" s="610"/>
      <c r="V128" s="610"/>
      <c r="W128" s="610"/>
      <c r="X128" s="610"/>
      <c r="Y128" s="610"/>
      <c r="Z128" s="610"/>
      <c r="AA128" s="610"/>
      <c r="AB128" s="610"/>
      <c r="AC128" s="610"/>
      <c r="AD128" s="610"/>
      <c r="AE128" s="610"/>
      <c r="AF128" s="610"/>
      <c r="AG128" s="610"/>
      <c r="AH128" s="610"/>
      <c r="AI128" s="610"/>
      <c r="AJ128" s="610"/>
      <c r="AK128" s="611"/>
    </row>
    <row r="129" spans="1:37" ht="14.25" thickBot="1" x14ac:dyDescent="0.2">
      <c r="A129" s="247" t="s">
        <v>1641</v>
      </c>
      <c r="B129" s="612"/>
      <c r="C129" s="612"/>
      <c r="D129" s="612"/>
      <c r="E129" s="612"/>
      <c r="F129" s="612"/>
      <c r="G129" s="612"/>
      <c r="H129" s="612"/>
      <c r="I129" s="612"/>
      <c r="J129" s="612"/>
      <c r="K129" s="612"/>
      <c r="L129" s="612"/>
      <c r="M129" s="612"/>
      <c r="N129" s="612"/>
      <c r="O129" s="612"/>
      <c r="P129" s="612"/>
      <c r="Q129" s="612"/>
      <c r="R129" s="612"/>
      <c r="S129" s="612"/>
      <c r="T129" s="612"/>
      <c r="U129" s="612"/>
      <c r="V129" s="612"/>
      <c r="W129" s="612"/>
      <c r="X129" s="612"/>
      <c r="Y129" s="612"/>
      <c r="Z129" s="612"/>
      <c r="AA129" s="612"/>
      <c r="AB129" s="612"/>
      <c r="AC129" s="612"/>
      <c r="AD129" s="612"/>
      <c r="AE129" s="612"/>
      <c r="AF129" s="612"/>
      <c r="AG129" s="612"/>
      <c r="AH129" s="612"/>
      <c r="AI129" s="612"/>
      <c r="AJ129" s="612"/>
      <c r="AK129" s="613"/>
    </row>
    <row r="130" spans="1:37" x14ac:dyDescent="0.15">
      <c r="A130" s="614"/>
      <c r="B130" s="615"/>
      <c r="C130" s="615"/>
      <c r="D130" s="615"/>
      <c r="E130" s="615"/>
      <c r="F130" s="615"/>
      <c r="G130" s="616"/>
      <c r="H130" s="584"/>
      <c r="I130" s="584"/>
      <c r="J130" s="533" t="str">
        <f>IF(A130="","",INDEX(アーツ!$D:$D,MATCH(聡明なる学士!A130,アーツ!$C:$C,0)))</f>
        <v/>
      </c>
      <c r="K130" s="533"/>
      <c r="L130" s="533"/>
      <c r="M130" s="533"/>
      <c r="N130" s="533" t="str">
        <f>IF(A130="","",INDEX(アーツ!$E:$E,MATCH(聡明なる学士!A130,アーツ!$C:$C,0)))</f>
        <v/>
      </c>
      <c r="O130" s="533"/>
      <c r="P130" s="533"/>
      <c r="Q130" s="533"/>
      <c r="R130" s="533" t="str">
        <f>IF(A130="","",INDEX(アーツ!$F:$F,MATCH(聡明なる学士!A130,アーツ!$C:$C,0)))</f>
        <v/>
      </c>
      <c r="S130" s="533"/>
      <c r="T130" s="533"/>
      <c r="U130" s="533"/>
      <c r="V130" s="628" t="str">
        <f>IF(A130="","",INDEX(アーツ!$G:$G,MATCH(聡明なる学士!A130,アーツ!$C:$C,0)))</f>
        <v/>
      </c>
      <c r="W130" s="628"/>
      <c r="X130" s="629" t="str">
        <f>IF(A130="","",INDEX(アーツ!$H:$H,MATCH(聡明なる学士!A130,アーツ!$C:$C,0)))</f>
        <v/>
      </c>
      <c r="Y130" s="629"/>
      <c r="Z130" s="629"/>
      <c r="AA130" s="630"/>
      <c r="AB130" s="533" t="str">
        <f>IF(A130="","",INDEX(アーツ!$I:$I,MATCH(聡明なる学士!A130,アーツ!$C:$C,0)))</f>
        <v/>
      </c>
      <c r="AC130" s="533"/>
      <c r="AD130" s="533"/>
      <c r="AE130" s="533"/>
      <c r="AF130" s="533" t="str">
        <f>IF(A130="","",INDEX(アーツ!$J:$J,MATCH(聡明なる学士!A130,アーツ!$C:$C,0)))</f>
        <v/>
      </c>
      <c r="AG130" s="533"/>
      <c r="AH130" s="533"/>
      <c r="AI130" s="533"/>
      <c r="AJ130" s="624" t="str">
        <f>IF(A130="","",INDEX(アーツ!$K:$K,MATCH(聡明なる学士!A130,アーツ!$C:$C,0)))</f>
        <v/>
      </c>
      <c r="AK130" s="625"/>
    </row>
    <row r="131" spans="1:37" x14ac:dyDescent="0.15">
      <c r="A131" s="245" t="s">
        <v>1640</v>
      </c>
      <c r="B131" s="610" t="str">
        <f>IF(A130="","",INDEX(アーツ!$L:$L,MATCH(聡明なる学士!A130,アーツ!$C:$C,0)))</f>
        <v/>
      </c>
      <c r="C131" s="610"/>
      <c r="D131" s="610"/>
      <c r="E131" s="610"/>
      <c r="F131" s="610"/>
      <c r="G131" s="610"/>
      <c r="H131" s="610"/>
      <c r="I131" s="610"/>
      <c r="J131" s="610"/>
      <c r="K131" s="610"/>
      <c r="L131" s="610"/>
      <c r="M131" s="610"/>
      <c r="N131" s="610"/>
      <c r="O131" s="610"/>
      <c r="P131" s="610"/>
      <c r="Q131" s="610"/>
      <c r="R131" s="610"/>
      <c r="S131" s="610"/>
      <c r="T131" s="610"/>
      <c r="U131" s="610"/>
      <c r="V131" s="610"/>
      <c r="W131" s="610"/>
      <c r="X131" s="610"/>
      <c r="Y131" s="610"/>
      <c r="Z131" s="610"/>
      <c r="AA131" s="610"/>
      <c r="AB131" s="610"/>
      <c r="AC131" s="610"/>
      <c r="AD131" s="610"/>
      <c r="AE131" s="610"/>
      <c r="AF131" s="610"/>
      <c r="AG131" s="610"/>
      <c r="AH131" s="610"/>
      <c r="AI131" s="610"/>
      <c r="AJ131" s="610"/>
      <c r="AK131" s="611"/>
    </row>
    <row r="132" spans="1:37" ht="14.25" thickBot="1" x14ac:dyDescent="0.2">
      <c r="A132" s="246" t="s">
        <v>1641</v>
      </c>
      <c r="B132" s="626"/>
      <c r="C132" s="626"/>
      <c r="D132" s="626"/>
      <c r="E132" s="626"/>
      <c r="F132" s="626"/>
      <c r="G132" s="626"/>
      <c r="H132" s="626"/>
      <c r="I132" s="626"/>
      <c r="J132" s="626"/>
      <c r="K132" s="626"/>
      <c r="L132" s="626"/>
      <c r="M132" s="626"/>
      <c r="N132" s="626"/>
      <c r="O132" s="626"/>
      <c r="P132" s="626"/>
      <c r="Q132" s="626"/>
      <c r="R132" s="626"/>
      <c r="S132" s="626"/>
      <c r="T132" s="626"/>
      <c r="U132" s="626"/>
      <c r="V132" s="626"/>
      <c r="W132" s="626"/>
      <c r="X132" s="626"/>
      <c r="Y132" s="626"/>
      <c r="Z132" s="626"/>
      <c r="AA132" s="626"/>
      <c r="AB132" s="626"/>
      <c r="AC132" s="626"/>
      <c r="AD132" s="626"/>
      <c r="AE132" s="626"/>
      <c r="AF132" s="626"/>
      <c r="AG132" s="626"/>
      <c r="AH132" s="626"/>
      <c r="AI132" s="626"/>
      <c r="AJ132" s="626"/>
      <c r="AK132" s="627"/>
    </row>
    <row r="133" spans="1:37" x14ac:dyDescent="0.15">
      <c r="A133" s="617"/>
      <c r="B133" s="618"/>
      <c r="C133" s="618"/>
      <c r="D133" s="618"/>
      <c r="E133" s="618"/>
      <c r="F133" s="618"/>
      <c r="G133" s="619"/>
      <c r="H133" s="588"/>
      <c r="I133" s="588"/>
      <c r="J133" s="560" t="str">
        <f>IF(A133="","",INDEX(アーツ!$D:$D,MATCH(聡明なる学士!A133,アーツ!$C:$C,0)))</f>
        <v/>
      </c>
      <c r="K133" s="560"/>
      <c r="L133" s="560"/>
      <c r="M133" s="560"/>
      <c r="N133" s="560" t="str">
        <f>IF(A133="","",INDEX(アーツ!$E:$E,MATCH(聡明なる学士!A133,アーツ!$C:$C,0)))</f>
        <v/>
      </c>
      <c r="O133" s="560"/>
      <c r="P133" s="560"/>
      <c r="Q133" s="560"/>
      <c r="R133" s="560" t="str">
        <f>IF(A133="","",INDEX(アーツ!$F:$F,MATCH(聡明なる学士!A133,アーツ!$C:$C,0)))</f>
        <v/>
      </c>
      <c r="S133" s="560"/>
      <c r="T133" s="560"/>
      <c r="U133" s="560"/>
      <c r="V133" s="620" t="str">
        <f>IF(A133="","",INDEX(アーツ!$G:$G,MATCH(聡明なる学士!A133,アーツ!$C:$C,0)))</f>
        <v/>
      </c>
      <c r="W133" s="620"/>
      <c r="X133" s="606" t="str">
        <f>IF(A133="","",INDEX(アーツ!$H:$H,MATCH(聡明なる学士!A133,アーツ!$C:$C,0)))</f>
        <v/>
      </c>
      <c r="Y133" s="606"/>
      <c r="Z133" s="606"/>
      <c r="AA133" s="607"/>
      <c r="AB133" s="560" t="str">
        <f>IF(A133="","",INDEX(アーツ!$I:$I,MATCH(聡明なる学士!A133,アーツ!$C:$C,0)))</f>
        <v/>
      </c>
      <c r="AC133" s="560"/>
      <c r="AD133" s="560"/>
      <c r="AE133" s="560"/>
      <c r="AF133" s="560" t="str">
        <f>IF(A133="","",INDEX(アーツ!$J:$J,MATCH(聡明なる学士!A133,アーツ!$C:$C,0)))</f>
        <v/>
      </c>
      <c r="AG133" s="560"/>
      <c r="AH133" s="560"/>
      <c r="AI133" s="560"/>
      <c r="AJ133" s="608" t="str">
        <f>IF(A133="","",INDEX(アーツ!$K:$K,MATCH(聡明なる学士!A133,アーツ!$C:$C,0)))</f>
        <v/>
      </c>
      <c r="AK133" s="609"/>
    </row>
    <row r="134" spans="1:37" x14ac:dyDescent="0.15">
      <c r="A134" s="245" t="s">
        <v>1640</v>
      </c>
      <c r="B134" s="610" t="str">
        <f>IF(A133="","",INDEX(アーツ!$L:$L,MATCH(聡明なる学士!A133,アーツ!$C:$C,0)))</f>
        <v/>
      </c>
      <c r="C134" s="610"/>
      <c r="D134" s="610"/>
      <c r="E134" s="610"/>
      <c r="F134" s="610"/>
      <c r="G134" s="610"/>
      <c r="H134" s="610"/>
      <c r="I134" s="610"/>
      <c r="J134" s="610"/>
      <c r="K134" s="610"/>
      <c r="L134" s="610"/>
      <c r="M134" s="610"/>
      <c r="N134" s="610"/>
      <c r="O134" s="610"/>
      <c r="P134" s="610"/>
      <c r="Q134" s="610"/>
      <c r="R134" s="610"/>
      <c r="S134" s="610"/>
      <c r="T134" s="610"/>
      <c r="U134" s="610"/>
      <c r="V134" s="610"/>
      <c r="W134" s="610"/>
      <c r="X134" s="610"/>
      <c r="Y134" s="610"/>
      <c r="Z134" s="610"/>
      <c r="AA134" s="610"/>
      <c r="AB134" s="610"/>
      <c r="AC134" s="610"/>
      <c r="AD134" s="610"/>
      <c r="AE134" s="610"/>
      <c r="AF134" s="610"/>
      <c r="AG134" s="610"/>
      <c r="AH134" s="610"/>
      <c r="AI134" s="610"/>
      <c r="AJ134" s="610"/>
      <c r="AK134" s="611"/>
    </row>
    <row r="135" spans="1:37" ht="14.25" thickBot="1" x14ac:dyDescent="0.2">
      <c r="A135" s="247" t="s">
        <v>1641</v>
      </c>
      <c r="B135" s="612"/>
      <c r="C135" s="612"/>
      <c r="D135" s="612"/>
      <c r="E135" s="612"/>
      <c r="F135" s="612"/>
      <c r="G135" s="612"/>
      <c r="H135" s="612"/>
      <c r="I135" s="612"/>
      <c r="J135" s="612"/>
      <c r="K135" s="612"/>
      <c r="L135" s="612"/>
      <c r="M135" s="612"/>
      <c r="N135" s="612"/>
      <c r="O135" s="612"/>
      <c r="P135" s="612"/>
      <c r="Q135" s="612"/>
      <c r="R135" s="612"/>
      <c r="S135" s="612"/>
      <c r="T135" s="612"/>
      <c r="U135" s="612"/>
      <c r="V135" s="612"/>
      <c r="W135" s="612"/>
      <c r="X135" s="612"/>
      <c r="Y135" s="612"/>
      <c r="Z135" s="612"/>
      <c r="AA135" s="612"/>
      <c r="AB135" s="612"/>
      <c r="AC135" s="612"/>
      <c r="AD135" s="612"/>
      <c r="AE135" s="612"/>
      <c r="AF135" s="612"/>
      <c r="AG135" s="612"/>
      <c r="AH135" s="612"/>
      <c r="AI135" s="612"/>
      <c r="AJ135" s="612"/>
      <c r="AK135" s="613"/>
    </row>
    <row r="136" spans="1:37" x14ac:dyDescent="0.15">
      <c r="A136" s="614"/>
      <c r="B136" s="615"/>
      <c r="C136" s="615"/>
      <c r="D136" s="615"/>
      <c r="E136" s="615"/>
      <c r="F136" s="615"/>
      <c r="G136" s="616"/>
      <c r="H136" s="584"/>
      <c r="I136" s="584"/>
      <c r="J136" s="533" t="str">
        <f>IF(A136="","",INDEX(アーツ!$D:$D,MATCH(聡明なる学士!A136,アーツ!$C:$C,0)))</f>
        <v/>
      </c>
      <c r="K136" s="533"/>
      <c r="L136" s="533"/>
      <c r="M136" s="533"/>
      <c r="N136" s="533" t="str">
        <f>IF(A136="","",INDEX(アーツ!$E:$E,MATCH(聡明なる学士!A136,アーツ!$C:$C,0)))</f>
        <v/>
      </c>
      <c r="O136" s="533"/>
      <c r="P136" s="533"/>
      <c r="Q136" s="533"/>
      <c r="R136" s="533" t="str">
        <f>IF(A136="","",INDEX(アーツ!$F:$F,MATCH(聡明なる学士!A136,アーツ!$C:$C,0)))</f>
        <v/>
      </c>
      <c r="S136" s="533"/>
      <c r="T136" s="533"/>
      <c r="U136" s="533"/>
      <c r="V136" s="628" t="str">
        <f>IF(A136="","",INDEX(アーツ!$G:$G,MATCH(聡明なる学士!A136,アーツ!$C:$C,0)))</f>
        <v/>
      </c>
      <c r="W136" s="628"/>
      <c r="X136" s="629" t="str">
        <f>IF(A136="","",INDEX(アーツ!$H:$H,MATCH(聡明なる学士!A136,アーツ!$C:$C,0)))</f>
        <v/>
      </c>
      <c r="Y136" s="629"/>
      <c r="Z136" s="629"/>
      <c r="AA136" s="630"/>
      <c r="AB136" s="533" t="str">
        <f>IF(A136="","",INDEX(アーツ!$I:$I,MATCH(聡明なる学士!A136,アーツ!$C:$C,0)))</f>
        <v/>
      </c>
      <c r="AC136" s="533"/>
      <c r="AD136" s="533"/>
      <c r="AE136" s="533"/>
      <c r="AF136" s="533" t="str">
        <f>IF(A136="","",INDEX(アーツ!$J:$J,MATCH(聡明なる学士!A136,アーツ!$C:$C,0)))</f>
        <v/>
      </c>
      <c r="AG136" s="533"/>
      <c r="AH136" s="533"/>
      <c r="AI136" s="533"/>
      <c r="AJ136" s="624" t="str">
        <f>IF(A136="","",INDEX(アーツ!$K:$K,MATCH(聡明なる学士!A136,アーツ!$C:$C,0)))</f>
        <v/>
      </c>
      <c r="AK136" s="625"/>
    </row>
    <row r="137" spans="1:37" x14ac:dyDescent="0.15">
      <c r="A137" s="245" t="s">
        <v>1640</v>
      </c>
      <c r="B137" s="610" t="str">
        <f>IF(A136="","",INDEX(アーツ!$L:$L,MATCH(聡明なる学士!A136,アーツ!$C:$C,0)))</f>
        <v/>
      </c>
      <c r="C137" s="610"/>
      <c r="D137" s="610"/>
      <c r="E137" s="610"/>
      <c r="F137" s="610"/>
      <c r="G137" s="610"/>
      <c r="H137" s="610"/>
      <c r="I137" s="610"/>
      <c r="J137" s="610"/>
      <c r="K137" s="610"/>
      <c r="L137" s="610"/>
      <c r="M137" s="610"/>
      <c r="N137" s="610"/>
      <c r="O137" s="610"/>
      <c r="P137" s="610"/>
      <c r="Q137" s="610"/>
      <c r="R137" s="610"/>
      <c r="S137" s="610"/>
      <c r="T137" s="610"/>
      <c r="U137" s="610"/>
      <c r="V137" s="610"/>
      <c r="W137" s="610"/>
      <c r="X137" s="610"/>
      <c r="Y137" s="610"/>
      <c r="Z137" s="610"/>
      <c r="AA137" s="610"/>
      <c r="AB137" s="610"/>
      <c r="AC137" s="610"/>
      <c r="AD137" s="610"/>
      <c r="AE137" s="610"/>
      <c r="AF137" s="610"/>
      <c r="AG137" s="610"/>
      <c r="AH137" s="610"/>
      <c r="AI137" s="610"/>
      <c r="AJ137" s="610"/>
      <c r="AK137" s="611"/>
    </row>
    <row r="138" spans="1:37" ht="14.25" thickBot="1" x14ac:dyDescent="0.2">
      <c r="A138" s="246" t="s">
        <v>1641</v>
      </c>
      <c r="B138" s="626"/>
      <c r="C138" s="626"/>
      <c r="D138" s="626"/>
      <c r="E138" s="626"/>
      <c r="F138" s="626"/>
      <c r="G138" s="626"/>
      <c r="H138" s="626"/>
      <c r="I138" s="626"/>
      <c r="J138" s="626"/>
      <c r="K138" s="626"/>
      <c r="L138" s="626"/>
      <c r="M138" s="626"/>
      <c r="N138" s="626"/>
      <c r="O138" s="626"/>
      <c r="P138" s="626"/>
      <c r="Q138" s="626"/>
      <c r="R138" s="626"/>
      <c r="S138" s="626"/>
      <c r="T138" s="626"/>
      <c r="U138" s="626"/>
      <c r="V138" s="626"/>
      <c r="W138" s="626"/>
      <c r="X138" s="626"/>
      <c r="Y138" s="626"/>
      <c r="Z138" s="626"/>
      <c r="AA138" s="626"/>
      <c r="AB138" s="626"/>
      <c r="AC138" s="626"/>
      <c r="AD138" s="626"/>
      <c r="AE138" s="626"/>
      <c r="AF138" s="626"/>
      <c r="AG138" s="626"/>
      <c r="AH138" s="626"/>
      <c r="AI138" s="626"/>
      <c r="AJ138" s="626"/>
      <c r="AK138" s="627"/>
    </row>
    <row r="139" spans="1:37" x14ac:dyDescent="0.15">
      <c r="A139" s="617"/>
      <c r="B139" s="618"/>
      <c r="C139" s="618"/>
      <c r="D139" s="618"/>
      <c r="E139" s="618"/>
      <c r="F139" s="618"/>
      <c r="G139" s="619"/>
      <c r="H139" s="588"/>
      <c r="I139" s="588"/>
      <c r="J139" s="560" t="str">
        <f>IF(A139="","",INDEX(アーツ!$D:$D,MATCH(聡明なる学士!A139,アーツ!$C:$C,0)))</f>
        <v/>
      </c>
      <c r="K139" s="560"/>
      <c r="L139" s="560"/>
      <c r="M139" s="560"/>
      <c r="N139" s="560" t="str">
        <f>IF(A139="","",INDEX(アーツ!$E:$E,MATCH(聡明なる学士!A139,アーツ!$C:$C,0)))</f>
        <v/>
      </c>
      <c r="O139" s="560"/>
      <c r="P139" s="560"/>
      <c r="Q139" s="560"/>
      <c r="R139" s="560" t="str">
        <f>IF(A139="","",INDEX(アーツ!$F:$F,MATCH(聡明なる学士!A139,アーツ!$C:$C,0)))</f>
        <v/>
      </c>
      <c r="S139" s="560"/>
      <c r="T139" s="560"/>
      <c r="U139" s="560"/>
      <c r="V139" s="620" t="str">
        <f>IF(A139="","",INDEX(アーツ!$G:$G,MATCH(聡明なる学士!A139,アーツ!$C:$C,0)))</f>
        <v/>
      </c>
      <c r="W139" s="620"/>
      <c r="X139" s="606" t="str">
        <f>IF(A139="","",INDEX(アーツ!$H:$H,MATCH(聡明なる学士!A139,アーツ!$C:$C,0)))</f>
        <v/>
      </c>
      <c r="Y139" s="606"/>
      <c r="Z139" s="606"/>
      <c r="AA139" s="607"/>
      <c r="AB139" s="560" t="str">
        <f>IF(A139="","",INDEX(アーツ!$I:$I,MATCH(聡明なる学士!A139,アーツ!$C:$C,0)))</f>
        <v/>
      </c>
      <c r="AC139" s="560"/>
      <c r="AD139" s="560"/>
      <c r="AE139" s="560"/>
      <c r="AF139" s="560" t="str">
        <f>IF(A139="","",INDEX(アーツ!$J:$J,MATCH(聡明なる学士!A139,アーツ!$C:$C,0)))</f>
        <v/>
      </c>
      <c r="AG139" s="560"/>
      <c r="AH139" s="560"/>
      <c r="AI139" s="560"/>
      <c r="AJ139" s="608" t="str">
        <f>IF(A139="","",INDEX(アーツ!$K:$K,MATCH(聡明なる学士!A139,アーツ!$C:$C,0)))</f>
        <v/>
      </c>
      <c r="AK139" s="609"/>
    </row>
    <row r="140" spans="1:37" x14ac:dyDescent="0.15">
      <c r="A140" s="245" t="s">
        <v>1640</v>
      </c>
      <c r="B140" s="610" t="str">
        <f>IF(A139="","",INDEX(アーツ!$L:$L,MATCH(聡明なる学士!A139,アーツ!$C:$C,0)))</f>
        <v/>
      </c>
      <c r="C140" s="610"/>
      <c r="D140" s="610"/>
      <c r="E140" s="610"/>
      <c r="F140" s="610"/>
      <c r="G140" s="610"/>
      <c r="H140" s="610"/>
      <c r="I140" s="610"/>
      <c r="J140" s="610"/>
      <c r="K140" s="610"/>
      <c r="L140" s="610"/>
      <c r="M140" s="610"/>
      <c r="N140" s="610"/>
      <c r="O140" s="610"/>
      <c r="P140" s="610"/>
      <c r="Q140" s="610"/>
      <c r="R140" s="610"/>
      <c r="S140" s="610"/>
      <c r="T140" s="610"/>
      <c r="U140" s="610"/>
      <c r="V140" s="610"/>
      <c r="W140" s="610"/>
      <c r="X140" s="610"/>
      <c r="Y140" s="610"/>
      <c r="Z140" s="610"/>
      <c r="AA140" s="610"/>
      <c r="AB140" s="610"/>
      <c r="AC140" s="610"/>
      <c r="AD140" s="610"/>
      <c r="AE140" s="610"/>
      <c r="AF140" s="610"/>
      <c r="AG140" s="610"/>
      <c r="AH140" s="610"/>
      <c r="AI140" s="610"/>
      <c r="AJ140" s="610"/>
      <c r="AK140" s="611"/>
    </row>
    <row r="141" spans="1:37" ht="14.25" thickBot="1" x14ac:dyDescent="0.2">
      <c r="A141" s="247" t="s">
        <v>1641</v>
      </c>
      <c r="B141" s="612"/>
      <c r="C141" s="612"/>
      <c r="D141" s="612"/>
      <c r="E141" s="612"/>
      <c r="F141" s="612"/>
      <c r="G141" s="612"/>
      <c r="H141" s="612"/>
      <c r="I141" s="612"/>
      <c r="J141" s="612"/>
      <c r="K141" s="612"/>
      <c r="L141" s="612"/>
      <c r="M141" s="612"/>
      <c r="N141" s="612"/>
      <c r="O141" s="612"/>
      <c r="P141" s="612"/>
      <c r="Q141" s="612"/>
      <c r="R141" s="612"/>
      <c r="S141" s="612"/>
      <c r="T141" s="612"/>
      <c r="U141" s="612"/>
      <c r="V141" s="612"/>
      <c r="W141" s="612"/>
      <c r="X141" s="612"/>
      <c r="Y141" s="612"/>
      <c r="Z141" s="612"/>
      <c r="AA141" s="612"/>
      <c r="AB141" s="612"/>
      <c r="AC141" s="612"/>
      <c r="AD141" s="612"/>
      <c r="AE141" s="612"/>
      <c r="AF141" s="612"/>
      <c r="AG141" s="612"/>
      <c r="AH141" s="612"/>
      <c r="AI141" s="612"/>
      <c r="AJ141" s="612"/>
      <c r="AK141" s="613"/>
    </row>
    <row r="142" spans="1:37" x14ac:dyDescent="0.15">
      <c r="A142" s="614"/>
      <c r="B142" s="615"/>
      <c r="C142" s="615"/>
      <c r="D142" s="615"/>
      <c r="E142" s="615"/>
      <c r="F142" s="615"/>
      <c r="G142" s="616"/>
      <c r="H142" s="584"/>
      <c r="I142" s="584"/>
      <c r="J142" s="533" t="str">
        <f>IF(A142="","",INDEX(アーツ!$D:$D,MATCH(聡明なる学士!A142,アーツ!$C:$C,0)))</f>
        <v/>
      </c>
      <c r="K142" s="533"/>
      <c r="L142" s="533"/>
      <c r="M142" s="533"/>
      <c r="N142" s="533" t="str">
        <f>IF(A142="","",INDEX(アーツ!$E:$E,MATCH(聡明なる学士!A142,アーツ!$C:$C,0)))</f>
        <v/>
      </c>
      <c r="O142" s="533"/>
      <c r="P142" s="533"/>
      <c r="Q142" s="533"/>
      <c r="R142" s="533" t="str">
        <f>IF(A142="","",INDEX(アーツ!$F:$F,MATCH(聡明なる学士!A142,アーツ!$C:$C,0)))</f>
        <v/>
      </c>
      <c r="S142" s="533"/>
      <c r="T142" s="533"/>
      <c r="U142" s="533"/>
      <c r="V142" s="628" t="str">
        <f>IF(A142="","",INDEX(アーツ!$G:$G,MATCH(聡明なる学士!A142,アーツ!$C:$C,0)))</f>
        <v/>
      </c>
      <c r="W142" s="628"/>
      <c r="X142" s="629" t="str">
        <f>IF(A142="","",INDEX(アーツ!$H:$H,MATCH(聡明なる学士!A142,アーツ!$C:$C,0)))</f>
        <v/>
      </c>
      <c r="Y142" s="629"/>
      <c r="Z142" s="629"/>
      <c r="AA142" s="630"/>
      <c r="AB142" s="533" t="str">
        <f>IF(A142="","",INDEX(アーツ!$I:$I,MATCH(聡明なる学士!A142,アーツ!$C:$C,0)))</f>
        <v/>
      </c>
      <c r="AC142" s="533"/>
      <c r="AD142" s="533"/>
      <c r="AE142" s="533"/>
      <c r="AF142" s="533" t="str">
        <f>IF(A142="","",INDEX(アーツ!$J:$J,MATCH(聡明なる学士!A142,アーツ!$C:$C,0)))</f>
        <v/>
      </c>
      <c r="AG142" s="533"/>
      <c r="AH142" s="533"/>
      <c r="AI142" s="533"/>
      <c r="AJ142" s="624" t="str">
        <f>IF(A142="","",INDEX(アーツ!$K:$K,MATCH(聡明なる学士!A142,アーツ!$C:$C,0)))</f>
        <v/>
      </c>
      <c r="AK142" s="625"/>
    </row>
    <row r="143" spans="1:37" x14ac:dyDescent="0.15">
      <c r="A143" s="245" t="s">
        <v>1640</v>
      </c>
      <c r="B143" s="610" t="str">
        <f>IF(A142="","",INDEX(アーツ!$L:$L,MATCH(聡明なる学士!A142,アーツ!$C:$C,0)))</f>
        <v/>
      </c>
      <c r="C143" s="610"/>
      <c r="D143" s="610"/>
      <c r="E143" s="610"/>
      <c r="F143" s="610"/>
      <c r="G143" s="610"/>
      <c r="H143" s="610"/>
      <c r="I143" s="610"/>
      <c r="J143" s="610"/>
      <c r="K143" s="610"/>
      <c r="L143" s="610"/>
      <c r="M143" s="610"/>
      <c r="N143" s="610"/>
      <c r="O143" s="610"/>
      <c r="P143" s="610"/>
      <c r="Q143" s="610"/>
      <c r="R143" s="610"/>
      <c r="S143" s="610"/>
      <c r="T143" s="610"/>
      <c r="U143" s="610"/>
      <c r="V143" s="610"/>
      <c r="W143" s="610"/>
      <c r="X143" s="610"/>
      <c r="Y143" s="610"/>
      <c r="Z143" s="610"/>
      <c r="AA143" s="610"/>
      <c r="AB143" s="610"/>
      <c r="AC143" s="610"/>
      <c r="AD143" s="610"/>
      <c r="AE143" s="610"/>
      <c r="AF143" s="610"/>
      <c r="AG143" s="610"/>
      <c r="AH143" s="610"/>
      <c r="AI143" s="610"/>
      <c r="AJ143" s="610"/>
      <c r="AK143" s="611"/>
    </row>
    <row r="144" spans="1:37" ht="14.25" thickBot="1" x14ac:dyDescent="0.2">
      <c r="A144" s="246" t="s">
        <v>1641</v>
      </c>
      <c r="B144" s="626"/>
      <c r="C144" s="626"/>
      <c r="D144" s="626"/>
      <c r="E144" s="626"/>
      <c r="F144" s="626"/>
      <c r="G144" s="626"/>
      <c r="H144" s="626"/>
      <c r="I144" s="626"/>
      <c r="J144" s="626"/>
      <c r="K144" s="626"/>
      <c r="L144" s="626"/>
      <c r="M144" s="626"/>
      <c r="N144" s="626"/>
      <c r="O144" s="626"/>
      <c r="P144" s="626"/>
      <c r="Q144" s="626"/>
      <c r="R144" s="626"/>
      <c r="S144" s="626"/>
      <c r="T144" s="626"/>
      <c r="U144" s="626"/>
      <c r="V144" s="626"/>
      <c r="W144" s="626"/>
      <c r="X144" s="626"/>
      <c r="Y144" s="626"/>
      <c r="Z144" s="626"/>
      <c r="AA144" s="626"/>
      <c r="AB144" s="626"/>
      <c r="AC144" s="626"/>
      <c r="AD144" s="626"/>
      <c r="AE144" s="626"/>
      <c r="AF144" s="626"/>
      <c r="AG144" s="626"/>
      <c r="AH144" s="626"/>
      <c r="AI144" s="626"/>
      <c r="AJ144" s="626"/>
      <c r="AK144" s="627"/>
    </row>
    <row r="145" spans="1:37" x14ac:dyDescent="0.15">
      <c r="A145" s="617"/>
      <c r="B145" s="618"/>
      <c r="C145" s="618"/>
      <c r="D145" s="618"/>
      <c r="E145" s="618"/>
      <c r="F145" s="618"/>
      <c r="G145" s="619"/>
      <c r="H145" s="588"/>
      <c r="I145" s="588"/>
      <c r="J145" s="560" t="str">
        <f>IF(A145="","",INDEX(アーツ!$D:$D,MATCH(聡明なる学士!A145,アーツ!$C:$C,0)))</f>
        <v/>
      </c>
      <c r="K145" s="560"/>
      <c r="L145" s="560"/>
      <c r="M145" s="560"/>
      <c r="N145" s="560" t="str">
        <f>IF(A145="","",INDEX(アーツ!$E:$E,MATCH(聡明なる学士!A145,アーツ!$C:$C,0)))</f>
        <v/>
      </c>
      <c r="O145" s="560"/>
      <c r="P145" s="560"/>
      <c r="Q145" s="560"/>
      <c r="R145" s="560" t="str">
        <f>IF(A145="","",INDEX(アーツ!$F:$F,MATCH(聡明なる学士!A145,アーツ!$C:$C,0)))</f>
        <v/>
      </c>
      <c r="S145" s="560"/>
      <c r="T145" s="560"/>
      <c r="U145" s="560"/>
      <c r="V145" s="620" t="str">
        <f>IF(A145="","",INDEX(アーツ!$G:$G,MATCH(聡明なる学士!A145,アーツ!$C:$C,0)))</f>
        <v/>
      </c>
      <c r="W145" s="620"/>
      <c r="X145" s="606" t="str">
        <f>IF(A145="","",INDEX(アーツ!$H:$H,MATCH(聡明なる学士!A145,アーツ!$C:$C,0)))</f>
        <v/>
      </c>
      <c r="Y145" s="606"/>
      <c r="Z145" s="606"/>
      <c r="AA145" s="607"/>
      <c r="AB145" s="560" t="str">
        <f>IF(A145="","",INDEX(アーツ!$I:$I,MATCH(聡明なる学士!A145,アーツ!$C:$C,0)))</f>
        <v/>
      </c>
      <c r="AC145" s="560"/>
      <c r="AD145" s="560"/>
      <c r="AE145" s="560"/>
      <c r="AF145" s="560" t="str">
        <f>IF(A145="","",INDEX(アーツ!$J:$J,MATCH(聡明なる学士!A145,アーツ!$C:$C,0)))</f>
        <v/>
      </c>
      <c r="AG145" s="560"/>
      <c r="AH145" s="560"/>
      <c r="AI145" s="560"/>
      <c r="AJ145" s="608" t="str">
        <f>IF(A145="","",INDEX(アーツ!$K:$K,MATCH(聡明なる学士!A145,アーツ!$C:$C,0)))</f>
        <v/>
      </c>
      <c r="AK145" s="609"/>
    </row>
    <row r="146" spans="1:37" x14ac:dyDescent="0.15">
      <c r="A146" s="245" t="s">
        <v>1640</v>
      </c>
      <c r="B146" s="610" t="str">
        <f>IF(A145="","",INDEX(アーツ!$L:$L,MATCH(聡明なる学士!A145,アーツ!$C:$C,0)))</f>
        <v/>
      </c>
      <c r="C146" s="610"/>
      <c r="D146" s="610"/>
      <c r="E146" s="610"/>
      <c r="F146" s="610"/>
      <c r="G146" s="610"/>
      <c r="H146" s="610"/>
      <c r="I146" s="610"/>
      <c r="J146" s="610"/>
      <c r="K146" s="610"/>
      <c r="L146" s="610"/>
      <c r="M146" s="610"/>
      <c r="N146" s="610"/>
      <c r="O146" s="610"/>
      <c r="P146" s="610"/>
      <c r="Q146" s="610"/>
      <c r="R146" s="610"/>
      <c r="S146" s="610"/>
      <c r="T146" s="610"/>
      <c r="U146" s="610"/>
      <c r="V146" s="610"/>
      <c r="W146" s="610"/>
      <c r="X146" s="610"/>
      <c r="Y146" s="610"/>
      <c r="Z146" s="610"/>
      <c r="AA146" s="610"/>
      <c r="AB146" s="610"/>
      <c r="AC146" s="610"/>
      <c r="AD146" s="610"/>
      <c r="AE146" s="610"/>
      <c r="AF146" s="610"/>
      <c r="AG146" s="610"/>
      <c r="AH146" s="610"/>
      <c r="AI146" s="610"/>
      <c r="AJ146" s="610"/>
      <c r="AK146" s="611"/>
    </row>
    <row r="147" spans="1:37" ht="14.25" thickBot="1" x14ac:dyDescent="0.2">
      <c r="A147" s="247" t="s">
        <v>1641</v>
      </c>
      <c r="B147" s="612"/>
      <c r="C147" s="612"/>
      <c r="D147" s="612"/>
      <c r="E147" s="612"/>
      <c r="F147" s="612"/>
      <c r="G147" s="612"/>
      <c r="H147" s="612"/>
      <c r="I147" s="612"/>
      <c r="J147" s="612"/>
      <c r="K147" s="612"/>
      <c r="L147" s="612"/>
      <c r="M147" s="612"/>
      <c r="N147" s="612"/>
      <c r="O147" s="612"/>
      <c r="P147" s="612"/>
      <c r="Q147" s="612"/>
      <c r="R147" s="612"/>
      <c r="S147" s="612"/>
      <c r="T147" s="612"/>
      <c r="U147" s="612"/>
      <c r="V147" s="612"/>
      <c r="W147" s="612"/>
      <c r="X147" s="612"/>
      <c r="Y147" s="612"/>
      <c r="Z147" s="612"/>
      <c r="AA147" s="612"/>
      <c r="AB147" s="612"/>
      <c r="AC147" s="612"/>
      <c r="AD147" s="612"/>
      <c r="AE147" s="612"/>
      <c r="AF147" s="612"/>
      <c r="AG147" s="612"/>
      <c r="AH147" s="612"/>
      <c r="AI147" s="612"/>
      <c r="AJ147" s="612"/>
      <c r="AK147" s="613"/>
    </row>
    <row r="148" spans="1:37" ht="14.25" thickBot="1" x14ac:dyDescent="0.2">
      <c r="A148" s="218"/>
      <c r="B148" s="218"/>
      <c r="C148" s="218"/>
      <c r="D148" s="218"/>
      <c r="E148" s="218"/>
      <c r="F148" s="218"/>
      <c r="G148" s="218"/>
      <c r="H148" s="218"/>
      <c r="I148" s="218"/>
      <c r="J148" s="218"/>
      <c r="K148" s="218"/>
      <c r="L148" s="218"/>
      <c r="M148" s="218"/>
      <c r="N148" s="218"/>
      <c r="O148" s="218"/>
      <c r="P148" s="218"/>
      <c r="Q148" s="218"/>
      <c r="R148" s="218"/>
      <c r="S148" s="218"/>
      <c r="T148" s="218"/>
      <c r="U148" s="218"/>
      <c r="V148" s="639" t="s">
        <v>1642</v>
      </c>
      <c r="W148" s="639"/>
      <c r="X148" s="639"/>
      <c r="Y148" s="639"/>
      <c r="Z148" s="639"/>
      <c r="AA148" s="639"/>
      <c r="AB148" s="640"/>
      <c r="AC148" s="640"/>
      <c r="AD148" s="641" t="s">
        <v>1643</v>
      </c>
      <c r="AE148" s="321"/>
      <c r="AF148" s="321"/>
      <c r="AG148" s="321"/>
      <c r="AH148" s="321"/>
      <c r="AI148" s="642"/>
      <c r="AJ148" s="643">
        <f>SUM(H103,H106,H109,H112,H115,H118,H121,H124,H127,H130,H133,H136,H139,H142,H145)-AB148</f>
        <v>5</v>
      </c>
      <c r="AK148" s="643"/>
    </row>
    <row r="149" spans="1:37" ht="13.5" customHeight="1" x14ac:dyDescent="0.15">
      <c r="A149" s="644" t="s">
        <v>1777</v>
      </c>
      <c r="B149" s="645"/>
      <c r="C149" s="645"/>
      <c r="D149" s="645"/>
      <c r="E149" s="645"/>
      <c r="F149" s="645"/>
      <c r="G149" s="645"/>
      <c r="H149" s="645"/>
      <c r="I149" s="645"/>
      <c r="J149" s="645"/>
      <c r="K149" s="645"/>
      <c r="L149" s="645"/>
      <c r="M149" s="645"/>
      <c r="N149" s="645"/>
      <c r="O149" s="645"/>
      <c r="P149" s="645"/>
      <c r="Q149" s="645"/>
      <c r="R149" s="645"/>
      <c r="S149" s="280" t="s">
        <v>870</v>
      </c>
      <c r="T149" s="281"/>
      <c r="U149" s="281"/>
      <c r="V149" s="281"/>
      <c r="W149" s="650"/>
      <c r="X149" s="651"/>
      <c r="Y149" s="320"/>
      <c r="Z149" s="321"/>
      <c r="AA149" s="321"/>
      <c r="AB149" s="321"/>
      <c r="AC149" s="321"/>
      <c r="AD149" s="321"/>
      <c r="AE149" s="321"/>
      <c r="AF149" s="321"/>
      <c r="AG149" s="321"/>
      <c r="AH149" s="321"/>
      <c r="AI149" s="321"/>
      <c r="AJ149" s="321"/>
      <c r="AK149" s="322"/>
    </row>
    <row r="150" spans="1:37" ht="13.5" customHeight="1" x14ac:dyDescent="0.15">
      <c r="A150" s="646"/>
      <c r="B150" s="647"/>
      <c r="C150" s="647"/>
      <c r="D150" s="647"/>
      <c r="E150" s="647"/>
      <c r="F150" s="647"/>
      <c r="G150" s="647"/>
      <c r="H150" s="647"/>
      <c r="I150" s="647"/>
      <c r="J150" s="647"/>
      <c r="K150" s="647"/>
      <c r="L150" s="647"/>
      <c r="M150" s="647"/>
      <c r="N150" s="647"/>
      <c r="O150" s="647"/>
      <c r="P150" s="647"/>
      <c r="Q150" s="647"/>
      <c r="R150" s="647"/>
      <c r="S150" s="278" t="s">
        <v>597</v>
      </c>
      <c r="T150" s="279"/>
      <c r="U150" s="279"/>
      <c r="V150" s="279"/>
      <c r="W150" s="311"/>
      <c r="X150" s="319"/>
      <c r="Y150" s="323"/>
      <c r="Z150" s="324"/>
      <c r="AA150" s="324"/>
      <c r="AB150" s="324"/>
      <c r="AC150" s="324"/>
      <c r="AD150" s="324"/>
      <c r="AE150" s="324"/>
      <c r="AF150" s="324"/>
      <c r="AG150" s="324"/>
      <c r="AH150" s="324"/>
      <c r="AI150" s="324"/>
      <c r="AJ150" s="324"/>
      <c r="AK150" s="325"/>
    </row>
    <row r="151" spans="1:37" ht="14.25" customHeight="1" thickBot="1" x14ac:dyDescent="0.2">
      <c r="A151" s="648"/>
      <c r="B151" s="649"/>
      <c r="C151" s="649"/>
      <c r="D151" s="649"/>
      <c r="E151" s="649"/>
      <c r="F151" s="649"/>
      <c r="G151" s="649"/>
      <c r="H151" s="649"/>
      <c r="I151" s="649"/>
      <c r="J151" s="649"/>
      <c r="K151" s="649"/>
      <c r="L151" s="649"/>
      <c r="M151" s="649"/>
      <c r="N151" s="649"/>
      <c r="O151" s="649"/>
      <c r="P151" s="649"/>
      <c r="Q151" s="649"/>
      <c r="R151" s="649"/>
      <c r="S151" s="306" t="s">
        <v>598</v>
      </c>
      <c r="T151" s="307"/>
      <c r="U151" s="307"/>
      <c r="V151" s="307"/>
      <c r="W151" s="631">
        <f>AR24</f>
        <v>1</v>
      </c>
      <c r="X151" s="632"/>
      <c r="Y151" s="590"/>
      <c r="Z151" s="652"/>
      <c r="AA151" s="652"/>
      <c r="AB151" s="652"/>
      <c r="AC151" s="652"/>
      <c r="AD151" s="652"/>
      <c r="AE151" s="652"/>
      <c r="AF151" s="652"/>
      <c r="AG151" s="652"/>
      <c r="AH151" s="652"/>
      <c r="AI151" s="652"/>
      <c r="AJ151" s="652"/>
      <c r="AK151" s="653"/>
    </row>
    <row r="152" spans="1:37" ht="14.25" thickBot="1" x14ac:dyDescent="0.2">
      <c r="A152" s="633" t="s">
        <v>833</v>
      </c>
      <c r="B152" s="634"/>
      <c r="C152" s="634"/>
      <c r="D152" s="634"/>
      <c r="E152" s="634"/>
      <c r="F152" s="634"/>
      <c r="G152" s="635" t="str">
        <f>H4</f>
        <v>聡明なる学士</v>
      </c>
      <c r="H152" s="635"/>
      <c r="I152" s="635"/>
      <c r="J152" s="635"/>
      <c r="K152" s="635"/>
      <c r="L152" s="635"/>
      <c r="M152" s="635"/>
      <c r="N152" s="635"/>
      <c r="O152" s="635"/>
      <c r="P152" s="635"/>
      <c r="Q152" s="635"/>
      <c r="R152" s="635"/>
      <c r="S152" s="636" t="s">
        <v>586</v>
      </c>
      <c r="T152" s="636"/>
      <c r="U152" s="636"/>
      <c r="V152" s="636"/>
      <c r="W152" s="636"/>
      <c r="X152" s="636"/>
      <c r="Y152" s="637" t="str">
        <f>H7</f>
        <v>サンプルキャラクター</v>
      </c>
      <c r="Z152" s="637"/>
      <c r="AA152" s="637"/>
      <c r="AB152" s="637"/>
      <c r="AC152" s="637"/>
      <c r="AD152" s="637"/>
      <c r="AE152" s="637"/>
      <c r="AF152" s="637"/>
      <c r="AG152" s="637"/>
      <c r="AH152" s="637"/>
      <c r="AI152" s="637"/>
      <c r="AJ152" s="637"/>
      <c r="AK152" s="638"/>
    </row>
    <row r="153" spans="1:37" ht="14.25" thickBot="1" x14ac:dyDescent="0.2">
      <c r="F153" s="218"/>
      <c r="G153" s="218"/>
      <c r="H153" s="218"/>
      <c r="I153" s="218"/>
      <c r="J153" s="218"/>
      <c r="K153" s="218"/>
      <c r="L153" s="218"/>
      <c r="M153" s="218"/>
      <c r="N153" s="218"/>
      <c r="O153" s="218"/>
      <c r="P153" s="218"/>
      <c r="Q153" s="218"/>
      <c r="R153" s="218"/>
      <c r="V153" s="218"/>
      <c r="W153" s="218"/>
      <c r="X153" s="218"/>
      <c r="Y153" s="218"/>
      <c r="Z153" s="218"/>
      <c r="AA153" s="218"/>
      <c r="AB153" s="218"/>
      <c r="AC153" s="218"/>
      <c r="AD153" s="218"/>
      <c r="AE153" s="218"/>
      <c r="AF153" s="218"/>
      <c r="AG153" s="218"/>
      <c r="AH153" s="218"/>
      <c r="AI153" s="218"/>
      <c r="AJ153" s="218"/>
      <c r="AK153" s="218"/>
    </row>
    <row r="154" spans="1:37" ht="14.25" thickBot="1" x14ac:dyDescent="0.2">
      <c r="A154" s="663" t="s">
        <v>1778</v>
      </c>
      <c r="B154" s="636"/>
      <c r="C154" s="664"/>
      <c r="D154" s="664"/>
      <c r="E154" s="664"/>
      <c r="F154" s="664"/>
      <c r="G154" s="664"/>
      <c r="H154" s="664"/>
      <c r="I154" s="664"/>
      <c r="J154" s="664"/>
      <c r="K154" s="664"/>
      <c r="L154" s="664"/>
      <c r="M154" s="664"/>
      <c r="N154" s="664"/>
      <c r="O154" s="664"/>
      <c r="P154" s="664"/>
      <c r="Q154" s="664"/>
      <c r="R154" s="665"/>
      <c r="S154" s="218"/>
      <c r="T154" s="663" t="s">
        <v>1778</v>
      </c>
      <c r="U154" s="636"/>
      <c r="V154" s="664"/>
      <c r="W154" s="664"/>
      <c r="X154" s="664"/>
      <c r="Y154" s="664"/>
      <c r="Z154" s="664"/>
      <c r="AA154" s="664"/>
      <c r="AB154" s="664"/>
      <c r="AC154" s="664"/>
      <c r="AD154" s="664"/>
      <c r="AE154" s="664"/>
      <c r="AF154" s="664"/>
      <c r="AG154" s="664"/>
      <c r="AH154" s="664"/>
      <c r="AI154" s="664"/>
      <c r="AJ154" s="664"/>
      <c r="AK154" s="665"/>
    </row>
    <row r="155" spans="1:37" x14ac:dyDescent="0.15">
      <c r="A155" s="448" t="s">
        <v>703</v>
      </c>
      <c r="B155" s="449"/>
      <c r="C155" s="248" t="s">
        <v>1785</v>
      </c>
      <c r="D155" s="654" t="s">
        <v>3723</v>
      </c>
      <c r="E155" s="655"/>
      <c r="F155" s="249" t="s">
        <v>1786</v>
      </c>
      <c r="G155" s="656">
        <v>105</v>
      </c>
      <c r="H155" s="655"/>
      <c r="I155" s="249" t="s">
        <v>1787</v>
      </c>
      <c r="J155" s="449" t="s">
        <v>1782</v>
      </c>
      <c r="K155" s="449"/>
      <c r="L155" s="449"/>
      <c r="M155" s="449"/>
      <c r="N155" s="656" t="s">
        <v>1401</v>
      </c>
      <c r="O155" s="656"/>
      <c r="P155" s="656"/>
      <c r="Q155" s="656"/>
      <c r="R155" s="657"/>
      <c r="S155" s="218"/>
      <c r="T155" s="448" t="s">
        <v>703</v>
      </c>
      <c r="U155" s="449"/>
      <c r="V155" s="248" t="s">
        <v>1785</v>
      </c>
      <c r="W155" s="654"/>
      <c r="X155" s="655"/>
      <c r="Y155" s="249" t="s">
        <v>1786</v>
      </c>
      <c r="Z155" s="656"/>
      <c r="AA155" s="655"/>
      <c r="AB155" s="249" t="s">
        <v>1787</v>
      </c>
      <c r="AC155" s="449" t="s">
        <v>1782</v>
      </c>
      <c r="AD155" s="449"/>
      <c r="AE155" s="449"/>
      <c r="AF155" s="449"/>
      <c r="AG155" s="656"/>
      <c r="AH155" s="656"/>
      <c r="AI155" s="656"/>
      <c r="AJ155" s="656"/>
      <c r="AK155" s="657"/>
    </row>
    <row r="156" spans="1:37" x14ac:dyDescent="0.15">
      <c r="A156" s="658" t="s">
        <v>1783</v>
      </c>
      <c r="B156" s="659"/>
      <c r="C156" s="601">
        <v>-15</v>
      </c>
      <c r="D156" s="601"/>
      <c r="E156" s="601"/>
      <c r="F156" s="601"/>
      <c r="G156" s="601"/>
      <c r="H156" s="660"/>
      <c r="I156" s="250" t="s">
        <v>1787</v>
      </c>
      <c r="J156" s="659" t="s">
        <v>740</v>
      </c>
      <c r="K156" s="659"/>
      <c r="L156" s="661" t="s">
        <v>755</v>
      </c>
      <c r="M156" s="661"/>
      <c r="N156" s="661"/>
      <c r="O156" s="661"/>
      <c r="P156" s="661"/>
      <c r="Q156" s="661"/>
      <c r="R156" s="662"/>
      <c r="S156" s="218"/>
      <c r="T156" s="658" t="s">
        <v>1783</v>
      </c>
      <c r="U156" s="659"/>
      <c r="V156" s="601"/>
      <c r="W156" s="601"/>
      <c r="X156" s="601"/>
      <c r="Y156" s="601"/>
      <c r="Z156" s="601"/>
      <c r="AA156" s="660"/>
      <c r="AB156" s="250" t="s">
        <v>1787</v>
      </c>
      <c r="AC156" s="659" t="s">
        <v>740</v>
      </c>
      <c r="AD156" s="659"/>
      <c r="AE156" s="661"/>
      <c r="AF156" s="661"/>
      <c r="AG156" s="661"/>
      <c r="AH156" s="661"/>
      <c r="AI156" s="661"/>
      <c r="AJ156" s="661"/>
      <c r="AK156" s="662"/>
    </row>
    <row r="157" spans="1:37" x14ac:dyDescent="0.15">
      <c r="A157" s="658" t="s">
        <v>1779</v>
      </c>
      <c r="B157" s="659"/>
      <c r="C157" s="659"/>
      <c r="D157" s="659"/>
      <c r="E157" s="659"/>
      <c r="F157" s="661">
        <v>30</v>
      </c>
      <c r="G157" s="661"/>
      <c r="H157" s="674"/>
      <c r="I157" s="250" t="s">
        <v>1787</v>
      </c>
      <c r="J157" s="659" t="s">
        <v>742</v>
      </c>
      <c r="K157" s="659"/>
      <c r="L157" s="661" t="s">
        <v>1254</v>
      </c>
      <c r="M157" s="661"/>
      <c r="N157" s="661"/>
      <c r="O157" s="661"/>
      <c r="P157" s="661"/>
      <c r="Q157" s="661"/>
      <c r="R157" s="662"/>
      <c r="S157" s="218"/>
      <c r="T157" s="658" t="s">
        <v>1779</v>
      </c>
      <c r="U157" s="659"/>
      <c r="V157" s="659"/>
      <c r="W157" s="659"/>
      <c r="X157" s="659"/>
      <c r="Y157" s="661"/>
      <c r="Z157" s="661"/>
      <c r="AA157" s="674"/>
      <c r="AB157" s="250" t="s">
        <v>1787</v>
      </c>
      <c r="AC157" s="659" t="s">
        <v>742</v>
      </c>
      <c r="AD157" s="659"/>
      <c r="AE157" s="661"/>
      <c r="AF157" s="661"/>
      <c r="AG157" s="661"/>
      <c r="AH157" s="661"/>
      <c r="AI157" s="661"/>
      <c r="AJ157" s="661"/>
      <c r="AK157" s="662"/>
    </row>
    <row r="158" spans="1:37" x14ac:dyDescent="0.15">
      <c r="A158" s="671" t="s">
        <v>1780</v>
      </c>
      <c r="B158" s="672"/>
      <c r="C158" s="673" t="s">
        <v>1421</v>
      </c>
      <c r="D158" s="673"/>
      <c r="E158" s="673"/>
      <c r="F158" s="673"/>
      <c r="G158" s="673"/>
      <c r="H158" s="673"/>
      <c r="I158" s="673"/>
      <c r="J158" s="666" t="s">
        <v>1788</v>
      </c>
      <c r="K158" s="666"/>
      <c r="L158" s="666"/>
      <c r="M158" s="666"/>
      <c r="N158" s="667" t="s">
        <v>3724</v>
      </c>
      <c r="O158" s="667"/>
      <c r="P158" s="667"/>
      <c r="Q158" s="667"/>
      <c r="R158" s="668"/>
      <c r="S158" s="218"/>
      <c r="T158" s="671" t="s">
        <v>1780</v>
      </c>
      <c r="U158" s="672"/>
      <c r="V158" s="673"/>
      <c r="W158" s="673"/>
      <c r="X158" s="673"/>
      <c r="Y158" s="673"/>
      <c r="Z158" s="673"/>
      <c r="AA158" s="673"/>
      <c r="AB158" s="673"/>
      <c r="AC158" s="666" t="s">
        <v>1788</v>
      </c>
      <c r="AD158" s="666"/>
      <c r="AE158" s="666"/>
      <c r="AF158" s="666"/>
      <c r="AG158" s="667"/>
      <c r="AH158" s="667"/>
      <c r="AI158" s="667"/>
      <c r="AJ158" s="667"/>
      <c r="AK158" s="668"/>
    </row>
    <row r="159" spans="1:37" x14ac:dyDescent="0.15">
      <c r="A159" s="658" t="s">
        <v>1784</v>
      </c>
      <c r="B159" s="659"/>
      <c r="C159" s="659"/>
      <c r="D159" s="659"/>
      <c r="E159" s="669" t="s">
        <v>3725</v>
      </c>
      <c r="F159" s="669"/>
      <c r="G159" s="669"/>
      <c r="H159" s="669"/>
      <c r="I159" s="669"/>
      <c r="J159" s="669"/>
      <c r="K159" s="669"/>
      <c r="L159" s="669"/>
      <c r="M159" s="669"/>
      <c r="N159" s="669"/>
      <c r="O159" s="669"/>
      <c r="P159" s="669"/>
      <c r="Q159" s="669"/>
      <c r="R159" s="670"/>
      <c r="S159" s="218"/>
      <c r="T159" s="658" t="s">
        <v>1784</v>
      </c>
      <c r="U159" s="659"/>
      <c r="V159" s="659"/>
      <c r="W159" s="659"/>
      <c r="X159" s="669"/>
      <c r="Y159" s="669"/>
      <c r="Z159" s="669"/>
      <c r="AA159" s="669"/>
      <c r="AB159" s="669"/>
      <c r="AC159" s="669"/>
      <c r="AD159" s="669"/>
      <c r="AE159" s="669"/>
      <c r="AF159" s="669"/>
      <c r="AG159" s="669"/>
      <c r="AH159" s="669"/>
      <c r="AI159" s="669"/>
      <c r="AJ159" s="669"/>
      <c r="AK159" s="670"/>
    </row>
    <row r="160" spans="1:37" x14ac:dyDescent="0.15">
      <c r="A160" s="658" t="s">
        <v>1781</v>
      </c>
      <c r="B160" s="659"/>
      <c r="C160" s="659"/>
      <c r="D160" s="659"/>
      <c r="E160" s="659"/>
      <c r="F160" s="669" t="s">
        <v>3726</v>
      </c>
      <c r="G160" s="669"/>
      <c r="H160" s="669"/>
      <c r="I160" s="669"/>
      <c r="J160" s="669"/>
      <c r="K160" s="669"/>
      <c r="L160" s="669"/>
      <c r="M160" s="669"/>
      <c r="N160" s="669"/>
      <c r="O160" s="669"/>
      <c r="P160" s="669"/>
      <c r="Q160" s="669"/>
      <c r="R160" s="670"/>
      <c r="S160" s="218"/>
      <c r="T160" s="658" t="s">
        <v>1781</v>
      </c>
      <c r="U160" s="659"/>
      <c r="V160" s="659"/>
      <c r="W160" s="659"/>
      <c r="X160" s="659"/>
      <c r="Y160" s="669"/>
      <c r="Z160" s="669"/>
      <c r="AA160" s="669"/>
      <c r="AB160" s="669"/>
      <c r="AC160" s="669"/>
      <c r="AD160" s="669"/>
      <c r="AE160" s="669"/>
      <c r="AF160" s="669"/>
      <c r="AG160" s="669"/>
      <c r="AH160" s="669"/>
      <c r="AI160" s="669"/>
      <c r="AJ160" s="669"/>
      <c r="AK160" s="670"/>
    </row>
    <row r="161" spans="1:37" x14ac:dyDescent="0.15">
      <c r="A161" s="682" t="s">
        <v>3727</v>
      </c>
      <c r="B161" s="601"/>
      <c r="C161" s="601"/>
      <c r="D161" s="601"/>
      <c r="E161" s="601"/>
      <c r="F161" s="601"/>
      <c r="G161" s="601"/>
      <c r="H161" s="601"/>
      <c r="I161" s="601"/>
      <c r="J161" s="601"/>
      <c r="K161" s="601"/>
      <c r="L161" s="601"/>
      <c r="M161" s="601"/>
      <c r="N161" s="601"/>
      <c r="O161" s="601"/>
      <c r="P161" s="601"/>
      <c r="Q161" s="601"/>
      <c r="R161" s="683"/>
      <c r="S161" s="218"/>
      <c r="T161" s="682"/>
      <c r="U161" s="601"/>
      <c r="V161" s="601"/>
      <c r="W161" s="601"/>
      <c r="X161" s="601"/>
      <c r="Y161" s="601"/>
      <c r="Z161" s="601"/>
      <c r="AA161" s="601"/>
      <c r="AB161" s="601"/>
      <c r="AC161" s="601"/>
      <c r="AD161" s="601"/>
      <c r="AE161" s="601"/>
      <c r="AF161" s="601"/>
      <c r="AG161" s="601"/>
      <c r="AH161" s="601"/>
      <c r="AI161" s="601"/>
      <c r="AJ161" s="601"/>
      <c r="AK161" s="683"/>
    </row>
    <row r="162" spans="1:37" x14ac:dyDescent="0.15">
      <c r="A162" s="675" t="s">
        <v>717</v>
      </c>
      <c r="B162" s="676"/>
      <c r="C162" s="677" t="s">
        <v>3728</v>
      </c>
      <c r="D162" s="677"/>
      <c r="E162" s="677"/>
      <c r="F162" s="677"/>
      <c r="G162" s="677"/>
      <c r="H162" s="677"/>
      <c r="I162" s="677"/>
      <c r="J162" s="677"/>
      <c r="K162" s="677"/>
      <c r="L162" s="677"/>
      <c r="M162" s="677"/>
      <c r="N162" s="677"/>
      <c r="O162" s="677"/>
      <c r="P162" s="677"/>
      <c r="Q162" s="677"/>
      <c r="R162" s="678"/>
      <c r="S162" s="218"/>
      <c r="T162" s="675" t="s">
        <v>717</v>
      </c>
      <c r="U162" s="676"/>
      <c r="V162" s="677"/>
      <c r="W162" s="677"/>
      <c r="X162" s="677"/>
      <c r="Y162" s="677"/>
      <c r="Z162" s="677"/>
      <c r="AA162" s="677"/>
      <c r="AB162" s="677"/>
      <c r="AC162" s="677"/>
      <c r="AD162" s="677"/>
      <c r="AE162" s="677"/>
      <c r="AF162" s="677"/>
      <c r="AG162" s="677"/>
      <c r="AH162" s="677"/>
      <c r="AI162" s="677"/>
      <c r="AJ162" s="677"/>
      <c r="AK162" s="678"/>
    </row>
    <row r="163" spans="1:37" ht="14.25" thickBot="1" x14ac:dyDescent="0.2">
      <c r="A163" s="679" t="s">
        <v>3729</v>
      </c>
      <c r="B163" s="680"/>
      <c r="C163" s="680"/>
      <c r="D163" s="680"/>
      <c r="E163" s="680"/>
      <c r="F163" s="680"/>
      <c r="G163" s="680"/>
      <c r="H163" s="680"/>
      <c r="I163" s="680"/>
      <c r="J163" s="680"/>
      <c r="K163" s="680"/>
      <c r="L163" s="680"/>
      <c r="M163" s="680"/>
      <c r="N163" s="680"/>
      <c r="O163" s="680"/>
      <c r="P163" s="680"/>
      <c r="Q163" s="680"/>
      <c r="R163" s="681"/>
      <c r="S163" s="218"/>
      <c r="T163" s="679"/>
      <c r="U163" s="680"/>
      <c r="V163" s="680"/>
      <c r="W163" s="680"/>
      <c r="X163" s="680"/>
      <c r="Y163" s="680"/>
      <c r="Z163" s="680"/>
      <c r="AA163" s="680"/>
      <c r="AB163" s="680"/>
      <c r="AC163" s="680"/>
      <c r="AD163" s="680"/>
      <c r="AE163" s="680"/>
      <c r="AF163" s="680"/>
      <c r="AG163" s="680"/>
      <c r="AH163" s="680"/>
      <c r="AI163" s="680"/>
      <c r="AJ163" s="680"/>
      <c r="AK163" s="681"/>
    </row>
    <row r="164" spans="1:37" ht="14.25" thickBot="1" x14ac:dyDescent="0.2">
      <c r="S164" s="218"/>
      <c r="T164" s="218"/>
      <c r="U164" s="218"/>
      <c r="V164" s="251"/>
      <c r="W164" s="251"/>
      <c r="X164" s="251"/>
      <c r="Y164" s="251"/>
      <c r="Z164" s="251"/>
      <c r="AA164" s="251"/>
      <c r="AB164" s="251"/>
      <c r="AC164" s="251"/>
      <c r="AD164" s="251"/>
      <c r="AE164" s="251"/>
      <c r="AF164" s="251"/>
      <c r="AG164" s="251"/>
      <c r="AH164" s="251"/>
      <c r="AI164" s="218"/>
      <c r="AJ164" s="218"/>
      <c r="AK164" s="218"/>
    </row>
    <row r="165" spans="1:37" ht="14.25" thickBot="1" x14ac:dyDescent="0.2">
      <c r="A165" s="663" t="s">
        <v>1778</v>
      </c>
      <c r="B165" s="636"/>
      <c r="C165" s="664"/>
      <c r="D165" s="664"/>
      <c r="E165" s="664"/>
      <c r="F165" s="664"/>
      <c r="G165" s="664"/>
      <c r="H165" s="664"/>
      <c r="I165" s="664"/>
      <c r="J165" s="664"/>
      <c r="K165" s="664"/>
      <c r="L165" s="664"/>
      <c r="M165" s="664"/>
      <c r="N165" s="664"/>
      <c r="O165" s="664"/>
      <c r="P165" s="664"/>
      <c r="Q165" s="664"/>
      <c r="R165" s="665"/>
      <c r="S165" s="218"/>
      <c r="T165" s="663" t="s">
        <v>1778</v>
      </c>
      <c r="U165" s="636"/>
      <c r="V165" s="664"/>
      <c r="W165" s="664"/>
      <c r="X165" s="664"/>
      <c r="Y165" s="664"/>
      <c r="Z165" s="664"/>
      <c r="AA165" s="664"/>
      <c r="AB165" s="664"/>
      <c r="AC165" s="664"/>
      <c r="AD165" s="664"/>
      <c r="AE165" s="664"/>
      <c r="AF165" s="664"/>
      <c r="AG165" s="664"/>
      <c r="AH165" s="664"/>
      <c r="AI165" s="664"/>
      <c r="AJ165" s="664"/>
      <c r="AK165" s="665"/>
    </row>
    <row r="166" spans="1:37" x14ac:dyDescent="0.15">
      <c r="A166" s="448" t="s">
        <v>703</v>
      </c>
      <c r="B166" s="449"/>
      <c r="C166" s="248" t="s">
        <v>1785</v>
      </c>
      <c r="D166" s="654"/>
      <c r="E166" s="655"/>
      <c r="F166" s="249" t="s">
        <v>1786</v>
      </c>
      <c r="G166" s="656"/>
      <c r="H166" s="655"/>
      <c r="I166" s="249" t="s">
        <v>1787</v>
      </c>
      <c r="J166" s="449" t="s">
        <v>1782</v>
      </c>
      <c r="K166" s="449"/>
      <c r="L166" s="449"/>
      <c r="M166" s="449"/>
      <c r="N166" s="656"/>
      <c r="O166" s="656"/>
      <c r="P166" s="656"/>
      <c r="Q166" s="656"/>
      <c r="R166" s="657"/>
      <c r="S166" s="218"/>
      <c r="T166" s="448" t="s">
        <v>703</v>
      </c>
      <c r="U166" s="449"/>
      <c r="V166" s="248" t="s">
        <v>1785</v>
      </c>
      <c r="W166" s="654"/>
      <c r="X166" s="655"/>
      <c r="Y166" s="249" t="s">
        <v>1786</v>
      </c>
      <c r="Z166" s="656"/>
      <c r="AA166" s="655"/>
      <c r="AB166" s="249" t="s">
        <v>1787</v>
      </c>
      <c r="AC166" s="449" t="s">
        <v>1782</v>
      </c>
      <c r="AD166" s="449"/>
      <c r="AE166" s="449"/>
      <c r="AF166" s="449"/>
      <c r="AG166" s="656"/>
      <c r="AH166" s="656"/>
      <c r="AI166" s="656"/>
      <c r="AJ166" s="656"/>
      <c r="AK166" s="657"/>
    </row>
    <row r="167" spans="1:37" x14ac:dyDescent="0.15">
      <c r="A167" s="658" t="s">
        <v>1783</v>
      </c>
      <c r="B167" s="659"/>
      <c r="C167" s="601"/>
      <c r="D167" s="601"/>
      <c r="E167" s="601"/>
      <c r="F167" s="601"/>
      <c r="G167" s="601"/>
      <c r="H167" s="660"/>
      <c r="I167" s="250" t="s">
        <v>1787</v>
      </c>
      <c r="J167" s="659" t="s">
        <v>740</v>
      </c>
      <c r="K167" s="659"/>
      <c r="L167" s="661"/>
      <c r="M167" s="661"/>
      <c r="N167" s="661"/>
      <c r="O167" s="661"/>
      <c r="P167" s="661"/>
      <c r="Q167" s="661"/>
      <c r="R167" s="662"/>
      <c r="S167" s="218"/>
      <c r="T167" s="658" t="s">
        <v>1783</v>
      </c>
      <c r="U167" s="659"/>
      <c r="V167" s="601"/>
      <c r="W167" s="601"/>
      <c r="X167" s="601"/>
      <c r="Y167" s="601"/>
      <c r="Z167" s="601"/>
      <c r="AA167" s="660"/>
      <c r="AB167" s="250" t="s">
        <v>1787</v>
      </c>
      <c r="AC167" s="659" t="s">
        <v>740</v>
      </c>
      <c r="AD167" s="659"/>
      <c r="AE167" s="661"/>
      <c r="AF167" s="661"/>
      <c r="AG167" s="661"/>
      <c r="AH167" s="661"/>
      <c r="AI167" s="661"/>
      <c r="AJ167" s="661"/>
      <c r="AK167" s="662"/>
    </row>
    <row r="168" spans="1:37" x14ac:dyDescent="0.15">
      <c r="A168" s="658" t="s">
        <v>1779</v>
      </c>
      <c r="B168" s="659"/>
      <c r="C168" s="659"/>
      <c r="D168" s="659"/>
      <c r="E168" s="659"/>
      <c r="F168" s="661"/>
      <c r="G168" s="661"/>
      <c r="H168" s="674"/>
      <c r="I168" s="250" t="s">
        <v>1787</v>
      </c>
      <c r="J168" s="659" t="s">
        <v>742</v>
      </c>
      <c r="K168" s="659"/>
      <c r="L168" s="661"/>
      <c r="M168" s="661"/>
      <c r="N168" s="661"/>
      <c r="O168" s="661"/>
      <c r="P168" s="661"/>
      <c r="Q168" s="661"/>
      <c r="R168" s="662"/>
      <c r="S168" s="218"/>
      <c r="T168" s="658" t="s">
        <v>1779</v>
      </c>
      <c r="U168" s="659"/>
      <c r="V168" s="659"/>
      <c r="W168" s="659"/>
      <c r="X168" s="659"/>
      <c r="Y168" s="661"/>
      <c r="Z168" s="661"/>
      <c r="AA168" s="674"/>
      <c r="AB168" s="250" t="s">
        <v>1787</v>
      </c>
      <c r="AC168" s="659" t="s">
        <v>742</v>
      </c>
      <c r="AD168" s="659"/>
      <c r="AE168" s="661"/>
      <c r="AF168" s="661"/>
      <c r="AG168" s="661"/>
      <c r="AH168" s="661"/>
      <c r="AI168" s="661"/>
      <c r="AJ168" s="661"/>
      <c r="AK168" s="662"/>
    </row>
    <row r="169" spans="1:37" x14ac:dyDescent="0.15">
      <c r="A169" s="671" t="s">
        <v>1780</v>
      </c>
      <c r="B169" s="672"/>
      <c r="C169" s="673"/>
      <c r="D169" s="673"/>
      <c r="E169" s="673"/>
      <c r="F169" s="673"/>
      <c r="G169" s="673"/>
      <c r="H169" s="673"/>
      <c r="I169" s="673"/>
      <c r="J169" s="666" t="s">
        <v>1788</v>
      </c>
      <c r="K169" s="666"/>
      <c r="L169" s="666"/>
      <c r="M169" s="666"/>
      <c r="N169" s="667"/>
      <c r="O169" s="667"/>
      <c r="P169" s="667"/>
      <c r="Q169" s="667"/>
      <c r="R169" s="668"/>
      <c r="S169" s="218"/>
      <c r="T169" s="671" t="s">
        <v>1780</v>
      </c>
      <c r="U169" s="672"/>
      <c r="V169" s="673"/>
      <c r="W169" s="673"/>
      <c r="X169" s="673"/>
      <c r="Y169" s="673"/>
      <c r="Z169" s="673"/>
      <c r="AA169" s="673"/>
      <c r="AB169" s="673"/>
      <c r="AC169" s="666" t="s">
        <v>1788</v>
      </c>
      <c r="AD169" s="666"/>
      <c r="AE169" s="666"/>
      <c r="AF169" s="666"/>
      <c r="AG169" s="667"/>
      <c r="AH169" s="667"/>
      <c r="AI169" s="667"/>
      <c r="AJ169" s="667"/>
      <c r="AK169" s="668"/>
    </row>
    <row r="170" spans="1:37" x14ac:dyDescent="0.15">
      <c r="A170" s="658" t="s">
        <v>1784</v>
      </c>
      <c r="B170" s="659"/>
      <c r="C170" s="659"/>
      <c r="D170" s="659"/>
      <c r="E170" s="669"/>
      <c r="F170" s="669"/>
      <c r="G170" s="669"/>
      <c r="H170" s="669"/>
      <c r="I170" s="669"/>
      <c r="J170" s="669"/>
      <c r="K170" s="669"/>
      <c r="L170" s="669"/>
      <c r="M170" s="669"/>
      <c r="N170" s="669"/>
      <c r="O170" s="669"/>
      <c r="P170" s="669"/>
      <c r="Q170" s="669"/>
      <c r="R170" s="670"/>
      <c r="S170" s="218"/>
      <c r="T170" s="658" t="s">
        <v>1784</v>
      </c>
      <c r="U170" s="659"/>
      <c r="V170" s="659"/>
      <c r="W170" s="659"/>
      <c r="X170" s="669"/>
      <c r="Y170" s="669"/>
      <c r="Z170" s="669"/>
      <c r="AA170" s="669"/>
      <c r="AB170" s="669"/>
      <c r="AC170" s="669"/>
      <c r="AD170" s="669"/>
      <c r="AE170" s="669"/>
      <c r="AF170" s="669"/>
      <c r="AG170" s="669"/>
      <c r="AH170" s="669"/>
      <c r="AI170" s="669"/>
      <c r="AJ170" s="669"/>
      <c r="AK170" s="670"/>
    </row>
    <row r="171" spans="1:37" x14ac:dyDescent="0.15">
      <c r="A171" s="658" t="s">
        <v>1781</v>
      </c>
      <c r="B171" s="659"/>
      <c r="C171" s="659"/>
      <c r="D171" s="659"/>
      <c r="E171" s="659"/>
      <c r="F171" s="669"/>
      <c r="G171" s="669"/>
      <c r="H171" s="669"/>
      <c r="I171" s="669"/>
      <c r="J171" s="669"/>
      <c r="K171" s="669"/>
      <c r="L171" s="669"/>
      <c r="M171" s="669"/>
      <c r="N171" s="669"/>
      <c r="O171" s="669"/>
      <c r="P171" s="669"/>
      <c r="Q171" s="669"/>
      <c r="R171" s="670"/>
      <c r="S171" s="218"/>
      <c r="T171" s="658" t="s">
        <v>1781</v>
      </c>
      <c r="U171" s="659"/>
      <c r="V171" s="659"/>
      <c r="W171" s="659"/>
      <c r="X171" s="659"/>
      <c r="Y171" s="669"/>
      <c r="Z171" s="669"/>
      <c r="AA171" s="669"/>
      <c r="AB171" s="669"/>
      <c r="AC171" s="669"/>
      <c r="AD171" s="669"/>
      <c r="AE171" s="669"/>
      <c r="AF171" s="669"/>
      <c r="AG171" s="669"/>
      <c r="AH171" s="669"/>
      <c r="AI171" s="669"/>
      <c r="AJ171" s="669"/>
      <c r="AK171" s="670"/>
    </row>
    <row r="172" spans="1:37" x14ac:dyDescent="0.15">
      <c r="A172" s="682"/>
      <c r="B172" s="601"/>
      <c r="C172" s="601"/>
      <c r="D172" s="601"/>
      <c r="E172" s="601"/>
      <c r="F172" s="601"/>
      <c r="G172" s="601"/>
      <c r="H172" s="601"/>
      <c r="I172" s="601"/>
      <c r="J172" s="601"/>
      <c r="K172" s="601"/>
      <c r="L172" s="601"/>
      <c r="M172" s="601"/>
      <c r="N172" s="601"/>
      <c r="O172" s="601"/>
      <c r="P172" s="601"/>
      <c r="Q172" s="601"/>
      <c r="R172" s="683"/>
      <c r="S172" s="218"/>
      <c r="T172" s="682"/>
      <c r="U172" s="601"/>
      <c r="V172" s="601"/>
      <c r="W172" s="601"/>
      <c r="X172" s="601"/>
      <c r="Y172" s="601"/>
      <c r="Z172" s="601"/>
      <c r="AA172" s="601"/>
      <c r="AB172" s="601"/>
      <c r="AC172" s="601"/>
      <c r="AD172" s="601"/>
      <c r="AE172" s="601"/>
      <c r="AF172" s="601"/>
      <c r="AG172" s="601"/>
      <c r="AH172" s="601"/>
      <c r="AI172" s="601"/>
      <c r="AJ172" s="601"/>
      <c r="AK172" s="683"/>
    </row>
    <row r="173" spans="1:37" x14ac:dyDescent="0.15">
      <c r="A173" s="675" t="s">
        <v>717</v>
      </c>
      <c r="B173" s="676"/>
      <c r="C173" s="677"/>
      <c r="D173" s="677"/>
      <c r="E173" s="677"/>
      <c r="F173" s="677"/>
      <c r="G173" s="677"/>
      <c r="H173" s="677"/>
      <c r="I173" s="677"/>
      <c r="J173" s="677"/>
      <c r="K173" s="677"/>
      <c r="L173" s="677"/>
      <c r="M173" s="677"/>
      <c r="N173" s="677"/>
      <c r="O173" s="677"/>
      <c r="P173" s="677"/>
      <c r="Q173" s="677"/>
      <c r="R173" s="678"/>
      <c r="S173" s="218"/>
      <c r="T173" s="675" t="s">
        <v>717</v>
      </c>
      <c r="U173" s="676"/>
      <c r="V173" s="677"/>
      <c r="W173" s="677"/>
      <c r="X173" s="677"/>
      <c r="Y173" s="677"/>
      <c r="Z173" s="677"/>
      <c r="AA173" s="677"/>
      <c r="AB173" s="677"/>
      <c r="AC173" s="677"/>
      <c r="AD173" s="677"/>
      <c r="AE173" s="677"/>
      <c r="AF173" s="677"/>
      <c r="AG173" s="677"/>
      <c r="AH173" s="677"/>
      <c r="AI173" s="677"/>
      <c r="AJ173" s="677"/>
      <c r="AK173" s="678"/>
    </row>
    <row r="174" spans="1:37" ht="14.25" thickBot="1" x14ac:dyDescent="0.2">
      <c r="A174" s="679"/>
      <c r="B174" s="680"/>
      <c r="C174" s="680"/>
      <c r="D174" s="680"/>
      <c r="E174" s="680"/>
      <c r="F174" s="680"/>
      <c r="G174" s="680"/>
      <c r="H174" s="680"/>
      <c r="I174" s="680"/>
      <c r="J174" s="680"/>
      <c r="K174" s="680"/>
      <c r="L174" s="680"/>
      <c r="M174" s="680"/>
      <c r="N174" s="680"/>
      <c r="O174" s="680"/>
      <c r="P174" s="680"/>
      <c r="Q174" s="680"/>
      <c r="R174" s="681"/>
      <c r="S174" s="218"/>
      <c r="T174" s="679"/>
      <c r="U174" s="680"/>
      <c r="V174" s="680"/>
      <c r="W174" s="680"/>
      <c r="X174" s="680"/>
      <c r="Y174" s="680"/>
      <c r="Z174" s="680"/>
      <c r="AA174" s="680"/>
      <c r="AB174" s="680"/>
      <c r="AC174" s="680"/>
      <c r="AD174" s="680"/>
      <c r="AE174" s="680"/>
      <c r="AF174" s="680"/>
      <c r="AG174" s="680"/>
      <c r="AH174" s="680"/>
      <c r="AI174" s="680"/>
      <c r="AJ174" s="680"/>
      <c r="AK174" s="681"/>
    </row>
    <row r="175" spans="1:37" ht="14.25" thickBot="1" x14ac:dyDescent="0.2">
      <c r="A175" s="218"/>
      <c r="B175" s="218"/>
      <c r="C175" s="218"/>
      <c r="D175" s="218"/>
      <c r="E175" s="218"/>
      <c r="F175" s="218"/>
      <c r="G175" s="218"/>
      <c r="H175" s="218"/>
      <c r="I175" s="218"/>
      <c r="J175" s="218"/>
      <c r="K175" s="218"/>
      <c r="L175" s="218"/>
      <c r="M175" s="218"/>
      <c r="N175" s="218"/>
      <c r="O175" s="218"/>
      <c r="P175" s="218"/>
      <c r="Q175" s="218"/>
      <c r="R175" s="218"/>
      <c r="S175" s="218"/>
      <c r="T175" s="218"/>
      <c r="U175" s="218"/>
      <c r="V175" s="218"/>
      <c r="W175" s="218"/>
      <c r="X175" s="218"/>
      <c r="Y175" s="218"/>
      <c r="Z175" s="218"/>
      <c r="AA175" s="218"/>
      <c r="AB175" s="218"/>
      <c r="AC175" s="218"/>
      <c r="AD175" s="218"/>
      <c r="AE175" s="218"/>
      <c r="AF175" s="218"/>
      <c r="AG175" s="218"/>
      <c r="AH175" s="218"/>
      <c r="AI175" s="218"/>
      <c r="AJ175" s="218"/>
      <c r="AK175" s="218"/>
    </row>
    <row r="176" spans="1:37" ht="14.25" thickBot="1" x14ac:dyDescent="0.2">
      <c r="A176" s="663" t="s">
        <v>1778</v>
      </c>
      <c r="B176" s="636"/>
      <c r="C176" s="664"/>
      <c r="D176" s="664"/>
      <c r="E176" s="664"/>
      <c r="F176" s="664"/>
      <c r="G176" s="664"/>
      <c r="H176" s="664"/>
      <c r="I176" s="664"/>
      <c r="J176" s="664"/>
      <c r="K176" s="664"/>
      <c r="L176" s="664"/>
      <c r="M176" s="664"/>
      <c r="N176" s="664"/>
      <c r="O176" s="664"/>
      <c r="P176" s="664"/>
      <c r="Q176" s="664"/>
      <c r="R176" s="665"/>
      <c r="S176" s="218"/>
      <c r="T176" s="663" t="s">
        <v>1778</v>
      </c>
      <c r="U176" s="636"/>
      <c r="V176" s="664"/>
      <c r="W176" s="664"/>
      <c r="X176" s="664"/>
      <c r="Y176" s="664"/>
      <c r="Z176" s="664"/>
      <c r="AA176" s="664"/>
      <c r="AB176" s="664"/>
      <c r="AC176" s="664"/>
      <c r="AD176" s="664"/>
      <c r="AE176" s="664"/>
      <c r="AF176" s="664"/>
      <c r="AG176" s="664"/>
      <c r="AH176" s="664"/>
      <c r="AI176" s="664"/>
      <c r="AJ176" s="664"/>
      <c r="AK176" s="665"/>
    </row>
    <row r="177" spans="1:37" x14ac:dyDescent="0.15">
      <c r="A177" s="448" t="s">
        <v>703</v>
      </c>
      <c r="B177" s="449"/>
      <c r="C177" s="248" t="s">
        <v>1785</v>
      </c>
      <c r="D177" s="654"/>
      <c r="E177" s="655"/>
      <c r="F177" s="249" t="s">
        <v>1786</v>
      </c>
      <c r="G177" s="656"/>
      <c r="H177" s="655"/>
      <c r="I177" s="249" t="s">
        <v>1787</v>
      </c>
      <c r="J177" s="449" t="s">
        <v>1782</v>
      </c>
      <c r="K177" s="449"/>
      <c r="L177" s="449"/>
      <c r="M177" s="449"/>
      <c r="N177" s="656"/>
      <c r="O177" s="656"/>
      <c r="P177" s="656"/>
      <c r="Q177" s="656"/>
      <c r="R177" s="657"/>
      <c r="S177" s="218"/>
      <c r="T177" s="448" t="s">
        <v>703</v>
      </c>
      <c r="U177" s="449"/>
      <c r="V177" s="248" t="s">
        <v>1785</v>
      </c>
      <c r="W177" s="654"/>
      <c r="X177" s="655"/>
      <c r="Y177" s="249" t="s">
        <v>1786</v>
      </c>
      <c r="Z177" s="656"/>
      <c r="AA177" s="655"/>
      <c r="AB177" s="249" t="s">
        <v>1787</v>
      </c>
      <c r="AC177" s="449" t="s">
        <v>1782</v>
      </c>
      <c r="AD177" s="449"/>
      <c r="AE177" s="449"/>
      <c r="AF177" s="449"/>
      <c r="AG177" s="656"/>
      <c r="AH177" s="656"/>
      <c r="AI177" s="656"/>
      <c r="AJ177" s="656"/>
      <c r="AK177" s="657"/>
    </row>
    <row r="178" spans="1:37" x14ac:dyDescent="0.15">
      <c r="A178" s="658" t="s">
        <v>1783</v>
      </c>
      <c r="B178" s="659"/>
      <c r="C178" s="601"/>
      <c r="D178" s="601"/>
      <c r="E178" s="601"/>
      <c r="F178" s="601"/>
      <c r="G178" s="601"/>
      <c r="H178" s="660"/>
      <c r="I178" s="250" t="s">
        <v>1787</v>
      </c>
      <c r="J178" s="659" t="s">
        <v>740</v>
      </c>
      <c r="K178" s="659"/>
      <c r="L178" s="661"/>
      <c r="M178" s="661"/>
      <c r="N178" s="661"/>
      <c r="O178" s="661"/>
      <c r="P178" s="661"/>
      <c r="Q178" s="661"/>
      <c r="R178" s="662"/>
      <c r="S178" s="218"/>
      <c r="T178" s="658" t="s">
        <v>1783</v>
      </c>
      <c r="U178" s="659"/>
      <c r="V178" s="601"/>
      <c r="W178" s="601"/>
      <c r="X178" s="601"/>
      <c r="Y178" s="601"/>
      <c r="Z178" s="601"/>
      <c r="AA178" s="660"/>
      <c r="AB178" s="250" t="s">
        <v>1787</v>
      </c>
      <c r="AC178" s="659" t="s">
        <v>740</v>
      </c>
      <c r="AD178" s="659"/>
      <c r="AE178" s="661"/>
      <c r="AF178" s="661"/>
      <c r="AG178" s="661"/>
      <c r="AH178" s="661"/>
      <c r="AI178" s="661"/>
      <c r="AJ178" s="661"/>
      <c r="AK178" s="662"/>
    </row>
    <row r="179" spans="1:37" x14ac:dyDescent="0.15">
      <c r="A179" s="658" t="s">
        <v>1779</v>
      </c>
      <c r="B179" s="659"/>
      <c r="C179" s="659"/>
      <c r="D179" s="659"/>
      <c r="E179" s="659"/>
      <c r="F179" s="661"/>
      <c r="G179" s="661"/>
      <c r="H179" s="674"/>
      <c r="I179" s="250" t="s">
        <v>1787</v>
      </c>
      <c r="J179" s="659" t="s">
        <v>742</v>
      </c>
      <c r="K179" s="659"/>
      <c r="L179" s="661"/>
      <c r="M179" s="661"/>
      <c r="N179" s="661"/>
      <c r="O179" s="661"/>
      <c r="P179" s="661"/>
      <c r="Q179" s="661"/>
      <c r="R179" s="662"/>
      <c r="S179" s="218"/>
      <c r="T179" s="658" t="s">
        <v>1779</v>
      </c>
      <c r="U179" s="659"/>
      <c r="V179" s="659"/>
      <c r="W179" s="659"/>
      <c r="X179" s="659"/>
      <c r="Y179" s="661"/>
      <c r="Z179" s="661"/>
      <c r="AA179" s="674"/>
      <c r="AB179" s="250" t="s">
        <v>1787</v>
      </c>
      <c r="AC179" s="659" t="s">
        <v>742</v>
      </c>
      <c r="AD179" s="659"/>
      <c r="AE179" s="661"/>
      <c r="AF179" s="661"/>
      <c r="AG179" s="661"/>
      <c r="AH179" s="661"/>
      <c r="AI179" s="661"/>
      <c r="AJ179" s="661"/>
      <c r="AK179" s="662"/>
    </row>
    <row r="180" spans="1:37" x14ac:dyDescent="0.15">
      <c r="A180" s="671" t="s">
        <v>1780</v>
      </c>
      <c r="B180" s="672"/>
      <c r="C180" s="673"/>
      <c r="D180" s="673"/>
      <c r="E180" s="673"/>
      <c r="F180" s="673"/>
      <c r="G180" s="673"/>
      <c r="H180" s="673"/>
      <c r="I180" s="673"/>
      <c r="J180" s="666" t="s">
        <v>1788</v>
      </c>
      <c r="K180" s="666"/>
      <c r="L180" s="666"/>
      <c r="M180" s="666"/>
      <c r="N180" s="667"/>
      <c r="O180" s="667"/>
      <c r="P180" s="667"/>
      <c r="Q180" s="667"/>
      <c r="R180" s="668"/>
      <c r="S180" s="218"/>
      <c r="T180" s="671" t="s">
        <v>1780</v>
      </c>
      <c r="U180" s="672"/>
      <c r="V180" s="673"/>
      <c r="W180" s="673"/>
      <c r="X180" s="673"/>
      <c r="Y180" s="673"/>
      <c r="Z180" s="673"/>
      <c r="AA180" s="673"/>
      <c r="AB180" s="673"/>
      <c r="AC180" s="666" t="s">
        <v>1788</v>
      </c>
      <c r="AD180" s="666"/>
      <c r="AE180" s="666"/>
      <c r="AF180" s="666"/>
      <c r="AG180" s="667"/>
      <c r="AH180" s="667"/>
      <c r="AI180" s="667"/>
      <c r="AJ180" s="667"/>
      <c r="AK180" s="668"/>
    </row>
    <row r="181" spans="1:37" x14ac:dyDescent="0.15">
      <c r="A181" s="658" t="s">
        <v>1784</v>
      </c>
      <c r="B181" s="659"/>
      <c r="C181" s="659"/>
      <c r="D181" s="659"/>
      <c r="E181" s="669"/>
      <c r="F181" s="669"/>
      <c r="G181" s="669"/>
      <c r="H181" s="669"/>
      <c r="I181" s="669"/>
      <c r="J181" s="669"/>
      <c r="K181" s="669"/>
      <c r="L181" s="669"/>
      <c r="M181" s="669"/>
      <c r="N181" s="669"/>
      <c r="O181" s="669"/>
      <c r="P181" s="669"/>
      <c r="Q181" s="669"/>
      <c r="R181" s="670"/>
      <c r="S181" s="218"/>
      <c r="T181" s="658" t="s">
        <v>1784</v>
      </c>
      <c r="U181" s="659"/>
      <c r="V181" s="659"/>
      <c r="W181" s="659"/>
      <c r="X181" s="669"/>
      <c r="Y181" s="669"/>
      <c r="Z181" s="669"/>
      <c r="AA181" s="669"/>
      <c r="AB181" s="669"/>
      <c r="AC181" s="669"/>
      <c r="AD181" s="669"/>
      <c r="AE181" s="669"/>
      <c r="AF181" s="669"/>
      <c r="AG181" s="669"/>
      <c r="AH181" s="669"/>
      <c r="AI181" s="669"/>
      <c r="AJ181" s="669"/>
      <c r="AK181" s="670"/>
    </row>
    <row r="182" spans="1:37" x14ac:dyDescent="0.15">
      <c r="A182" s="658" t="s">
        <v>1781</v>
      </c>
      <c r="B182" s="659"/>
      <c r="C182" s="659"/>
      <c r="D182" s="659"/>
      <c r="E182" s="659"/>
      <c r="F182" s="669"/>
      <c r="G182" s="669"/>
      <c r="H182" s="669"/>
      <c r="I182" s="669"/>
      <c r="J182" s="669"/>
      <c r="K182" s="669"/>
      <c r="L182" s="669"/>
      <c r="M182" s="669"/>
      <c r="N182" s="669"/>
      <c r="O182" s="669"/>
      <c r="P182" s="669"/>
      <c r="Q182" s="669"/>
      <c r="R182" s="670"/>
      <c r="S182" s="218"/>
      <c r="T182" s="658" t="s">
        <v>1781</v>
      </c>
      <c r="U182" s="659"/>
      <c r="V182" s="659"/>
      <c r="W182" s="659"/>
      <c r="X182" s="659"/>
      <c r="Y182" s="669"/>
      <c r="Z182" s="669"/>
      <c r="AA182" s="669"/>
      <c r="AB182" s="669"/>
      <c r="AC182" s="669"/>
      <c r="AD182" s="669"/>
      <c r="AE182" s="669"/>
      <c r="AF182" s="669"/>
      <c r="AG182" s="669"/>
      <c r="AH182" s="669"/>
      <c r="AI182" s="669"/>
      <c r="AJ182" s="669"/>
      <c r="AK182" s="670"/>
    </row>
    <row r="183" spans="1:37" x14ac:dyDescent="0.15">
      <c r="A183" s="682"/>
      <c r="B183" s="601"/>
      <c r="C183" s="601"/>
      <c r="D183" s="601"/>
      <c r="E183" s="601"/>
      <c r="F183" s="601"/>
      <c r="G183" s="601"/>
      <c r="H183" s="601"/>
      <c r="I183" s="601"/>
      <c r="J183" s="601"/>
      <c r="K183" s="601"/>
      <c r="L183" s="601"/>
      <c r="M183" s="601"/>
      <c r="N183" s="601"/>
      <c r="O183" s="601"/>
      <c r="P183" s="601"/>
      <c r="Q183" s="601"/>
      <c r="R183" s="683"/>
      <c r="S183" s="218"/>
      <c r="T183" s="682"/>
      <c r="U183" s="601"/>
      <c r="V183" s="601"/>
      <c r="W183" s="601"/>
      <c r="X183" s="601"/>
      <c r="Y183" s="601"/>
      <c r="Z183" s="601"/>
      <c r="AA183" s="601"/>
      <c r="AB183" s="601"/>
      <c r="AC183" s="601"/>
      <c r="AD183" s="601"/>
      <c r="AE183" s="601"/>
      <c r="AF183" s="601"/>
      <c r="AG183" s="601"/>
      <c r="AH183" s="601"/>
      <c r="AI183" s="601"/>
      <c r="AJ183" s="601"/>
      <c r="AK183" s="683"/>
    </row>
    <row r="184" spans="1:37" x14ac:dyDescent="0.15">
      <c r="A184" s="675" t="s">
        <v>717</v>
      </c>
      <c r="B184" s="676"/>
      <c r="C184" s="677"/>
      <c r="D184" s="677"/>
      <c r="E184" s="677"/>
      <c r="F184" s="677"/>
      <c r="G184" s="677"/>
      <c r="H184" s="677"/>
      <c r="I184" s="677"/>
      <c r="J184" s="677"/>
      <c r="K184" s="677"/>
      <c r="L184" s="677"/>
      <c r="M184" s="677"/>
      <c r="N184" s="677"/>
      <c r="O184" s="677"/>
      <c r="P184" s="677"/>
      <c r="Q184" s="677"/>
      <c r="R184" s="678"/>
      <c r="S184" s="218"/>
      <c r="T184" s="675" t="s">
        <v>717</v>
      </c>
      <c r="U184" s="676"/>
      <c r="V184" s="677"/>
      <c r="W184" s="677"/>
      <c r="X184" s="677"/>
      <c r="Y184" s="677"/>
      <c r="Z184" s="677"/>
      <c r="AA184" s="677"/>
      <c r="AB184" s="677"/>
      <c r="AC184" s="677"/>
      <c r="AD184" s="677"/>
      <c r="AE184" s="677"/>
      <c r="AF184" s="677"/>
      <c r="AG184" s="677"/>
      <c r="AH184" s="677"/>
      <c r="AI184" s="677"/>
      <c r="AJ184" s="677"/>
      <c r="AK184" s="678"/>
    </row>
    <row r="185" spans="1:37" ht="14.25" thickBot="1" x14ac:dyDescent="0.2">
      <c r="A185" s="679"/>
      <c r="B185" s="680"/>
      <c r="C185" s="680"/>
      <c r="D185" s="680"/>
      <c r="E185" s="680"/>
      <c r="F185" s="680"/>
      <c r="G185" s="680"/>
      <c r="H185" s="680"/>
      <c r="I185" s="680"/>
      <c r="J185" s="680"/>
      <c r="K185" s="680"/>
      <c r="L185" s="680"/>
      <c r="M185" s="680"/>
      <c r="N185" s="680"/>
      <c r="O185" s="680"/>
      <c r="P185" s="680"/>
      <c r="Q185" s="680"/>
      <c r="R185" s="681"/>
      <c r="S185" s="218"/>
      <c r="T185" s="679"/>
      <c r="U185" s="680"/>
      <c r="V185" s="680"/>
      <c r="W185" s="680"/>
      <c r="X185" s="680"/>
      <c r="Y185" s="680"/>
      <c r="Z185" s="680"/>
      <c r="AA185" s="680"/>
      <c r="AB185" s="680"/>
      <c r="AC185" s="680"/>
      <c r="AD185" s="680"/>
      <c r="AE185" s="680"/>
      <c r="AF185" s="680"/>
      <c r="AG185" s="680"/>
      <c r="AH185" s="680"/>
      <c r="AI185" s="680"/>
      <c r="AJ185" s="680"/>
      <c r="AK185" s="681"/>
    </row>
    <row r="186" spans="1:37" ht="14.25" thickBot="1" x14ac:dyDescent="0.2">
      <c r="A186" s="218"/>
      <c r="B186" s="218"/>
      <c r="C186" s="218"/>
      <c r="D186" s="218"/>
      <c r="E186" s="218"/>
      <c r="F186" s="218"/>
      <c r="G186" s="218"/>
      <c r="H186" s="218"/>
      <c r="I186" s="218"/>
      <c r="J186" s="218"/>
      <c r="K186" s="218"/>
      <c r="L186" s="218"/>
      <c r="M186" s="218"/>
      <c r="N186" s="218"/>
      <c r="O186" s="218"/>
      <c r="P186" s="218"/>
      <c r="Q186" s="218"/>
      <c r="R186" s="218"/>
      <c r="S186" s="218"/>
      <c r="T186" s="218"/>
      <c r="U186" s="218"/>
      <c r="V186" s="218"/>
      <c r="W186" s="218"/>
      <c r="X186" s="218"/>
      <c r="Y186" s="218"/>
      <c r="Z186" s="218"/>
      <c r="AA186" s="218"/>
      <c r="AB186" s="218"/>
      <c r="AC186" s="218"/>
      <c r="AD186" s="218"/>
      <c r="AE186" s="218"/>
      <c r="AF186" s="218"/>
      <c r="AG186" s="218"/>
      <c r="AH186" s="218"/>
      <c r="AI186" s="218"/>
      <c r="AJ186" s="218"/>
      <c r="AK186" s="218"/>
    </row>
    <row r="187" spans="1:37" ht="14.25" thickBot="1" x14ac:dyDescent="0.2">
      <c r="A187" s="663" t="s">
        <v>1778</v>
      </c>
      <c r="B187" s="636"/>
      <c r="C187" s="664"/>
      <c r="D187" s="664"/>
      <c r="E187" s="664"/>
      <c r="F187" s="664"/>
      <c r="G187" s="664"/>
      <c r="H187" s="664"/>
      <c r="I187" s="664"/>
      <c r="J187" s="664"/>
      <c r="K187" s="664"/>
      <c r="L187" s="664"/>
      <c r="M187" s="664"/>
      <c r="N187" s="664"/>
      <c r="O187" s="664"/>
      <c r="P187" s="664"/>
      <c r="Q187" s="664"/>
      <c r="R187" s="665"/>
      <c r="S187" s="218"/>
      <c r="T187" s="663" t="s">
        <v>1778</v>
      </c>
      <c r="U187" s="636"/>
      <c r="V187" s="664"/>
      <c r="W187" s="664"/>
      <c r="X187" s="664"/>
      <c r="Y187" s="664"/>
      <c r="Z187" s="664"/>
      <c r="AA187" s="664"/>
      <c r="AB187" s="664"/>
      <c r="AC187" s="664"/>
      <c r="AD187" s="664"/>
      <c r="AE187" s="664"/>
      <c r="AF187" s="664"/>
      <c r="AG187" s="664"/>
      <c r="AH187" s="664"/>
      <c r="AI187" s="664"/>
      <c r="AJ187" s="664"/>
      <c r="AK187" s="665"/>
    </row>
    <row r="188" spans="1:37" x14ac:dyDescent="0.15">
      <c r="A188" s="448" t="s">
        <v>703</v>
      </c>
      <c r="B188" s="449"/>
      <c r="C188" s="248" t="s">
        <v>1785</v>
      </c>
      <c r="D188" s="654"/>
      <c r="E188" s="655"/>
      <c r="F188" s="249" t="s">
        <v>1786</v>
      </c>
      <c r="G188" s="656"/>
      <c r="H188" s="655"/>
      <c r="I188" s="249" t="s">
        <v>1787</v>
      </c>
      <c r="J188" s="449" t="s">
        <v>1782</v>
      </c>
      <c r="K188" s="449"/>
      <c r="L188" s="449"/>
      <c r="M188" s="449"/>
      <c r="N188" s="656"/>
      <c r="O188" s="656"/>
      <c r="P188" s="656"/>
      <c r="Q188" s="656"/>
      <c r="R188" s="657"/>
      <c r="S188" s="218"/>
      <c r="T188" s="448" t="s">
        <v>703</v>
      </c>
      <c r="U188" s="449"/>
      <c r="V188" s="248" t="s">
        <v>1785</v>
      </c>
      <c r="W188" s="654"/>
      <c r="X188" s="655"/>
      <c r="Y188" s="249" t="s">
        <v>1786</v>
      </c>
      <c r="Z188" s="656"/>
      <c r="AA188" s="655"/>
      <c r="AB188" s="249" t="s">
        <v>1787</v>
      </c>
      <c r="AC188" s="449" t="s">
        <v>1782</v>
      </c>
      <c r="AD188" s="449"/>
      <c r="AE188" s="449"/>
      <c r="AF188" s="449"/>
      <c r="AG188" s="656"/>
      <c r="AH188" s="656"/>
      <c r="AI188" s="656"/>
      <c r="AJ188" s="656"/>
      <c r="AK188" s="657"/>
    </row>
    <row r="189" spans="1:37" x14ac:dyDescent="0.15">
      <c r="A189" s="658" t="s">
        <v>1783</v>
      </c>
      <c r="B189" s="659"/>
      <c r="C189" s="601"/>
      <c r="D189" s="601"/>
      <c r="E189" s="601"/>
      <c r="F189" s="601"/>
      <c r="G189" s="601"/>
      <c r="H189" s="660"/>
      <c r="I189" s="250" t="s">
        <v>1787</v>
      </c>
      <c r="J189" s="659" t="s">
        <v>740</v>
      </c>
      <c r="K189" s="659"/>
      <c r="L189" s="661"/>
      <c r="M189" s="661"/>
      <c r="N189" s="661"/>
      <c r="O189" s="661"/>
      <c r="P189" s="661"/>
      <c r="Q189" s="661"/>
      <c r="R189" s="662"/>
      <c r="S189" s="218"/>
      <c r="T189" s="658" t="s">
        <v>1783</v>
      </c>
      <c r="U189" s="659"/>
      <c r="V189" s="601"/>
      <c r="W189" s="601"/>
      <c r="X189" s="601"/>
      <c r="Y189" s="601"/>
      <c r="Z189" s="601"/>
      <c r="AA189" s="660"/>
      <c r="AB189" s="250" t="s">
        <v>1787</v>
      </c>
      <c r="AC189" s="659" t="s">
        <v>740</v>
      </c>
      <c r="AD189" s="659"/>
      <c r="AE189" s="661"/>
      <c r="AF189" s="661"/>
      <c r="AG189" s="661"/>
      <c r="AH189" s="661"/>
      <c r="AI189" s="661"/>
      <c r="AJ189" s="661"/>
      <c r="AK189" s="662"/>
    </row>
    <row r="190" spans="1:37" x14ac:dyDescent="0.15">
      <c r="A190" s="658" t="s">
        <v>1779</v>
      </c>
      <c r="B190" s="659"/>
      <c r="C190" s="659"/>
      <c r="D190" s="659"/>
      <c r="E190" s="659"/>
      <c r="F190" s="661"/>
      <c r="G190" s="661"/>
      <c r="H190" s="674"/>
      <c r="I190" s="250" t="s">
        <v>1787</v>
      </c>
      <c r="J190" s="659" t="s">
        <v>742</v>
      </c>
      <c r="K190" s="659"/>
      <c r="L190" s="661"/>
      <c r="M190" s="661"/>
      <c r="N190" s="661"/>
      <c r="O190" s="661"/>
      <c r="P190" s="661"/>
      <c r="Q190" s="661"/>
      <c r="R190" s="662"/>
      <c r="S190" s="218"/>
      <c r="T190" s="658" t="s">
        <v>1779</v>
      </c>
      <c r="U190" s="659"/>
      <c r="V190" s="659"/>
      <c r="W190" s="659"/>
      <c r="X190" s="659"/>
      <c r="Y190" s="661"/>
      <c r="Z190" s="661"/>
      <c r="AA190" s="674"/>
      <c r="AB190" s="250" t="s">
        <v>1787</v>
      </c>
      <c r="AC190" s="659" t="s">
        <v>742</v>
      </c>
      <c r="AD190" s="659"/>
      <c r="AE190" s="661"/>
      <c r="AF190" s="661"/>
      <c r="AG190" s="661"/>
      <c r="AH190" s="661"/>
      <c r="AI190" s="661"/>
      <c r="AJ190" s="661"/>
      <c r="AK190" s="662"/>
    </row>
    <row r="191" spans="1:37" x14ac:dyDescent="0.15">
      <c r="A191" s="671" t="s">
        <v>1780</v>
      </c>
      <c r="B191" s="672"/>
      <c r="C191" s="673"/>
      <c r="D191" s="673"/>
      <c r="E191" s="673"/>
      <c r="F191" s="673"/>
      <c r="G191" s="673"/>
      <c r="H191" s="673"/>
      <c r="I191" s="673"/>
      <c r="J191" s="666" t="s">
        <v>1788</v>
      </c>
      <c r="K191" s="666"/>
      <c r="L191" s="666"/>
      <c r="M191" s="666"/>
      <c r="N191" s="667"/>
      <c r="O191" s="667"/>
      <c r="P191" s="667"/>
      <c r="Q191" s="667"/>
      <c r="R191" s="668"/>
      <c r="S191" s="218"/>
      <c r="T191" s="671" t="s">
        <v>1780</v>
      </c>
      <c r="U191" s="672"/>
      <c r="V191" s="673"/>
      <c r="W191" s="673"/>
      <c r="X191" s="673"/>
      <c r="Y191" s="673"/>
      <c r="Z191" s="673"/>
      <c r="AA191" s="673"/>
      <c r="AB191" s="673"/>
      <c r="AC191" s="666" t="s">
        <v>1788</v>
      </c>
      <c r="AD191" s="666"/>
      <c r="AE191" s="666"/>
      <c r="AF191" s="666"/>
      <c r="AG191" s="667"/>
      <c r="AH191" s="667"/>
      <c r="AI191" s="667"/>
      <c r="AJ191" s="667"/>
      <c r="AK191" s="668"/>
    </row>
    <row r="192" spans="1:37" x14ac:dyDescent="0.15">
      <c r="A192" s="658" t="s">
        <v>1784</v>
      </c>
      <c r="B192" s="659"/>
      <c r="C192" s="659"/>
      <c r="D192" s="659"/>
      <c r="E192" s="669"/>
      <c r="F192" s="669"/>
      <c r="G192" s="669"/>
      <c r="H192" s="669"/>
      <c r="I192" s="669"/>
      <c r="J192" s="669"/>
      <c r="K192" s="669"/>
      <c r="L192" s="669"/>
      <c r="M192" s="669"/>
      <c r="N192" s="669"/>
      <c r="O192" s="669"/>
      <c r="P192" s="669"/>
      <c r="Q192" s="669"/>
      <c r="R192" s="670"/>
      <c r="S192" s="218"/>
      <c r="T192" s="658" t="s">
        <v>1784</v>
      </c>
      <c r="U192" s="659"/>
      <c r="V192" s="659"/>
      <c r="W192" s="659"/>
      <c r="X192" s="669"/>
      <c r="Y192" s="669"/>
      <c r="Z192" s="669"/>
      <c r="AA192" s="669"/>
      <c r="AB192" s="669"/>
      <c r="AC192" s="669"/>
      <c r="AD192" s="669"/>
      <c r="AE192" s="669"/>
      <c r="AF192" s="669"/>
      <c r="AG192" s="669"/>
      <c r="AH192" s="669"/>
      <c r="AI192" s="669"/>
      <c r="AJ192" s="669"/>
      <c r="AK192" s="670"/>
    </row>
    <row r="193" spans="1:37" x14ac:dyDescent="0.15">
      <c r="A193" s="658" t="s">
        <v>1781</v>
      </c>
      <c r="B193" s="659"/>
      <c r="C193" s="659"/>
      <c r="D193" s="659"/>
      <c r="E193" s="659"/>
      <c r="F193" s="669"/>
      <c r="G193" s="669"/>
      <c r="H193" s="669"/>
      <c r="I193" s="669"/>
      <c r="J193" s="669"/>
      <c r="K193" s="669"/>
      <c r="L193" s="669"/>
      <c r="M193" s="669"/>
      <c r="N193" s="669"/>
      <c r="O193" s="669"/>
      <c r="P193" s="669"/>
      <c r="Q193" s="669"/>
      <c r="R193" s="670"/>
      <c r="S193" s="218"/>
      <c r="T193" s="658" t="s">
        <v>1781</v>
      </c>
      <c r="U193" s="659"/>
      <c r="V193" s="659"/>
      <c r="W193" s="659"/>
      <c r="X193" s="659"/>
      <c r="Y193" s="669"/>
      <c r="Z193" s="669"/>
      <c r="AA193" s="669"/>
      <c r="AB193" s="669"/>
      <c r="AC193" s="669"/>
      <c r="AD193" s="669"/>
      <c r="AE193" s="669"/>
      <c r="AF193" s="669"/>
      <c r="AG193" s="669"/>
      <c r="AH193" s="669"/>
      <c r="AI193" s="669"/>
      <c r="AJ193" s="669"/>
      <c r="AK193" s="670"/>
    </row>
    <row r="194" spans="1:37" x14ac:dyDescent="0.15">
      <c r="A194" s="682"/>
      <c r="B194" s="601"/>
      <c r="C194" s="601"/>
      <c r="D194" s="601"/>
      <c r="E194" s="601"/>
      <c r="F194" s="601"/>
      <c r="G194" s="601"/>
      <c r="H194" s="601"/>
      <c r="I194" s="601"/>
      <c r="J194" s="601"/>
      <c r="K194" s="601"/>
      <c r="L194" s="601"/>
      <c r="M194" s="601"/>
      <c r="N194" s="601"/>
      <c r="O194" s="601"/>
      <c r="P194" s="601"/>
      <c r="Q194" s="601"/>
      <c r="R194" s="683"/>
      <c r="S194" s="218"/>
      <c r="T194" s="682"/>
      <c r="U194" s="601"/>
      <c r="V194" s="601"/>
      <c r="W194" s="601"/>
      <c r="X194" s="601"/>
      <c r="Y194" s="601"/>
      <c r="Z194" s="601"/>
      <c r="AA194" s="601"/>
      <c r="AB194" s="601"/>
      <c r="AC194" s="601"/>
      <c r="AD194" s="601"/>
      <c r="AE194" s="601"/>
      <c r="AF194" s="601"/>
      <c r="AG194" s="601"/>
      <c r="AH194" s="601"/>
      <c r="AI194" s="601"/>
      <c r="AJ194" s="601"/>
      <c r="AK194" s="683"/>
    </row>
    <row r="195" spans="1:37" x14ac:dyDescent="0.15">
      <c r="A195" s="675" t="s">
        <v>717</v>
      </c>
      <c r="B195" s="676"/>
      <c r="C195" s="677"/>
      <c r="D195" s="677"/>
      <c r="E195" s="677"/>
      <c r="F195" s="677"/>
      <c r="G195" s="677"/>
      <c r="H195" s="677"/>
      <c r="I195" s="677"/>
      <c r="J195" s="677"/>
      <c r="K195" s="677"/>
      <c r="L195" s="677"/>
      <c r="M195" s="677"/>
      <c r="N195" s="677"/>
      <c r="O195" s="677"/>
      <c r="P195" s="677"/>
      <c r="Q195" s="677"/>
      <c r="R195" s="678"/>
      <c r="S195" s="218"/>
      <c r="T195" s="675" t="s">
        <v>717</v>
      </c>
      <c r="U195" s="676"/>
      <c r="V195" s="677"/>
      <c r="W195" s="677"/>
      <c r="X195" s="677"/>
      <c r="Y195" s="677"/>
      <c r="Z195" s="677"/>
      <c r="AA195" s="677"/>
      <c r="AB195" s="677"/>
      <c r="AC195" s="677"/>
      <c r="AD195" s="677"/>
      <c r="AE195" s="677"/>
      <c r="AF195" s="677"/>
      <c r="AG195" s="677"/>
      <c r="AH195" s="677"/>
      <c r="AI195" s="677"/>
      <c r="AJ195" s="677"/>
      <c r="AK195" s="678"/>
    </row>
    <row r="196" spans="1:37" ht="14.25" thickBot="1" x14ac:dyDescent="0.2">
      <c r="A196" s="679"/>
      <c r="B196" s="680"/>
      <c r="C196" s="680"/>
      <c r="D196" s="680"/>
      <c r="E196" s="680"/>
      <c r="F196" s="680"/>
      <c r="G196" s="680"/>
      <c r="H196" s="680"/>
      <c r="I196" s="680"/>
      <c r="J196" s="680"/>
      <c r="K196" s="680"/>
      <c r="L196" s="680"/>
      <c r="M196" s="680"/>
      <c r="N196" s="680"/>
      <c r="O196" s="680"/>
      <c r="P196" s="680"/>
      <c r="Q196" s="680"/>
      <c r="R196" s="681"/>
      <c r="S196" s="218"/>
      <c r="T196" s="679"/>
      <c r="U196" s="680"/>
      <c r="V196" s="680"/>
      <c r="W196" s="680"/>
      <c r="X196" s="680"/>
      <c r="Y196" s="680"/>
      <c r="Z196" s="680"/>
      <c r="AA196" s="680"/>
      <c r="AB196" s="680"/>
      <c r="AC196" s="680"/>
      <c r="AD196" s="680"/>
      <c r="AE196" s="680"/>
      <c r="AF196" s="680"/>
      <c r="AG196" s="680"/>
      <c r="AH196" s="680"/>
      <c r="AI196" s="680"/>
      <c r="AJ196" s="680"/>
      <c r="AK196" s="681"/>
    </row>
    <row r="197" spans="1:37" ht="14.25" thickBot="1" x14ac:dyDescent="0.2">
      <c r="A197" s="218"/>
      <c r="B197" s="218"/>
      <c r="C197" s="218"/>
      <c r="D197" s="218"/>
      <c r="E197" s="218"/>
      <c r="F197" s="218"/>
      <c r="G197" s="218"/>
      <c r="H197" s="218"/>
      <c r="I197" s="218"/>
      <c r="J197" s="218"/>
      <c r="K197" s="218"/>
      <c r="L197" s="218"/>
      <c r="M197" s="218"/>
      <c r="N197" s="218"/>
      <c r="O197" s="218"/>
      <c r="P197" s="218"/>
      <c r="Q197" s="218"/>
      <c r="R197" s="218"/>
      <c r="S197" s="218"/>
      <c r="T197" s="218"/>
      <c r="U197" s="218"/>
      <c r="V197" s="218"/>
      <c r="W197" s="218"/>
      <c r="X197" s="218"/>
      <c r="Y197" s="218"/>
      <c r="Z197" s="218"/>
      <c r="AA197" s="218"/>
      <c r="AB197" s="218"/>
      <c r="AC197" s="218"/>
      <c r="AD197" s="218"/>
      <c r="AE197" s="218"/>
      <c r="AF197" s="218"/>
      <c r="AG197" s="218"/>
      <c r="AH197" s="218"/>
      <c r="AI197" s="218"/>
      <c r="AJ197" s="218"/>
      <c r="AK197" s="218"/>
    </row>
    <row r="198" spans="1:37" x14ac:dyDescent="0.15">
      <c r="A198" s="644" t="s">
        <v>1647</v>
      </c>
      <c r="B198" s="645"/>
      <c r="C198" s="645"/>
      <c r="D198" s="645"/>
      <c r="E198" s="645"/>
      <c r="F198" s="645"/>
      <c r="G198" s="645"/>
      <c r="H198" s="645"/>
      <c r="I198" s="645"/>
      <c r="J198" s="645"/>
      <c r="K198" s="645"/>
      <c r="L198" s="645"/>
      <c r="M198" s="645"/>
      <c r="N198" s="645"/>
      <c r="O198" s="645"/>
      <c r="P198" s="645"/>
      <c r="Q198" s="645"/>
      <c r="R198" s="645"/>
      <c r="S198" s="280" t="s">
        <v>870</v>
      </c>
      <c r="T198" s="281"/>
      <c r="U198" s="281"/>
      <c r="V198" s="281"/>
      <c r="W198" s="650"/>
      <c r="X198" s="651"/>
      <c r="Y198" s="320"/>
      <c r="Z198" s="321"/>
      <c r="AA198" s="321"/>
      <c r="AB198" s="321"/>
      <c r="AC198" s="321"/>
      <c r="AD198" s="321"/>
      <c r="AE198" s="321"/>
      <c r="AF198" s="321"/>
      <c r="AG198" s="321"/>
      <c r="AH198" s="321"/>
      <c r="AI198" s="321"/>
      <c r="AJ198" s="321"/>
      <c r="AK198" s="322"/>
    </row>
    <row r="199" spans="1:37" x14ac:dyDescent="0.15">
      <c r="A199" s="646"/>
      <c r="B199" s="647"/>
      <c r="C199" s="647"/>
      <c r="D199" s="647"/>
      <c r="E199" s="647"/>
      <c r="F199" s="647"/>
      <c r="G199" s="647"/>
      <c r="H199" s="647"/>
      <c r="I199" s="647"/>
      <c r="J199" s="647"/>
      <c r="K199" s="647"/>
      <c r="L199" s="647"/>
      <c r="M199" s="647"/>
      <c r="N199" s="647"/>
      <c r="O199" s="647"/>
      <c r="P199" s="647"/>
      <c r="Q199" s="647"/>
      <c r="R199" s="647"/>
      <c r="S199" s="278" t="s">
        <v>597</v>
      </c>
      <c r="T199" s="279"/>
      <c r="U199" s="279"/>
      <c r="V199" s="279"/>
      <c r="W199" s="311"/>
      <c r="X199" s="319"/>
      <c r="Y199" s="323"/>
      <c r="Z199" s="324"/>
      <c r="AA199" s="324"/>
      <c r="AB199" s="324"/>
      <c r="AC199" s="324"/>
      <c r="AD199" s="324"/>
      <c r="AE199" s="324"/>
      <c r="AF199" s="324"/>
      <c r="AG199" s="324"/>
      <c r="AH199" s="324"/>
      <c r="AI199" s="324"/>
      <c r="AJ199" s="324"/>
      <c r="AK199" s="325"/>
    </row>
    <row r="200" spans="1:37" ht="14.25" thickBot="1" x14ac:dyDescent="0.2">
      <c r="A200" s="648"/>
      <c r="B200" s="649"/>
      <c r="C200" s="649"/>
      <c r="D200" s="649"/>
      <c r="E200" s="649"/>
      <c r="F200" s="649"/>
      <c r="G200" s="649"/>
      <c r="H200" s="649"/>
      <c r="I200" s="649"/>
      <c r="J200" s="649"/>
      <c r="K200" s="649"/>
      <c r="L200" s="649"/>
      <c r="M200" s="649"/>
      <c r="N200" s="649"/>
      <c r="O200" s="649"/>
      <c r="P200" s="649"/>
      <c r="Q200" s="649"/>
      <c r="R200" s="649"/>
      <c r="S200" s="306" t="s">
        <v>598</v>
      </c>
      <c r="T200" s="307"/>
      <c r="U200" s="307"/>
      <c r="V200" s="307"/>
      <c r="W200" s="631">
        <f>AR73</f>
        <v>0</v>
      </c>
      <c r="X200" s="632"/>
      <c r="Y200" s="590"/>
      <c r="Z200" s="652"/>
      <c r="AA200" s="652"/>
      <c r="AB200" s="652"/>
      <c r="AC200" s="652"/>
      <c r="AD200" s="652"/>
      <c r="AE200" s="652"/>
      <c r="AF200" s="652"/>
      <c r="AG200" s="652"/>
      <c r="AH200" s="652"/>
      <c r="AI200" s="652"/>
      <c r="AJ200" s="652"/>
      <c r="AK200" s="653"/>
    </row>
    <row r="201" spans="1:37" ht="14.25" thickBot="1" x14ac:dyDescent="0.2">
      <c r="F201" s="218"/>
      <c r="G201" s="218"/>
      <c r="H201" s="218"/>
      <c r="I201" s="218"/>
      <c r="J201" s="218"/>
      <c r="K201" s="218"/>
      <c r="L201" s="218"/>
      <c r="M201" s="218"/>
      <c r="N201" s="218"/>
      <c r="O201" s="218"/>
      <c r="P201" s="218"/>
      <c r="Q201" s="218"/>
      <c r="R201" s="218"/>
      <c r="V201" s="218"/>
      <c r="W201" s="218"/>
      <c r="X201" s="218"/>
      <c r="Y201" s="218"/>
      <c r="Z201" s="218"/>
      <c r="AA201" s="218"/>
      <c r="AB201" s="218"/>
      <c r="AC201" s="218"/>
      <c r="AD201" s="218"/>
      <c r="AE201" s="218"/>
      <c r="AF201" s="218"/>
      <c r="AG201" s="218"/>
      <c r="AH201" s="218"/>
      <c r="AI201" s="218"/>
      <c r="AJ201" s="218"/>
      <c r="AK201" s="218"/>
    </row>
    <row r="202" spans="1:37" x14ac:dyDescent="0.15">
      <c r="A202" s="684" t="s">
        <v>833</v>
      </c>
      <c r="B202" s="685"/>
      <c r="C202" s="685"/>
      <c r="D202" s="685"/>
      <c r="E202" s="685"/>
      <c r="F202" s="685"/>
      <c r="G202" s="686" t="str">
        <f>H4</f>
        <v>聡明なる学士</v>
      </c>
      <c r="H202" s="686"/>
      <c r="I202" s="686"/>
      <c r="J202" s="686"/>
      <c r="K202" s="686"/>
      <c r="L202" s="686"/>
      <c r="M202" s="686"/>
      <c r="N202" s="686"/>
      <c r="O202" s="686"/>
      <c r="P202" s="686"/>
      <c r="Q202" s="686"/>
      <c r="R202" s="686"/>
      <c r="S202" s="449" t="s">
        <v>586</v>
      </c>
      <c r="T202" s="449"/>
      <c r="U202" s="449"/>
      <c r="V202" s="449"/>
      <c r="W202" s="449"/>
      <c r="X202" s="449"/>
      <c r="Y202" s="687" t="str">
        <f>H7</f>
        <v>サンプルキャラクター</v>
      </c>
      <c r="Z202" s="687"/>
      <c r="AA202" s="687"/>
      <c r="AB202" s="687"/>
      <c r="AC202" s="687"/>
      <c r="AD202" s="687"/>
      <c r="AE202" s="687"/>
      <c r="AF202" s="687"/>
      <c r="AG202" s="687"/>
      <c r="AH202" s="687"/>
      <c r="AI202" s="687"/>
      <c r="AJ202" s="687"/>
      <c r="AK202" s="688"/>
    </row>
    <row r="203" spans="1:37" x14ac:dyDescent="0.15">
      <c r="A203" s="252"/>
      <c r="B203" s="689"/>
      <c r="C203" s="689"/>
      <c r="D203" s="689"/>
      <c r="E203" s="689"/>
      <c r="F203" s="689"/>
      <c r="G203" s="689"/>
      <c r="H203" s="689"/>
      <c r="I203" s="689"/>
      <c r="J203" s="689"/>
      <c r="K203" s="689"/>
      <c r="L203" s="689"/>
      <c r="M203" s="689"/>
      <c r="N203" s="689"/>
      <c r="O203" s="689"/>
      <c r="P203" s="689"/>
      <c r="Q203" s="689"/>
      <c r="R203" s="689"/>
      <c r="S203" s="689"/>
      <c r="T203" s="689"/>
      <c r="U203" s="689"/>
      <c r="V203" s="689"/>
      <c r="W203" s="689"/>
      <c r="X203" s="689"/>
      <c r="Y203" s="689"/>
      <c r="Z203" s="689"/>
      <c r="AA203" s="689"/>
      <c r="AB203" s="689"/>
      <c r="AC203" s="689"/>
      <c r="AD203" s="689"/>
      <c r="AE203" s="689"/>
      <c r="AF203" s="689"/>
      <c r="AG203" s="689"/>
      <c r="AH203" s="689"/>
      <c r="AI203" s="689"/>
      <c r="AJ203" s="689"/>
      <c r="AK203" s="690"/>
    </row>
    <row r="204" spans="1:37" x14ac:dyDescent="0.15">
      <c r="A204" s="253" t="s">
        <v>1648</v>
      </c>
      <c r="B204" s="689"/>
      <c r="C204" s="689"/>
      <c r="D204" s="689"/>
      <c r="E204" s="689"/>
      <c r="F204" s="689"/>
      <c r="G204" s="689"/>
      <c r="H204" s="689"/>
      <c r="I204" s="689"/>
      <c r="J204" s="689"/>
      <c r="K204" s="689"/>
      <c r="L204" s="689"/>
      <c r="M204" s="689"/>
      <c r="N204" s="689"/>
      <c r="O204" s="689"/>
      <c r="P204" s="689"/>
      <c r="Q204" s="689"/>
      <c r="R204" s="689"/>
      <c r="S204" s="689"/>
      <c r="T204" s="689"/>
      <c r="U204" s="689"/>
      <c r="V204" s="689"/>
      <c r="W204" s="689"/>
      <c r="X204" s="689"/>
      <c r="Y204" s="689"/>
      <c r="Z204" s="689"/>
      <c r="AA204" s="689"/>
      <c r="AB204" s="689"/>
      <c r="AC204" s="689"/>
      <c r="AD204" s="689"/>
      <c r="AE204" s="689"/>
      <c r="AF204" s="689"/>
      <c r="AG204" s="689"/>
      <c r="AH204" s="689"/>
      <c r="AI204" s="689"/>
      <c r="AJ204" s="689"/>
      <c r="AK204" s="690"/>
    </row>
    <row r="205" spans="1:37" x14ac:dyDescent="0.15">
      <c r="A205" s="253" t="s">
        <v>1649</v>
      </c>
      <c r="B205" s="689"/>
      <c r="C205" s="689"/>
      <c r="D205" s="689"/>
      <c r="E205" s="689"/>
      <c r="F205" s="689"/>
      <c r="G205" s="689"/>
      <c r="H205" s="689"/>
      <c r="I205" s="689"/>
      <c r="J205" s="689"/>
      <c r="K205" s="689"/>
      <c r="L205" s="689"/>
      <c r="M205" s="689"/>
      <c r="N205" s="689"/>
      <c r="O205" s="689"/>
      <c r="P205" s="689"/>
      <c r="Q205" s="689"/>
      <c r="R205" s="689"/>
      <c r="S205" s="689"/>
      <c r="T205" s="689"/>
      <c r="U205" s="689"/>
      <c r="V205" s="689"/>
      <c r="W205" s="689"/>
      <c r="X205" s="689"/>
      <c r="Y205" s="689"/>
      <c r="Z205" s="689"/>
      <c r="AA205" s="689"/>
      <c r="AB205" s="689"/>
      <c r="AC205" s="689"/>
      <c r="AD205" s="689"/>
      <c r="AE205" s="689"/>
      <c r="AF205" s="689"/>
      <c r="AG205" s="689"/>
      <c r="AH205" s="689"/>
      <c r="AI205" s="689"/>
      <c r="AJ205" s="689"/>
      <c r="AK205" s="690"/>
    </row>
    <row r="206" spans="1:37" ht="14.25" thickBot="1" x14ac:dyDescent="0.2">
      <c r="A206" s="254"/>
      <c r="B206" s="691"/>
      <c r="C206" s="691"/>
      <c r="D206" s="691"/>
      <c r="E206" s="691"/>
      <c r="F206" s="691"/>
      <c r="G206" s="691"/>
      <c r="H206" s="691"/>
      <c r="I206" s="691"/>
      <c r="J206" s="691"/>
      <c r="K206" s="691"/>
      <c r="L206" s="691"/>
      <c r="M206" s="691"/>
      <c r="N206" s="691"/>
      <c r="O206" s="691"/>
      <c r="P206" s="691"/>
      <c r="Q206" s="691"/>
      <c r="R206" s="691"/>
      <c r="S206" s="691"/>
      <c r="T206" s="691"/>
      <c r="U206" s="691"/>
      <c r="V206" s="691"/>
      <c r="W206" s="691"/>
      <c r="X206" s="691"/>
      <c r="Y206" s="691"/>
      <c r="Z206" s="691"/>
      <c r="AA206" s="691"/>
      <c r="AB206" s="691"/>
      <c r="AC206" s="691"/>
      <c r="AD206" s="691"/>
      <c r="AE206" s="691"/>
      <c r="AF206" s="691"/>
      <c r="AG206" s="691"/>
      <c r="AH206" s="691"/>
      <c r="AI206" s="691"/>
      <c r="AJ206" s="691"/>
      <c r="AK206" s="692"/>
    </row>
    <row r="207" spans="1:37" ht="14.25" thickBot="1" x14ac:dyDescent="0.2"/>
    <row r="208" spans="1:37" ht="14.25" thickBot="1" x14ac:dyDescent="0.2">
      <c r="A208" s="693" t="s">
        <v>828</v>
      </c>
      <c r="B208" s="694"/>
      <c r="C208" s="694"/>
      <c r="D208" s="694"/>
      <c r="E208" s="694"/>
      <c r="F208" s="694"/>
      <c r="G208" s="694"/>
      <c r="H208" s="694"/>
      <c r="I208" s="695" t="s">
        <v>1644</v>
      </c>
      <c r="J208" s="695"/>
      <c r="K208" s="695"/>
      <c r="L208" s="695"/>
      <c r="M208" s="696" t="s">
        <v>590</v>
      </c>
      <c r="N208" s="696"/>
      <c r="O208" s="696"/>
      <c r="P208" s="696" t="s">
        <v>591</v>
      </c>
      <c r="Q208" s="696"/>
      <c r="R208" s="696"/>
      <c r="S208" s="696" t="s">
        <v>592</v>
      </c>
      <c r="T208" s="696"/>
      <c r="U208" s="696"/>
      <c r="V208" s="695" t="s">
        <v>1645</v>
      </c>
      <c r="W208" s="695"/>
      <c r="X208" s="695"/>
      <c r="Y208" s="695" t="s">
        <v>1646</v>
      </c>
      <c r="Z208" s="695"/>
      <c r="AA208" s="695"/>
      <c r="AB208" s="695" t="s">
        <v>815</v>
      </c>
      <c r="AC208" s="695"/>
      <c r="AD208" s="695"/>
      <c r="AE208" s="695" t="s">
        <v>1650</v>
      </c>
      <c r="AF208" s="695"/>
      <c r="AG208" s="695"/>
      <c r="AH208" s="695"/>
      <c r="AI208" s="696" t="s">
        <v>1651</v>
      </c>
      <c r="AJ208" s="696"/>
      <c r="AK208" s="702"/>
    </row>
    <row r="209" spans="1:37" x14ac:dyDescent="0.15">
      <c r="A209" s="703"/>
      <c r="B209" s="704"/>
      <c r="C209" s="704"/>
      <c r="D209" s="704"/>
      <c r="E209" s="704"/>
      <c r="F209" s="704"/>
      <c r="G209" s="704"/>
      <c r="H209" s="704"/>
      <c r="I209" s="697"/>
      <c r="J209" s="697"/>
      <c r="K209" s="697"/>
      <c r="L209" s="697"/>
      <c r="M209" s="588"/>
      <c r="N209" s="588"/>
      <c r="O209" s="588"/>
      <c r="P209" s="588"/>
      <c r="Q209" s="588"/>
      <c r="R209" s="588"/>
      <c r="S209" s="588"/>
      <c r="T209" s="588"/>
      <c r="U209" s="588"/>
      <c r="V209" s="697"/>
      <c r="W209" s="697"/>
      <c r="X209" s="697"/>
      <c r="Y209" s="697"/>
      <c r="Z209" s="697"/>
      <c r="AA209" s="697"/>
      <c r="AB209" s="697"/>
      <c r="AC209" s="697"/>
      <c r="AD209" s="697"/>
      <c r="AE209" s="697"/>
      <c r="AF209" s="697"/>
      <c r="AG209" s="697"/>
      <c r="AH209" s="697"/>
      <c r="AI209" s="588"/>
      <c r="AJ209" s="588"/>
      <c r="AK209" s="698"/>
    </row>
    <row r="210" spans="1:37" x14ac:dyDescent="0.15">
      <c r="A210" s="699" t="s">
        <v>1652</v>
      </c>
      <c r="B210" s="666"/>
      <c r="C210" s="700"/>
      <c r="D210" s="700"/>
      <c r="E210" s="700"/>
      <c r="F210" s="700"/>
      <c r="G210" s="700"/>
      <c r="H210" s="700"/>
      <c r="I210" s="700"/>
      <c r="J210" s="700"/>
      <c r="K210" s="700"/>
      <c r="L210" s="700"/>
      <c r="M210" s="700"/>
      <c r="N210" s="700"/>
      <c r="O210" s="700"/>
      <c r="P210" s="700"/>
      <c r="Q210" s="700"/>
      <c r="R210" s="700"/>
      <c r="S210" s="700"/>
      <c r="T210" s="700"/>
      <c r="U210" s="700"/>
      <c r="V210" s="700"/>
      <c r="W210" s="700"/>
      <c r="X210" s="700"/>
      <c r="Y210" s="700"/>
      <c r="Z210" s="700"/>
      <c r="AA210" s="700"/>
      <c r="AB210" s="700"/>
      <c r="AC210" s="700"/>
      <c r="AD210" s="700"/>
      <c r="AE210" s="700"/>
      <c r="AF210" s="700"/>
      <c r="AG210" s="700"/>
      <c r="AH210" s="700"/>
      <c r="AI210" s="700"/>
      <c r="AJ210" s="700"/>
      <c r="AK210" s="701"/>
    </row>
    <row r="211" spans="1:37" ht="14.25" thickBot="1" x14ac:dyDescent="0.2">
      <c r="A211" s="705"/>
      <c r="B211" s="706"/>
      <c r="C211" s="706"/>
      <c r="D211" s="706"/>
      <c r="E211" s="706"/>
      <c r="F211" s="706"/>
      <c r="G211" s="706"/>
      <c r="H211" s="706"/>
      <c r="I211" s="706"/>
      <c r="J211" s="706"/>
      <c r="K211" s="706"/>
      <c r="L211" s="706"/>
      <c r="M211" s="706"/>
      <c r="N211" s="706"/>
      <c r="O211" s="706"/>
      <c r="P211" s="706"/>
      <c r="Q211" s="706"/>
      <c r="R211" s="706"/>
      <c r="S211" s="706"/>
      <c r="T211" s="706"/>
      <c r="U211" s="706"/>
      <c r="V211" s="706"/>
      <c r="W211" s="706"/>
      <c r="X211" s="706"/>
      <c r="Y211" s="706"/>
      <c r="Z211" s="706"/>
      <c r="AA211" s="706"/>
      <c r="AB211" s="706"/>
      <c r="AC211" s="706"/>
      <c r="AD211" s="706"/>
      <c r="AE211" s="706"/>
      <c r="AF211" s="706"/>
      <c r="AG211" s="706"/>
      <c r="AH211" s="706"/>
      <c r="AI211" s="706"/>
      <c r="AJ211" s="706"/>
      <c r="AK211" s="707"/>
    </row>
    <row r="212" spans="1:37" x14ac:dyDescent="0.15">
      <c r="A212" s="703"/>
      <c r="B212" s="704"/>
      <c r="C212" s="704"/>
      <c r="D212" s="704"/>
      <c r="E212" s="704"/>
      <c r="F212" s="704"/>
      <c r="G212" s="704"/>
      <c r="H212" s="704"/>
      <c r="I212" s="697"/>
      <c r="J212" s="697"/>
      <c r="K212" s="697"/>
      <c r="L212" s="697"/>
      <c r="M212" s="588"/>
      <c r="N212" s="588"/>
      <c r="O212" s="588"/>
      <c r="P212" s="588"/>
      <c r="Q212" s="588"/>
      <c r="R212" s="588"/>
      <c r="S212" s="588"/>
      <c r="T212" s="588"/>
      <c r="U212" s="588"/>
      <c r="V212" s="697"/>
      <c r="W212" s="697"/>
      <c r="X212" s="697"/>
      <c r="Y212" s="697"/>
      <c r="Z212" s="697"/>
      <c r="AA212" s="697"/>
      <c r="AB212" s="697"/>
      <c r="AC212" s="697"/>
      <c r="AD212" s="697"/>
      <c r="AE212" s="697"/>
      <c r="AF212" s="697"/>
      <c r="AG212" s="697"/>
      <c r="AH212" s="697"/>
      <c r="AI212" s="588"/>
      <c r="AJ212" s="588"/>
      <c r="AK212" s="698"/>
    </row>
    <row r="213" spans="1:37" x14ac:dyDescent="0.15">
      <c r="A213" s="699" t="s">
        <v>1652</v>
      </c>
      <c r="B213" s="666"/>
      <c r="C213" s="700"/>
      <c r="D213" s="700"/>
      <c r="E213" s="700"/>
      <c r="F213" s="700"/>
      <c r="G213" s="700"/>
      <c r="H213" s="700"/>
      <c r="I213" s="700"/>
      <c r="J213" s="700"/>
      <c r="K213" s="700"/>
      <c r="L213" s="700"/>
      <c r="M213" s="700"/>
      <c r="N213" s="700"/>
      <c r="O213" s="700"/>
      <c r="P213" s="700"/>
      <c r="Q213" s="700"/>
      <c r="R213" s="700"/>
      <c r="S213" s="700"/>
      <c r="T213" s="700"/>
      <c r="U213" s="700"/>
      <c r="V213" s="700"/>
      <c r="W213" s="700"/>
      <c r="X213" s="700"/>
      <c r="Y213" s="700"/>
      <c r="Z213" s="700"/>
      <c r="AA213" s="700"/>
      <c r="AB213" s="700"/>
      <c r="AC213" s="700"/>
      <c r="AD213" s="700"/>
      <c r="AE213" s="700"/>
      <c r="AF213" s="700"/>
      <c r="AG213" s="700"/>
      <c r="AH213" s="700"/>
      <c r="AI213" s="700"/>
      <c r="AJ213" s="700"/>
      <c r="AK213" s="701"/>
    </row>
    <row r="214" spans="1:37" ht="14.25" thickBot="1" x14ac:dyDescent="0.2">
      <c r="A214" s="705"/>
      <c r="B214" s="706"/>
      <c r="C214" s="706"/>
      <c r="D214" s="706"/>
      <c r="E214" s="706"/>
      <c r="F214" s="706"/>
      <c r="G214" s="706"/>
      <c r="H214" s="706"/>
      <c r="I214" s="706"/>
      <c r="J214" s="706"/>
      <c r="K214" s="706"/>
      <c r="L214" s="706"/>
      <c r="M214" s="706"/>
      <c r="N214" s="706"/>
      <c r="O214" s="706"/>
      <c r="P214" s="706"/>
      <c r="Q214" s="706"/>
      <c r="R214" s="706"/>
      <c r="S214" s="706"/>
      <c r="T214" s="706"/>
      <c r="U214" s="706"/>
      <c r="V214" s="706"/>
      <c r="W214" s="706"/>
      <c r="X214" s="706"/>
      <c r="Y214" s="706"/>
      <c r="Z214" s="706"/>
      <c r="AA214" s="706"/>
      <c r="AB214" s="706"/>
      <c r="AC214" s="706"/>
      <c r="AD214" s="706"/>
      <c r="AE214" s="706"/>
      <c r="AF214" s="706"/>
      <c r="AG214" s="706"/>
      <c r="AH214" s="706"/>
      <c r="AI214" s="706"/>
      <c r="AJ214" s="706"/>
      <c r="AK214" s="707"/>
    </row>
    <row r="215" spans="1:37" x14ac:dyDescent="0.15">
      <c r="A215" s="703"/>
      <c r="B215" s="704"/>
      <c r="C215" s="704"/>
      <c r="D215" s="704"/>
      <c r="E215" s="704"/>
      <c r="F215" s="704"/>
      <c r="G215" s="704"/>
      <c r="H215" s="704"/>
      <c r="I215" s="697"/>
      <c r="J215" s="697"/>
      <c r="K215" s="697"/>
      <c r="L215" s="697"/>
      <c r="M215" s="588"/>
      <c r="N215" s="588"/>
      <c r="O215" s="588"/>
      <c r="P215" s="588"/>
      <c r="Q215" s="588"/>
      <c r="R215" s="588"/>
      <c r="S215" s="588"/>
      <c r="T215" s="588"/>
      <c r="U215" s="588"/>
      <c r="V215" s="697"/>
      <c r="W215" s="697"/>
      <c r="X215" s="697"/>
      <c r="Y215" s="697"/>
      <c r="Z215" s="697"/>
      <c r="AA215" s="697"/>
      <c r="AB215" s="697"/>
      <c r="AC215" s="697"/>
      <c r="AD215" s="697"/>
      <c r="AE215" s="697"/>
      <c r="AF215" s="697"/>
      <c r="AG215" s="697"/>
      <c r="AH215" s="697"/>
      <c r="AI215" s="588"/>
      <c r="AJ215" s="588"/>
      <c r="AK215" s="698"/>
    </row>
    <row r="216" spans="1:37" x14ac:dyDescent="0.15">
      <c r="A216" s="699" t="s">
        <v>1652</v>
      </c>
      <c r="B216" s="666"/>
      <c r="C216" s="700"/>
      <c r="D216" s="700"/>
      <c r="E216" s="700"/>
      <c r="F216" s="700"/>
      <c r="G216" s="700"/>
      <c r="H216" s="700"/>
      <c r="I216" s="700"/>
      <c r="J216" s="700"/>
      <c r="K216" s="700"/>
      <c r="L216" s="700"/>
      <c r="M216" s="700"/>
      <c r="N216" s="700"/>
      <c r="O216" s="700"/>
      <c r="P216" s="700"/>
      <c r="Q216" s="700"/>
      <c r="R216" s="700"/>
      <c r="S216" s="700"/>
      <c r="T216" s="700"/>
      <c r="U216" s="700"/>
      <c r="V216" s="700"/>
      <c r="W216" s="700"/>
      <c r="X216" s="700"/>
      <c r="Y216" s="700"/>
      <c r="Z216" s="700"/>
      <c r="AA216" s="700"/>
      <c r="AB216" s="700"/>
      <c r="AC216" s="700"/>
      <c r="AD216" s="700"/>
      <c r="AE216" s="700"/>
      <c r="AF216" s="700"/>
      <c r="AG216" s="700"/>
      <c r="AH216" s="700"/>
      <c r="AI216" s="700"/>
      <c r="AJ216" s="700"/>
      <c r="AK216" s="701"/>
    </row>
    <row r="217" spans="1:37" ht="14.25" thickBot="1" x14ac:dyDescent="0.2">
      <c r="A217" s="705"/>
      <c r="B217" s="706"/>
      <c r="C217" s="706"/>
      <c r="D217" s="706"/>
      <c r="E217" s="706"/>
      <c r="F217" s="706"/>
      <c r="G217" s="706"/>
      <c r="H217" s="706"/>
      <c r="I217" s="706"/>
      <c r="J217" s="706"/>
      <c r="K217" s="706"/>
      <c r="L217" s="706"/>
      <c r="M217" s="706"/>
      <c r="N217" s="706"/>
      <c r="O217" s="706"/>
      <c r="P217" s="706"/>
      <c r="Q217" s="706"/>
      <c r="R217" s="706"/>
      <c r="S217" s="706"/>
      <c r="T217" s="706"/>
      <c r="U217" s="706"/>
      <c r="V217" s="706"/>
      <c r="W217" s="706"/>
      <c r="X217" s="706"/>
      <c r="Y217" s="706"/>
      <c r="Z217" s="706"/>
      <c r="AA217" s="706"/>
      <c r="AB217" s="706"/>
      <c r="AC217" s="706"/>
      <c r="AD217" s="706"/>
      <c r="AE217" s="706"/>
      <c r="AF217" s="706"/>
      <c r="AG217" s="706"/>
      <c r="AH217" s="706"/>
      <c r="AI217" s="706"/>
      <c r="AJ217" s="706"/>
      <c r="AK217" s="707"/>
    </row>
    <row r="218" spans="1:37" x14ac:dyDescent="0.15">
      <c r="A218" s="703"/>
      <c r="B218" s="704"/>
      <c r="C218" s="704"/>
      <c r="D218" s="704"/>
      <c r="E218" s="704"/>
      <c r="F218" s="704"/>
      <c r="G218" s="704"/>
      <c r="H218" s="704"/>
      <c r="I218" s="697"/>
      <c r="J218" s="697"/>
      <c r="K218" s="697"/>
      <c r="L218" s="697"/>
      <c r="M218" s="588"/>
      <c r="N218" s="588"/>
      <c r="O218" s="588"/>
      <c r="P218" s="588"/>
      <c r="Q218" s="588"/>
      <c r="R218" s="588"/>
      <c r="S218" s="588"/>
      <c r="T218" s="588"/>
      <c r="U218" s="588"/>
      <c r="V218" s="697"/>
      <c r="W218" s="697"/>
      <c r="X218" s="697"/>
      <c r="Y218" s="697"/>
      <c r="Z218" s="697"/>
      <c r="AA218" s="697"/>
      <c r="AB218" s="697"/>
      <c r="AC218" s="697"/>
      <c r="AD218" s="697"/>
      <c r="AE218" s="697"/>
      <c r="AF218" s="697"/>
      <c r="AG218" s="697"/>
      <c r="AH218" s="697"/>
      <c r="AI218" s="588"/>
      <c r="AJ218" s="588"/>
      <c r="AK218" s="698"/>
    </row>
    <row r="219" spans="1:37" x14ac:dyDescent="0.15">
      <c r="A219" s="699" t="s">
        <v>1652</v>
      </c>
      <c r="B219" s="666"/>
      <c r="C219" s="700"/>
      <c r="D219" s="700"/>
      <c r="E219" s="700"/>
      <c r="F219" s="700"/>
      <c r="G219" s="700"/>
      <c r="H219" s="700"/>
      <c r="I219" s="700"/>
      <c r="J219" s="700"/>
      <c r="K219" s="700"/>
      <c r="L219" s="700"/>
      <c r="M219" s="700"/>
      <c r="N219" s="700"/>
      <c r="O219" s="700"/>
      <c r="P219" s="700"/>
      <c r="Q219" s="700"/>
      <c r="R219" s="700"/>
      <c r="S219" s="700"/>
      <c r="T219" s="700"/>
      <c r="U219" s="700"/>
      <c r="V219" s="700"/>
      <c r="W219" s="700"/>
      <c r="X219" s="700"/>
      <c r="Y219" s="700"/>
      <c r="Z219" s="700"/>
      <c r="AA219" s="700"/>
      <c r="AB219" s="700"/>
      <c r="AC219" s="700"/>
      <c r="AD219" s="700"/>
      <c r="AE219" s="700"/>
      <c r="AF219" s="700"/>
      <c r="AG219" s="700"/>
      <c r="AH219" s="700"/>
      <c r="AI219" s="700"/>
      <c r="AJ219" s="700"/>
      <c r="AK219" s="701"/>
    </row>
    <row r="220" spans="1:37" ht="14.25" thickBot="1" x14ac:dyDescent="0.2">
      <c r="A220" s="705"/>
      <c r="B220" s="706"/>
      <c r="C220" s="706"/>
      <c r="D220" s="706"/>
      <c r="E220" s="706"/>
      <c r="F220" s="706"/>
      <c r="G220" s="706"/>
      <c r="H220" s="706"/>
      <c r="I220" s="706"/>
      <c r="J220" s="706"/>
      <c r="K220" s="706"/>
      <c r="L220" s="706"/>
      <c r="M220" s="706"/>
      <c r="N220" s="706"/>
      <c r="O220" s="706"/>
      <c r="P220" s="706"/>
      <c r="Q220" s="706"/>
      <c r="R220" s="706"/>
      <c r="S220" s="706"/>
      <c r="T220" s="706"/>
      <c r="U220" s="706"/>
      <c r="V220" s="706"/>
      <c r="W220" s="706"/>
      <c r="X220" s="706"/>
      <c r="Y220" s="706"/>
      <c r="Z220" s="706"/>
      <c r="AA220" s="706"/>
      <c r="AB220" s="706"/>
      <c r="AC220" s="706"/>
      <c r="AD220" s="706"/>
      <c r="AE220" s="706"/>
      <c r="AF220" s="706"/>
      <c r="AG220" s="706"/>
      <c r="AH220" s="706"/>
      <c r="AI220" s="706"/>
      <c r="AJ220" s="706"/>
      <c r="AK220" s="707"/>
    </row>
    <row r="221" spans="1:37" x14ac:dyDescent="0.15">
      <c r="A221" s="703"/>
      <c r="B221" s="704"/>
      <c r="C221" s="704"/>
      <c r="D221" s="704"/>
      <c r="E221" s="704"/>
      <c r="F221" s="704"/>
      <c r="G221" s="704"/>
      <c r="H221" s="704"/>
      <c r="I221" s="697"/>
      <c r="J221" s="697"/>
      <c r="K221" s="697"/>
      <c r="L221" s="697"/>
      <c r="M221" s="588"/>
      <c r="N221" s="588"/>
      <c r="O221" s="588"/>
      <c r="P221" s="588"/>
      <c r="Q221" s="588"/>
      <c r="R221" s="588"/>
      <c r="S221" s="588"/>
      <c r="T221" s="588"/>
      <c r="U221" s="588"/>
      <c r="V221" s="697"/>
      <c r="W221" s="697"/>
      <c r="X221" s="697"/>
      <c r="Y221" s="697"/>
      <c r="Z221" s="697"/>
      <c r="AA221" s="697"/>
      <c r="AB221" s="697"/>
      <c r="AC221" s="697"/>
      <c r="AD221" s="697"/>
      <c r="AE221" s="697"/>
      <c r="AF221" s="697"/>
      <c r="AG221" s="697"/>
      <c r="AH221" s="697"/>
      <c r="AI221" s="588"/>
      <c r="AJ221" s="588"/>
      <c r="AK221" s="698"/>
    </row>
    <row r="222" spans="1:37" x14ac:dyDescent="0.15">
      <c r="A222" s="699" t="s">
        <v>1652</v>
      </c>
      <c r="B222" s="666"/>
      <c r="C222" s="700"/>
      <c r="D222" s="700"/>
      <c r="E222" s="700"/>
      <c r="F222" s="700"/>
      <c r="G222" s="700"/>
      <c r="H222" s="700"/>
      <c r="I222" s="700"/>
      <c r="J222" s="700"/>
      <c r="K222" s="700"/>
      <c r="L222" s="700"/>
      <c r="M222" s="700"/>
      <c r="N222" s="700"/>
      <c r="O222" s="700"/>
      <c r="P222" s="700"/>
      <c r="Q222" s="700"/>
      <c r="R222" s="700"/>
      <c r="S222" s="700"/>
      <c r="T222" s="700"/>
      <c r="U222" s="700"/>
      <c r="V222" s="700"/>
      <c r="W222" s="700"/>
      <c r="X222" s="700"/>
      <c r="Y222" s="700"/>
      <c r="Z222" s="700"/>
      <c r="AA222" s="700"/>
      <c r="AB222" s="700"/>
      <c r="AC222" s="700"/>
      <c r="AD222" s="700"/>
      <c r="AE222" s="700"/>
      <c r="AF222" s="700"/>
      <c r="AG222" s="700"/>
      <c r="AH222" s="700"/>
      <c r="AI222" s="700"/>
      <c r="AJ222" s="700"/>
      <c r="AK222" s="701"/>
    </row>
    <row r="223" spans="1:37" ht="14.25" thickBot="1" x14ac:dyDescent="0.2">
      <c r="A223" s="705"/>
      <c r="B223" s="706"/>
      <c r="C223" s="706"/>
      <c r="D223" s="706"/>
      <c r="E223" s="706"/>
      <c r="F223" s="706"/>
      <c r="G223" s="706"/>
      <c r="H223" s="706"/>
      <c r="I223" s="706"/>
      <c r="J223" s="706"/>
      <c r="K223" s="706"/>
      <c r="L223" s="706"/>
      <c r="M223" s="706"/>
      <c r="N223" s="706"/>
      <c r="O223" s="706"/>
      <c r="P223" s="706"/>
      <c r="Q223" s="706"/>
      <c r="R223" s="706"/>
      <c r="S223" s="706"/>
      <c r="T223" s="706"/>
      <c r="U223" s="706"/>
      <c r="V223" s="706"/>
      <c r="W223" s="706"/>
      <c r="X223" s="706"/>
      <c r="Y223" s="706"/>
      <c r="Z223" s="706"/>
      <c r="AA223" s="706"/>
      <c r="AB223" s="706"/>
      <c r="AC223" s="706"/>
      <c r="AD223" s="706"/>
      <c r="AE223" s="706"/>
      <c r="AF223" s="706"/>
      <c r="AG223" s="706"/>
      <c r="AH223" s="706"/>
      <c r="AI223" s="706"/>
      <c r="AJ223" s="706"/>
      <c r="AK223" s="707"/>
    </row>
    <row r="224" spans="1:37" x14ac:dyDescent="0.15">
      <c r="A224" s="703"/>
      <c r="B224" s="704"/>
      <c r="C224" s="704"/>
      <c r="D224" s="704"/>
      <c r="E224" s="704"/>
      <c r="F224" s="704"/>
      <c r="G224" s="704"/>
      <c r="H224" s="704"/>
      <c r="I224" s="697"/>
      <c r="J224" s="697"/>
      <c r="K224" s="697"/>
      <c r="L224" s="697"/>
      <c r="M224" s="588"/>
      <c r="N224" s="588"/>
      <c r="O224" s="588"/>
      <c r="P224" s="588"/>
      <c r="Q224" s="588"/>
      <c r="R224" s="588"/>
      <c r="S224" s="588"/>
      <c r="T224" s="588"/>
      <c r="U224" s="588"/>
      <c r="V224" s="697"/>
      <c r="W224" s="697"/>
      <c r="X224" s="697"/>
      <c r="Y224" s="697"/>
      <c r="Z224" s="697"/>
      <c r="AA224" s="697"/>
      <c r="AB224" s="697"/>
      <c r="AC224" s="697"/>
      <c r="AD224" s="697"/>
      <c r="AE224" s="697"/>
      <c r="AF224" s="697"/>
      <c r="AG224" s="697"/>
      <c r="AH224" s="697"/>
      <c r="AI224" s="588"/>
      <c r="AJ224" s="588"/>
      <c r="AK224" s="698"/>
    </row>
    <row r="225" spans="1:37" x14ac:dyDescent="0.15">
      <c r="A225" s="699" t="s">
        <v>1652</v>
      </c>
      <c r="B225" s="666"/>
      <c r="C225" s="700"/>
      <c r="D225" s="700"/>
      <c r="E225" s="700"/>
      <c r="F225" s="700"/>
      <c r="G225" s="700"/>
      <c r="H225" s="700"/>
      <c r="I225" s="700"/>
      <c r="J225" s="700"/>
      <c r="K225" s="700"/>
      <c r="L225" s="700"/>
      <c r="M225" s="700"/>
      <c r="N225" s="700"/>
      <c r="O225" s="700"/>
      <c r="P225" s="700"/>
      <c r="Q225" s="700"/>
      <c r="R225" s="700"/>
      <c r="S225" s="700"/>
      <c r="T225" s="700"/>
      <c r="U225" s="700"/>
      <c r="V225" s="700"/>
      <c r="W225" s="700"/>
      <c r="X225" s="700"/>
      <c r="Y225" s="700"/>
      <c r="Z225" s="700"/>
      <c r="AA225" s="700"/>
      <c r="AB225" s="700"/>
      <c r="AC225" s="700"/>
      <c r="AD225" s="700"/>
      <c r="AE225" s="700"/>
      <c r="AF225" s="700"/>
      <c r="AG225" s="700"/>
      <c r="AH225" s="700"/>
      <c r="AI225" s="700"/>
      <c r="AJ225" s="700"/>
      <c r="AK225" s="701"/>
    </row>
    <row r="226" spans="1:37" ht="14.25" thickBot="1" x14ac:dyDescent="0.2">
      <c r="A226" s="705"/>
      <c r="B226" s="706"/>
      <c r="C226" s="706"/>
      <c r="D226" s="706"/>
      <c r="E226" s="706"/>
      <c r="F226" s="706"/>
      <c r="G226" s="706"/>
      <c r="H226" s="706"/>
      <c r="I226" s="706"/>
      <c r="J226" s="706"/>
      <c r="K226" s="706"/>
      <c r="L226" s="706"/>
      <c r="M226" s="706"/>
      <c r="N226" s="706"/>
      <c r="O226" s="706"/>
      <c r="P226" s="706"/>
      <c r="Q226" s="706"/>
      <c r="R226" s="706"/>
      <c r="S226" s="706"/>
      <c r="T226" s="706"/>
      <c r="U226" s="706"/>
      <c r="V226" s="706"/>
      <c r="W226" s="706"/>
      <c r="X226" s="706"/>
      <c r="Y226" s="706"/>
      <c r="Z226" s="706"/>
      <c r="AA226" s="706"/>
      <c r="AB226" s="706"/>
      <c r="AC226" s="706"/>
      <c r="AD226" s="706"/>
      <c r="AE226" s="706"/>
      <c r="AF226" s="706"/>
      <c r="AG226" s="706"/>
      <c r="AH226" s="706"/>
      <c r="AI226" s="706"/>
      <c r="AJ226" s="706"/>
      <c r="AK226" s="707"/>
    </row>
    <row r="227" spans="1:37" x14ac:dyDescent="0.15">
      <c r="A227" s="703"/>
      <c r="B227" s="704"/>
      <c r="C227" s="704"/>
      <c r="D227" s="704"/>
      <c r="E227" s="704"/>
      <c r="F227" s="704"/>
      <c r="G227" s="704"/>
      <c r="H227" s="704"/>
      <c r="I227" s="697"/>
      <c r="J227" s="697"/>
      <c r="K227" s="697"/>
      <c r="L227" s="697"/>
      <c r="M227" s="588"/>
      <c r="N227" s="588"/>
      <c r="O227" s="588"/>
      <c r="P227" s="588"/>
      <c r="Q227" s="588"/>
      <c r="R227" s="588"/>
      <c r="S227" s="588"/>
      <c r="T227" s="588"/>
      <c r="U227" s="588"/>
      <c r="V227" s="697"/>
      <c r="W227" s="697"/>
      <c r="X227" s="697"/>
      <c r="Y227" s="697"/>
      <c r="Z227" s="697"/>
      <c r="AA227" s="697"/>
      <c r="AB227" s="697"/>
      <c r="AC227" s="697"/>
      <c r="AD227" s="697"/>
      <c r="AE227" s="697"/>
      <c r="AF227" s="697"/>
      <c r="AG227" s="697"/>
      <c r="AH227" s="697"/>
      <c r="AI227" s="588"/>
      <c r="AJ227" s="588"/>
      <c r="AK227" s="698"/>
    </row>
    <row r="228" spans="1:37" x14ac:dyDescent="0.15">
      <c r="A228" s="699" t="s">
        <v>1652</v>
      </c>
      <c r="B228" s="666"/>
      <c r="C228" s="700"/>
      <c r="D228" s="700"/>
      <c r="E228" s="700"/>
      <c r="F228" s="700"/>
      <c r="G228" s="700"/>
      <c r="H228" s="700"/>
      <c r="I228" s="700"/>
      <c r="J228" s="700"/>
      <c r="K228" s="700"/>
      <c r="L228" s="700"/>
      <c r="M228" s="700"/>
      <c r="N228" s="700"/>
      <c r="O228" s="700"/>
      <c r="P228" s="700"/>
      <c r="Q228" s="700"/>
      <c r="R228" s="700"/>
      <c r="S228" s="700"/>
      <c r="T228" s="700"/>
      <c r="U228" s="700"/>
      <c r="V228" s="700"/>
      <c r="W228" s="700"/>
      <c r="X228" s="700"/>
      <c r="Y228" s="700"/>
      <c r="Z228" s="700"/>
      <c r="AA228" s="700"/>
      <c r="AB228" s="700"/>
      <c r="AC228" s="700"/>
      <c r="AD228" s="700"/>
      <c r="AE228" s="700"/>
      <c r="AF228" s="700"/>
      <c r="AG228" s="700"/>
      <c r="AH228" s="700"/>
      <c r="AI228" s="700"/>
      <c r="AJ228" s="700"/>
      <c r="AK228" s="701"/>
    </row>
    <row r="229" spans="1:37" ht="14.25" thickBot="1" x14ac:dyDescent="0.2">
      <c r="A229" s="705"/>
      <c r="B229" s="706"/>
      <c r="C229" s="706"/>
      <c r="D229" s="706"/>
      <c r="E229" s="706"/>
      <c r="F229" s="706"/>
      <c r="G229" s="706"/>
      <c r="H229" s="706"/>
      <c r="I229" s="706"/>
      <c r="J229" s="706"/>
      <c r="K229" s="706"/>
      <c r="L229" s="706"/>
      <c r="M229" s="706"/>
      <c r="N229" s="706"/>
      <c r="O229" s="706"/>
      <c r="P229" s="706"/>
      <c r="Q229" s="706"/>
      <c r="R229" s="706"/>
      <c r="S229" s="706"/>
      <c r="T229" s="706"/>
      <c r="U229" s="706"/>
      <c r="V229" s="706"/>
      <c r="W229" s="706"/>
      <c r="X229" s="706"/>
      <c r="Y229" s="706"/>
      <c r="Z229" s="706"/>
      <c r="AA229" s="706"/>
      <c r="AB229" s="706"/>
      <c r="AC229" s="706"/>
      <c r="AD229" s="706"/>
      <c r="AE229" s="706"/>
      <c r="AF229" s="706"/>
      <c r="AG229" s="706"/>
      <c r="AH229" s="706"/>
      <c r="AI229" s="706"/>
      <c r="AJ229" s="706"/>
      <c r="AK229" s="707"/>
    </row>
    <row r="230" spans="1:37" x14ac:dyDescent="0.15">
      <c r="A230" s="703"/>
      <c r="B230" s="704"/>
      <c r="C230" s="704"/>
      <c r="D230" s="704"/>
      <c r="E230" s="704"/>
      <c r="F230" s="704"/>
      <c r="G230" s="704"/>
      <c r="H230" s="704"/>
      <c r="I230" s="697"/>
      <c r="J230" s="697"/>
      <c r="K230" s="697"/>
      <c r="L230" s="697"/>
      <c r="M230" s="588"/>
      <c r="N230" s="588"/>
      <c r="O230" s="588"/>
      <c r="P230" s="588"/>
      <c r="Q230" s="588"/>
      <c r="R230" s="588"/>
      <c r="S230" s="588"/>
      <c r="T230" s="588"/>
      <c r="U230" s="588"/>
      <c r="V230" s="697"/>
      <c r="W230" s="697"/>
      <c r="X230" s="697"/>
      <c r="Y230" s="697"/>
      <c r="Z230" s="697"/>
      <c r="AA230" s="697"/>
      <c r="AB230" s="697"/>
      <c r="AC230" s="697"/>
      <c r="AD230" s="697"/>
      <c r="AE230" s="697"/>
      <c r="AF230" s="697"/>
      <c r="AG230" s="697"/>
      <c r="AH230" s="697"/>
      <c r="AI230" s="588"/>
      <c r="AJ230" s="588"/>
      <c r="AK230" s="698"/>
    </row>
    <row r="231" spans="1:37" x14ac:dyDescent="0.15">
      <c r="A231" s="699" t="s">
        <v>1652</v>
      </c>
      <c r="B231" s="666"/>
      <c r="C231" s="700"/>
      <c r="D231" s="700"/>
      <c r="E231" s="700"/>
      <c r="F231" s="700"/>
      <c r="G231" s="700"/>
      <c r="H231" s="700"/>
      <c r="I231" s="700"/>
      <c r="J231" s="700"/>
      <c r="K231" s="700"/>
      <c r="L231" s="700"/>
      <c r="M231" s="700"/>
      <c r="N231" s="700"/>
      <c r="O231" s="700"/>
      <c r="P231" s="700"/>
      <c r="Q231" s="700"/>
      <c r="R231" s="700"/>
      <c r="S231" s="700"/>
      <c r="T231" s="700"/>
      <c r="U231" s="700"/>
      <c r="V231" s="700"/>
      <c r="W231" s="700"/>
      <c r="X231" s="700"/>
      <c r="Y231" s="700"/>
      <c r="Z231" s="700"/>
      <c r="AA231" s="700"/>
      <c r="AB231" s="700"/>
      <c r="AC231" s="700"/>
      <c r="AD231" s="700"/>
      <c r="AE231" s="700"/>
      <c r="AF231" s="700"/>
      <c r="AG231" s="700"/>
      <c r="AH231" s="700"/>
      <c r="AI231" s="700"/>
      <c r="AJ231" s="700"/>
      <c r="AK231" s="701"/>
    </row>
    <row r="232" spans="1:37" ht="14.25" thickBot="1" x14ac:dyDescent="0.2">
      <c r="A232" s="705"/>
      <c r="B232" s="706"/>
      <c r="C232" s="706"/>
      <c r="D232" s="706"/>
      <c r="E232" s="706"/>
      <c r="F232" s="706"/>
      <c r="G232" s="706"/>
      <c r="H232" s="706"/>
      <c r="I232" s="706"/>
      <c r="J232" s="706"/>
      <c r="K232" s="706"/>
      <c r="L232" s="706"/>
      <c r="M232" s="706"/>
      <c r="N232" s="706"/>
      <c r="O232" s="706"/>
      <c r="P232" s="706"/>
      <c r="Q232" s="706"/>
      <c r="R232" s="706"/>
      <c r="S232" s="706"/>
      <c r="T232" s="706"/>
      <c r="U232" s="706"/>
      <c r="V232" s="706"/>
      <c r="W232" s="706"/>
      <c r="X232" s="706"/>
      <c r="Y232" s="706"/>
      <c r="Z232" s="706"/>
      <c r="AA232" s="706"/>
      <c r="AB232" s="706"/>
      <c r="AC232" s="706"/>
      <c r="AD232" s="706"/>
      <c r="AE232" s="706"/>
      <c r="AF232" s="706"/>
      <c r="AG232" s="706"/>
      <c r="AH232" s="706"/>
      <c r="AI232" s="706"/>
      <c r="AJ232" s="706"/>
      <c r="AK232" s="707"/>
    </row>
    <row r="233" spans="1:37" x14ac:dyDescent="0.15">
      <c r="A233" s="703"/>
      <c r="B233" s="704"/>
      <c r="C233" s="704"/>
      <c r="D233" s="704"/>
      <c r="E233" s="704"/>
      <c r="F233" s="704"/>
      <c r="G233" s="704"/>
      <c r="H233" s="704"/>
      <c r="I233" s="697"/>
      <c r="J233" s="697"/>
      <c r="K233" s="697"/>
      <c r="L233" s="697"/>
      <c r="M233" s="588"/>
      <c r="N233" s="588"/>
      <c r="O233" s="588"/>
      <c r="P233" s="588"/>
      <c r="Q233" s="588"/>
      <c r="R233" s="588"/>
      <c r="S233" s="588"/>
      <c r="T233" s="588"/>
      <c r="U233" s="588"/>
      <c r="V233" s="697"/>
      <c r="W233" s="697"/>
      <c r="X233" s="697"/>
      <c r="Y233" s="697"/>
      <c r="Z233" s="697"/>
      <c r="AA233" s="697"/>
      <c r="AB233" s="697"/>
      <c r="AC233" s="697"/>
      <c r="AD233" s="697"/>
      <c r="AE233" s="697"/>
      <c r="AF233" s="697"/>
      <c r="AG233" s="697"/>
      <c r="AH233" s="697"/>
      <c r="AI233" s="588"/>
      <c r="AJ233" s="588"/>
      <c r="AK233" s="698"/>
    </row>
    <row r="234" spans="1:37" x14ac:dyDescent="0.15">
      <c r="A234" s="699" t="s">
        <v>1652</v>
      </c>
      <c r="B234" s="666"/>
      <c r="C234" s="700"/>
      <c r="D234" s="700"/>
      <c r="E234" s="700"/>
      <c r="F234" s="700"/>
      <c r="G234" s="700"/>
      <c r="H234" s="700"/>
      <c r="I234" s="700"/>
      <c r="J234" s="700"/>
      <c r="K234" s="700"/>
      <c r="L234" s="700"/>
      <c r="M234" s="700"/>
      <c r="N234" s="700"/>
      <c r="O234" s="700"/>
      <c r="P234" s="700"/>
      <c r="Q234" s="700"/>
      <c r="R234" s="700"/>
      <c r="S234" s="700"/>
      <c r="T234" s="700"/>
      <c r="U234" s="700"/>
      <c r="V234" s="700"/>
      <c r="W234" s="700"/>
      <c r="X234" s="700"/>
      <c r="Y234" s="700"/>
      <c r="Z234" s="700"/>
      <c r="AA234" s="700"/>
      <c r="AB234" s="700"/>
      <c r="AC234" s="700"/>
      <c r="AD234" s="700"/>
      <c r="AE234" s="700"/>
      <c r="AF234" s="700"/>
      <c r="AG234" s="700"/>
      <c r="AH234" s="700"/>
      <c r="AI234" s="700"/>
      <c r="AJ234" s="700"/>
      <c r="AK234" s="701"/>
    </row>
    <row r="235" spans="1:37" ht="14.25" thickBot="1" x14ac:dyDescent="0.2">
      <c r="A235" s="705"/>
      <c r="B235" s="706"/>
      <c r="C235" s="706"/>
      <c r="D235" s="706"/>
      <c r="E235" s="706"/>
      <c r="F235" s="706"/>
      <c r="G235" s="706"/>
      <c r="H235" s="706"/>
      <c r="I235" s="706"/>
      <c r="J235" s="706"/>
      <c r="K235" s="706"/>
      <c r="L235" s="706"/>
      <c r="M235" s="706"/>
      <c r="N235" s="706"/>
      <c r="O235" s="706"/>
      <c r="P235" s="706"/>
      <c r="Q235" s="706"/>
      <c r="R235" s="706"/>
      <c r="S235" s="706"/>
      <c r="T235" s="706"/>
      <c r="U235" s="706"/>
      <c r="V235" s="706"/>
      <c r="W235" s="706"/>
      <c r="X235" s="706"/>
      <c r="Y235" s="706"/>
      <c r="Z235" s="706"/>
      <c r="AA235" s="706"/>
      <c r="AB235" s="706"/>
      <c r="AC235" s="706"/>
      <c r="AD235" s="706"/>
      <c r="AE235" s="706"/>
      <c r="AF235" s="706"/>
      <c r="AG235" s="706"/>
      <c r="AH235" s="706"/>
      <c r="AI235" s="706"/>
      <c r="AJ235" s="706"/>
      <c r="AK235" s="707"/>
    </row>
    <row r="236" spans="1:37" x14ac:dyDescent="0.15">
      <c r="A236" s="703"/>
      <c r="B236" s="704"/>
      <c r="C236" s="704"/>
      <c r="D236" s="704"/>
      <c r="E236" s="704"/>
      <c r="F236" s="704"/>
      <c r="G236" s="704"/>
      <c r="H236" s="704"/>
      <c r="I236" s="697"/>
      <c r="J236" s="697"/>
      <c r="K236" s="697"/>
      <c r="L236" s="697"/>
      <c r="M236" s="588"/>
      <c r="N236" s="588"/>
      <c r="O236" s="588"/>
      <c r="P236" s="588"/>
      <c r="Q236" s="588"/>
      <c r="R236" s="588"/>
      <c r="S236" s="588"/>
      <c r="T236" s="588"/>
      <c r="U236" s="588"/>
      <c r="V236" s="697"/>
      <c r="W236" s="697"/>
      <c r="X236" s="697"/>
      <c r="Y236" s="697"/>
      <c r="Z236" s="697"/>
      <c r="AA236" s="697"/>
      <c r="AB236" s="697"/>
      <c r="AC236" s="697"/>
      <c r="AD236" s="697"/>
      <c r="AE236" s="697"/>
      <c r="AF236" s="697"/>
      <c r="AG236" s="697"/>
      <c r="AH236" s="697"/>
      <c r="AI236" s="588"/>
      <c r="AJ236" s="588"/>
      <c r="AK236" s="698"/>
    </row>
    <row r="237" spans="1:37" x14ac:dyDescent="0.15">
      <c r="A237" s="699" t="s">
        <v>1652</v>
      </c>
      <c r="B237" s="666"/>
      <c r="C237" s="700"/>
      <c r="D237" s="700"/>
      <c r="E237" s="700"/>
      <c r="F237" s="700"/>
      <c r="G237" s="700"/>
      <c r="H237" s="700"/>
      <c r="I237" s="700"/>
      <c r="J237" s="700"/>
      <c r="K237" s="700"/>
      <c r="L237" s="700"/>
      <c r="M237" s="700"/>
      <c r="N237" s="700"/>
      <c r="O237" s="700"/>
      <c r="P237" s="700"/>
      <c r="Q237" s="700"/>
      <c r="R237" s="700"/>
      <c r="S237" s="700"/>
      <c r="T237" s="700"/>
      <c r="U237" s="700"/>
      <c r="V237" s="700"/>
      <c r="W237" s="700"/>
      <c r="X237" s="700"/>
      <c r="Y237" s="700"/>
      <c r="Z237" s="700"/>
      <c r="AA237" s="700"/>
      <c r="AB237" s="700"/>
      <c r="AC237" s="700"/>
      <c r="AD237" s="700"/>
      <c r="AE237" s="700"/>
      <c r="AF237" s="700"/>
      <c r="AG237" s="700"/>
      <c r="AH237" s="700"/>
      <c r="AI237" s="700"/>
      <c r="AJ237" s="700"/>
      <c r="AK237" s="701"/>
    </row>
    <row r="238" spans="1:37" ht="14.25" thickBot="1" x14ac:dyDescent="0.2">
      <c r="A238" s="705"/>
      <c r="B238" s="706"/>
      <c r="C238" s="706"/>
      <c r="D238" s="706"/>
      <c r="E238" s="706"/>
      <c r="F238" s="706"/>
      <c r="G238" s="706"/>
      <c r="H238" s="706"/>
      <c r="I238" s="706"/>
      <c r="J238" s="706"/>
      <c r="K238" s="706"/>
      <c r="L238" s="706"/>
      <c r="M238" s="706"/>
      <c r="N238" s="706"/>
      <c r="O238" s="706"/>
      <c r="P238" s="706"/>
      <c r="Q238" s="706"/>
      <c r="R238" s="706"/>
      <c r="S238" s="706"/>
      <c r="T238" s="706"/>
      <c r="U238" s="706"/>
      <c r="V238" s="706"/>
      <c r="W238" s="706"/>
      <c r="X238" s="706"/>
      <c r="Y238" s="706"/>
      <c r="Z238" s="706"/>
      <c r="AA238" s="706"/>
      <c r="AB238" s="706"/>
      <c r="AC238" s="706"/>
      <c r="AD238" s="706"/>
      <c r="AE238" s="706"/>
      <c r="AF238" s="706"/>
      <c r="AG238" s="706"/>
      <c r="AH238" s="706"/>
      <c r="AI238" s="706"/>
      <c r="AJ238" s="706"/>
      <c r="AK238" s="707"/>
    </row>
    <row r="239" spans="1:37" x14ac:dyDescent="0.15">
      <c r="A239" s="703"/>
      <c r="B239" s="704"/>
      <c r="C239" s="704"/>
      <c r="D239" s="704"/>
      <c r="E239" s="704"/>
      <c r="F239" s="704"/>
      <c r="G239" s="704"/>
      <c r="H239" s="704"/>
      <c r="I239" s="697"/>
      <c r="J239" s="697"/>
      <c r="K239" s="697"/>
      <c r="L239" s="697"/>
      <c r="M239" s="588"/>
      <c r="N239" s="588"/>
      <c r="O239" s="588"/>
      <c r="P239" s="588"/>
      <c r="Q239" s="588"/>
      <c r="R239" s="588"/>
      <c r="S239" s="588"/>
      <c r="T239" s="588"/>
      <c r="U239" s="588"/>
      <c r="V239" s="697"/>
      <c r="W239" s="697"/>
      <c r="X239" s="697"/>
      <c r="Y239" s="697"/>
      <c r="Z239" s="697"/>
      <c r="AA239" s="697"/>
      <c r="AB239" s="697"/>
      <c r="AC239" s="697"/>
      <c r="AD239" s="697"/>
      <c r="AE239" s="697"/>
      <c r="AF239" s="697"/>
      <c r="AG239" s="697"/>
      <c r="AH239" s="697"/>
      <c r="AI239" s="588"/>
      <c r="AJ239" s="588"/>
      <c r="AK239" s="698"/>
    </row>
    <row r="240" spans="1:37" x14ac:dyDescent="0.15">
      <c r="A240" s="699" t="s">
        <v>1652</v>
      </c>
      <c r="B240" s="666"/>
      <c r="C240" s="700"/>
      <c r="D240" s="700"/>
      <c r="E240" s="700"/>
      <c r="F240" s="700"/>
      <c r="G240" s="700"/>
      <c r="H240" s="700"/>
      <c r="I240" s="700"/>
      <c r="J240" s="700"/>
      <c r="K240" s="700"/>
      <c r="L240" s="700"/>
      <c r="M240" s="700"/>
      <c r="N240" s="700"/>
      <c r="O240" s="700"/>
      <c r="P240" s="700"/>
      <c r="Q240" s="700"/>
      <c r="R240" s="700"/>
      <c r="S240" s="700"/>
      <c r="T240" s="700"/>
      <c r="U240" s="700"/>
      <c r="V240" s="700"/>
      <c r="W240" s="700"/>
      <c r="X240" s="700"/>
      <c r="Y240" s="700"/>
      <c r="Z240" s="700"/>
      <c r="AA240" s="700"/>
      <c r="AB240" s="700"/>
      <c r="AC240" s="700"/>
      <c r="AD240" s="700"/>
      <c r="AE240" s="700"/>
      <c r="AF240" s="700"/>
      <c r="AG240" s="700"/>
      <c r="AH240" s="700"/>
      <c r="AI240" s="700"/>
      <c r="AJ240" s="700"/>
      <c r="AK240" s="701"/>
    </row>
    <row r="241" spans="1:37" ht="14.25" thickBot="1" x14ac:dyDescent="0.2">
      <c r="A241" s="705"/>
      <c r="B241" s="706"/>
      <c r="C241" s="706"/>
      <c r="D241" s="706"/>
      <c r="E241" s="706"/>
      <c r="F241" s="706"/>
      <c r="G241" s="706"/>
      <c r="H241" s="706"/>
      <c r="I241" s="706"/>
      <c r="J241" s="706"/>
      <c r="K241" s="706"/>
      <c r="L241" s="706"/>
      <c r="M241" s="706"/>
      <c r="N241" s="706"/>
      <c r="O241" s="706"/>
      <c r="P241" s="706"/>
      <c r="Q241" s="706"/>
      <c r="R241" s="706"/>
      <c r="S241" s="706"/>
      <c r="T241" s="706"/>
      <c r="U241" s="706"/>
      <c r="V241" s="706"/>
      <c r="W241" s="706"/>
      <c r="X241" s="706"/>
      <c r="Y241" s="706"/>
      <c r="Z241" s="706"/>
      <c r="AA241" s="706"/>
      <c r="AB241" s="706"/>
      <c r="AC241" s="706"/>
      <c r="AD241" s="706"/>
      <c r="AE241" s="706"/>
      <c r="AF241" s="706"/>
      <c r="AG241" s="706"/>
      <c r="AH241" s="706"/>
      <c r="AI241" s="706"/>
      <c r="AJ241" s="706"/>
      <c r="AK241" s="707"/>
    </row>
    <row r="242" spans="1:37" x14ac:dyDescent="0.15">
      <c r="A242" s="703"/>
      <c r="B242" s="704"/>
      <c r="C242" s="704"/>
      <c r="D242" s="704"/>
      <c r="E242" s="704"/>
      <c r="F242" s="704"/>
      <c r="G242" s="704"/>
      <c r="H242" s="704"/>
      <c r="I242" s="697"/>
      <c r="J242" s="697"/>
      <c r="K242" s="697"/>
      <c r="L242" s="697"/>
      <c r="M242" s="588"/>
      <c r="N242" s="588"/>
      <c r="O242" s="588"/>
      <c r="P242" s="588"/>
      <c r="Q242" s="588"/>
      <c r="R242" s="588"/>
      <c r="S242" s="588"/>
      <c r="T242" s="588"/>
      <c r="U242" s="588"/>
      <c r="V242" s="697"/>
      <c r="W242" s="697"/>
      <c r="X242" s="697"/>
      <c r="Y242" s="697"/>
      <c r="Z242" s="697"/>
      <c r="AA242" s="697"/>
      <c r="AB242" s="697"/>
      <c r="AC242" s="697"/>
      <c r="AD242" s="697"/>
      <c r="AE242" s="697"/>
      <c r="AF242" s="697"/>
      <c r="AG242" s="697"/>
      <c r="AH242" s="697"/>
      <c r="AI242" s="588"/>
      <c r="AJ242" s="588"/>
      <c r="AK242" s="698"/>
    </row>
    <row r="243" spans="1:37" x14ac:dyDescent="0.15">
      <c r="A243" s="699" t="s">
        <v>1652</v>
      </c>
      <c r="B243" s="666"/>
      <c r="C243" s="700"/>
      <c r="D243" s="700"/>
      <c r="E243" s="700"/>
      <c r="F243" s="700"/>
      <c r="G243" s="700"/>
      <c r="H243" s="700"/>
      <c r="I243" s="700"/>
      <c r="J243" s="700"/>
      <c r="K243" s="700"/>
      <c r="L243" s="700"/>
      <c r="M243" s="700"/>
      <c r="N243" s="700"/>
      <c r="O243" s="700"/>
      <c r="P243" s="700"/>
      <c r="Q243" s="700"/>
      <c r="R243" s="700"/>
      <c r="S243" s="700"/>
      <c r="T243" s="700"/>
      <c r="U243" s="700"/>
      <c r="V243" s="700"/>
      <c r="W243" s="700"/>
      <c r="X243" s="700"/>
      <c r="Y243" s="700"/>
      <c r="Z243" s="700"/>
      <c r="AA243" s="700"/>
      <c r="AB243" s="700"/>
      <c r="AC243" s="700"/>
      <c r="AD243" s="700"/>
      <c r="AE243" s="700"/>
      <c r="AF243" s="700"/>
      <c r="AG243" s="700"/>
      <c r="AH243" s="700"/>
      <c r="AI243" s="700"/>
      <c r="AJ243" s="700"/>
      <c r="AK243" s="701"/>
    </row>
    <row r="244" spans="1:37" ht="14.25" thickBot="1" x14ac:dyDescent="0.2">
      <c r="A244" s="705"/>
      <c r="B244" s="706"/>
      <c r="C244" s="706"/>
      <c r="D244" s="706"/>
      <c r="E244" s="706"/>
      <c r="F244" s="706"/>
      <c r="G244" s="706"/>
      <c r="H244" s="706"/>
      <c r="I244" s="706"/>
      <c r="J244" s="706"/>
      <c r="K244" s="706"/>
      <c r="L244" s="706"/>
      <c r="M244" s="706"/>
      <c r="N244" s="706"/>
      <c r="O244" s="706"/>
      <c r="P244" s="706"/>
      <c r="Q244" s="706"/>
      <c r="R244" s="706"/>
      <c r="S244" s="706"/>
      <c r="T244" s="706"/>
      <c r="U244" s="706"/>
      <c r="V244" s="706"/>
      <c r="W244" s="706"/>
      <c r="X244" s="706"/>
      <c r="Y244" s="706"/>
      <c r="Z244" s="706"/>
      <c r="AA244" s="706"/>
      <c r="AB244" s="706"/>
      <c r="AC244" s="706"/>
      <c r="AD244" s="706"/>
      <c r="AE244" s="706"/>
      <c r="AF244" s="706"/>
      <c r="AG244" s="706"/>
      <c r="AH244" s="706"/>
      <c r="AI244" s="706"/>
      <c r="AJ244" s="706"/>
      <c r="AK244" s="707"/>
    </row>
    <row r="245" spans="1:37" x14ac:dyDescent="0.15">
      <c r="A245" s="218"/>
      <c r="B245" s="218"/>
      <c r="C245" s="218"/>
      <c r="D245" s="218"/>
      <c r="E245" s="218"/>
      <c r="F245" s="218"/>
      <c r="G245" s="218"/>
      <c r="H245" s="218"/>
      <c r="I245" s="218"/>
      <c r="J245" s="218"/>
      <c r="K245" s="218"/>
      <c r="L245" s="218"/>
      <c r="M245" s="218"/>
      <c r="N245" s="218"/>
      <c r="O245" s="218"/>
      <c r="P245" s="218"/>
      <c r="Q245" s="218"/>
      <c r="R245" s="218"/>
      <c r="S245" s="218"/>
      <c r="T245" s="218"/>
      <c r="U245" s="218"/>
      <c r="V245" s="218"/>
      <c r="W245" s="218"/>
      <c r="X245" s="218"/>
      <c r="Y245" s="218"/>
      <c r="Z245" s="218"/>
      <c r="AA245" s="218"/>
      <c r="AB245" s="218"/>
      <c r="AC245" s="218"/>
      <c r="AD245" s="218"/>
      <c r="AE245" s="218"/>
      <c r="AF245" s="218"/>
      <c r="AG245" s="218"/>
      <c r="AH245" s="218"/>
      <c r="AI245" s="218"/>
      <c r="AJ245" s="218"/>
      <c r="AK245" s="218"/>
    </row>
    <row r="246" spans="1:37" x14ac:dyDescent="0.15">
      <c r="A246" s="218"/>
      <c r="B246" s="218"/>
      <c r="C246" s="218"/>
      <c r="D246" s="218"/>
      <c r="E246" s="218"/>
      <c r="F246" s="218"/>
      <c r="G246" s="218"/>
      <c r="H246" s="218"/>
      <c r="I246" s="218"/>
      <c r="J246" s="218"/>
      <c r="K246" s="218"/>
      <c r="L246" s="218"/>
      <c r="M246" s="218"/>
      <c r="N246" s="218"/>
      <c r="O246" s="218"/>
      <c r="P246" s="218"/>
      <c r="Q246" s="218"/>
      <c r="R246" s="218"/>
      <c r="S246" s="218"/>
      <c r="T246" s="218"/>
      <c r="U246" s="218"/>
      <c r="V246" s="218"/>
      <c r="W246" s="218"/>
      <c r="X246" s="218"/>
      <c r="Y246" s="218"/>
      <c r="Z246" s="218"/>
      <c r="AA246" s="218"/>
      <c r="AB246" s="218"/>
      <c r="AC246" s="218"/>
      <c r="AD246" s="218"/>
      <c r="AE246" s="218"/>
      <c r="AF246" s="218"/>
      <c r="AG246" s="218"/>
      <c r="AH246" s="218"/>
      <c r="AI246" s="218"/>
      <c r="AJ246" s="218"/>
      <c r="AK246" s="218"/>
    </row>
    <row r="247" spans="1:37" x14ac:dyDescent="0.15">
      <c r="A247" s="218"/>
      <c r="B247" s="218"/>
      <c r="C247" s="218"/>
      <c r="D247" s="218"/>
      <c r="E247" s="218"/>
      <c r="F247" s="218"/>
      <c r="G247" s="218"/>
      <c r="H247" s="218"/>
      <c r="I247" s="218"/>
      <c r="J247" s="218"/>
      <c r="K247" s="218"/>
      <c r="L247" s="218"/>
      <c r="M247" s="218"/>
      <c r="N247" s="218"/>
      <c r="O247" s="218"/>
      <c r="P247" s="218"/>
      <c r="Q247" s="218"/>
      <c r="R247" s="218"/>
      <c r="S247" s="218"/>
      <c r="T247" s="218"/>
      <c r="U247" s="218"/>
      <c r="V247" s="218"/>
      <c r="W247" s="218"/>
      <c r="X247" s="218"/>
      <c r="Y247" s="218"/>
      <c r="Z247" s="218"/>
      <c r="AA247" s="218"/>
      <c r="AB247" s="218"/>
      <c r="AC247" s="218"/>
      <c r="AD247" s="218"/>
      <c r="AE247" s="218"/>
      <c r="AF247" s="218"/>
      <c r="AG247" s="218"/>
      <c r="AH247" s="218"/>
      <c r="AI247" s="218"/>
      <c r="AJ247" s="218"/>
      <c r="AK247" s="218"/>
    </row>
    <row r="248" spans="1:37" x14ac:dyDescent="0.15">
      <c r="A248" s="218"/>
      <c r="B248" s="218"/>
      <c r="C248" s="218"/>
      <c r="D248" s="218"/>
      <c r="E248" s="218"/>
      <c r="F248" s="218"/>
      <c r="G248" s="218"/>
      <c r="H248" s="218"/>
      <c r="I248" s="218"/>
      <c r="J248" s="218"/>
      <c r="K248" s="218"/>
      <c r="L248" s="218"/>
      <c r="M248" s="218"/>
      <c r="N248" s="218"/>
      <c r="O248" s="218"/>
      <c r="P248" s="218"/>
      <c r="Q248" s="218"/>
      <c r="R248" s="218"/>
      <c r="S248" s="218"/>
      <c r="T248" s="218"/>
      <c r="U248" s="218"/>
      <c r="V248" s="218"/>
      <c r="W248" s="218"/>
      <c r="X248" s="218"/>
      <c r="Y248" s="218"/>
      <c r="Z248" s="218"/>
      <c r="AA248" s="218"/>
      <c r="AB248" s="218"/>
      <c r="AC248" s="218"/>
      <c r="AD248" s="218"/>
      <c r="AE248" s="218"/>
      <c r="AF248" s="218"/>
      <c r="AG248" s="218"/>
      <c r="AH248" s="218"/>
      <c r="AI248" s="218"/>
      <c r="AJ248" s="218"/>
      <c r="AK248" s="218"/>
    </row>
    <row r="249" spans="1:37" x14ac:dyDescent="0.15">
      <c r="A249" s="218"/>
      <c r="B249" s="218"/>
      <c r="C249" s="218"/>
      <c r="D249" s="218"/>
      <c r="E249" s="218"/>
      <c r="F249" s="218"/>
      <c r="G249" s="218"/>
      <c r="H249" s="218"/>
      <c r="I249" s="218"/>
      <c r="J249" s="218"/>
      <c r="K249" s="218"/>
      <c r="L249" s="218"/>
      <c r="M249" s="218"/>
      <c r="N249" s="218"/>
      <c r="O249" s="218"/>
      <c r="P249" s="218"/>
      <c r="Q249" s="218"/>
      <c r="R249" s="218"/>
      <c r="S249" s="218"/>
      <c r="T249" s="218"/>
      <c r="U249" s="218"/>
      <c r="V249" s="218"/>
      <c r="W249" s="218"/>
      <c r="X249" s="218"/>
      <c r="Y249" s="218"/>
      <c r="Z249" s="218"/>
      <c r="AA249" s="218"/>
      <c r="AB249" s="218"/>
      <c r="AC249" s="218"/>
      <c r="AD249" s="218"/>
      <c r="AE249" s="218"/>
      <c r="AF249" s="218"/>
      <c r="AG249" s="218"/>
      <c r="AH249" s="218"/>
      <c r="AI249" s="218"/>
      <c r="AJ249" s="218"/>
      <c r="AK249" s="218"/>
    </row>
    <row r="250" spans="1:37" x14ac:dyDescent="0.15">
      <c r="A250" s="218"/>
      <c r="B250" s="218"/>
      <c r="C250" s="218"/>
      <c r="D250" s="218"/>
      <c r="E250" s="218"/>
      <c r="F250" s="218"/>
      <c r="G250" s="218"/>
      <c r="H250" s="218"/>
      <c r="I250" s="218"/>
      <c r="J250" s="218"/>
      <c r="K250" s="218"/>
      <c r="L250" s="218"/>
      <c r="M250" s="218"/>
      <c r="N250" s="218"/>
      <c r="O250" s="218"/>
      <c r="P250" s="218"/>
      <c r="Q250" s="218"/>
      <c r="R250" s="218"/>
      <c r="S250" s="218"/>
      <c r="T250" s="218"/>
      <c r="U250" s="218"/>
      <c r="V250" s="218"/>
      <c r="W250" s="218"/>
      <c r="X250" s="218"/>
      <c r="Y250" s="218"/>
      <c r="Z250" s="218"/>
      <c r="AA250" s="218"/>
      <c r="AB250" s="218"/>
      <c r="AC250" s="218"/>
      <c r="AD250" s="218"/>
      <c r="AE250" s="218"/>
      <c r="AF250" s="218"/>
      <c r="AG250" s="218"/>
      <c r="AH250" s="218"/>
      <c r="AI250" s="218"/>
      <c r="AJ250" s="218"/>
      <c r="AK250" s="218"/>
    </row>
    <row r="251" spans="1:37" x14ac:dyDescent="0.15">
      <c r="A251" s="218"/>
      <c r="B251" s="218"/>
      <c r="C251" s="218"/>
      <c r="D251" s="218"/>
      <c r="E251" s="218"/>
      <c r="F251" s="218"/>
      <c r="G251" s="218"/>
      <c r="H251" s="218"/>
      <c r="I251" s="218"/>
      <c r="J251" s="218"/>
      <c r="K251" s="218"/>
      <c r="L251" s="218"/>
      <c r="M251" s="218"/>
      <c r="N251" s="218"/>
      <c r="O251" s="218"/>
      <c r="P251" s="218"/>
      <c r="Q251" s="218"/>
      <c r="R251" s="218"/>
      <c r="S251" s="218"/>
      <c r="T251" s="218"/>
      <c r="U251" s="218"/>
      <c r="V251" s="218"/>
      <c r="W251" s="218"/>
      <c r="X251" s="218"/>
      <c r="Y251" s="218"/>
      <c r="Z251" s="218"/>
      <c r="AA251" s="218"/>
      <c r="AB251" s="218"/>
      <c r="AC251" s="218"/>
      <c r="AD251" s="218"/>
      <c r="AE251" s="218"/>
      <c r="AF251" s="218"/>
      <c r="AG251" s="218"/>
      <c r="AH251" s="218"/>
      <c r="AI251" s="218"/>
      <c r="AJ251" s="218"/>
      <c r="AK251" s="218"/>
    </row>
    <row r="252" spans="1:37" x14ac:dyDescent="0.15">
      <c r="A252" s="218"/>
      <c r="B252" s="218"/>
      <c r="C252" s="218"/>
      <c r="D252" s="218"/>
      <c r="E252" s="218"/>
      <c r="F252" s="218"/>
      <c r="G252" s="218"/>
      <c r="H252" s="218"/>
      <c r="I252" s="218"/>
      <c r="J252" s="218"/>
      <c r="K252" s="218"/>
      <c r="L252" s="218"/>
      <c r="M252" s="218"/>
      <c r="N252" s="218"/>
      <c r="O252" s="218"/>
      <c r="P252" s="218"/>
      <c r="Q252" s="218"/>
      <c r="R252" s="218"/>
      <c r="S252" s="218"/>
      <c r="T252" s="218"/>
      <c r="U252" s="218"/>
      <c r="V252" s="218"/>
      <c r="W252" s="218"/>
      <c r="X252" s="218"/>
      <c r="Y252" s="218"/>
      <c r="Z252" s="218"/>
      <c r="AA252" s="218"/>
      <c r="AB252" s="218"/>
      <c r="AC252" s="218"/>
      <c r="AD252" s="218"/>
      <c r="AE252" s="218"/>
      <c r="AF252" s="218"/>
      <c r="AG252" s="218"/>
      <c r="AH252" s="218"/>
      <c r="AI252" s="218"/>
      <c r="AJ252" s="218"/>
      <c r="AK252" s="218"/>
    </row>
    <row r="253" spans="1:37" x14ac:dyDescent="0.15">
      <c r="A253" s="218"/>
      <c r="B253" s="218"/>
      <c r="C253" s="218"/>
      <c r="D253" s="218"/>
      <c r="E253" s="218"/>
      <c r="F253" s="218"/>
      <c r="G253" s="218"/>
      <c r="H253" s="218"/>
      <c r="I253" s="218"/>
      <c r="J253" s="218"/>
      <c r="K253" s="218"/>
      <c r="L253" s="218"/>
      <c r="M253" s="218"/>
      <c r="N253" s="218"/>
      <c r="O253" s="218"/>
      <c r="P253" s="218"/>
      <c r="Q253" s="218"/>
      <c r="R253" s="218"/>
      <c r="S253" s="218"/>
      <c r="T253" s="218"/>
      <c r="U253" s="218"/>
      <c r="V253" s="218"/>
      <c r="W253" s="218"/>
      <c r="X253" s="218"/>
      <c r="Y253" s="218"/>
      <c r="Z253" s="218"/>
      <c r="AA253" s="218"/>
      <c r="AB253" s="218"/>
      <c r="AC253" s="218"/>
      <c r="AD253" s="218"/>
      <c r="AE253" s="218"/>
      <c r="AF253" s="218"/>
      <c r="AG253" s="218"/>
      <c r="AH253" s="218"/>
      <c r="AI253" s="218"/>
      <c r="AJ253" s="218"/>
      <c r="AK253" s="218"/>
    </row>
    <row r="254" spans="1:37" x14ac:dyDescent="0.15">
      <c r="A254" s="218"/>
      <c r="B254" s="218"/>
      <c r="C254" s="218"/>
      <c r="D254" s="218"/>
      <c r="E254" s="218"/>
      <c r="F254" s="218"/>
      <c r="G254" s="218"/>
      <c r="H254" s="218"/>
      <c r="I254" s="218"/>
      <c r="J254" s="218"/>
      <c r="K254" s="218"/>
      <c r="L254" s="218"/>
      <c r="M254" s="218"/>
      <c r="N254" s="218"/>
      <c r="O254" s="218"/>
      <c r="P254" s="218"/>
      <c r="Q254" s="218"/>
      <c r="R254" s="218"/>
      <c r="S254" s="218"/>
      <c r="T254" s="218"/>
      <c r="U254" s="218"/>
      <c r="V254" s="218"/>
      <c r="W254" s="218"/>
      <c r="X254" s="218"/>
      <c r="Y254" s="218"/>
      <c r="Z254" s="218"/>
      <c r="AA254" s="218"/>
      <c r="AB254" s="218"/>
      <c r="AC254" s="218"/>
      <c r="AD254" s="218"/>
      <c r="AE254" s="218"/>
      <c r="AF254" s="218"/>
      <c r="AG254" s="218"/>
      <c r="AH254" s="218"/>
      <c r="AI254" s="218"/>
      <c r="AJ254" s="218"/>
      <c r="AK254" s="218"/>
    </row>
    <row r="255" spans="1:37" x14ac:dyDescent="0.15">
      <c r="A255" s="218"/>
      <c r="B255" s="218"/>
      <c r="C255" s="218"/>
      <c r="D255" s="218"/>
      <c r="E255" s="218"/>
      <c r="F255" s="218"/>
      <c r="G255" s="218"/>
      <c r="H255" s="218"/>
      <c r="I255" s="218"/>
      <c r="J255" s="218"/>
      <c r="K255" s="218"/>
      <c r="L255" s="218"/>
      <c r="M255" s="218"/>
      <c r="N255" s="218"/>
      <c r="O255" s="218"/>
      <c r="P255" s="218"/>
      <c r="Q255" s="218"/>
      <c r="R255" s="218"/>
      <c r="S255" s="218"/>
      <c r="T255" s="218"/>
      <c r="U255" s="218"/>
      <c r="V255" s="218"/>
      <c r="W255" s="218"/>
      <c r="X255" s="218"/>
      <c r="Y255" s="218"/>
      <c r="Z255" s="218"/>
      <c r="AA255" s="218"/>
      <c r="AB255" s="218"/>
      <c r="AC255" s="218"/>
      <c r="AD255" s="218"/>
      <c r="AE255" s="218"/>
      <c r="AF255" s="218"/>
      <c r="AG255" s="218"/>
      <c r="AH255" s="218"/>
      <c r="AI255" s="218"/>
      <c r="AJ255" s="218"/>
      <c r="AK255" s="218"/>
    </row>
    <row r="256" spans="1:37" x14ac:dyDescent="0.15">
      <c r="A256" s="218"/>
      <c r="B256" s="218"/>
      <c r="C256" s="218"/>
      <c r="D256" s="218"/>
      <c r="E256" s="218"/>
      <c r="F256" s="218"/>
      <c r="G256" s="218"/>
      <c r="H256" s="218"/>
      <c r="I256" s="218"/>
      <c r="J256" s="218"/>
      <c r="K256" s="218"/>
      <c r="L256" s="218"/>
      <c r="M256" s="218"/>
      <c r="N256" s="218"/>
      <c r="O256" s="218"/>
      <c r="P256" s="218"/>
      <c r="Q256" s="218"/>
      <c r="R256" s="218"/>
      <c r="S256" s="218"/>
      <c r="T256" s="218"/>
      <c r="U256" s="218"/>
      <c r="V256" s="218"/>
      <c r="W256" s="218"/>
      <c r="X256" s="218"/>
      <c r="Y256" s="218"/>
      <c r="Z256" s="218"/>
      <c r="AA256" s="218"/>
      <c r="AB256" s="218"/>
      <c r="AC256" s="218"/>
      <c r="AD256" s="218"/>
      <c r="AE256" s="218"/>
      <c r="AF256" s="218"/>
      <c r="AG256" s="218"/>
      <c r="AH256" s="218"/>
      <c r="AI256" s="218"/>
      <c r="AJ256" s="218"/>
      <c r="AK256" s="218"/>
    </row>
    <row r="257" spans="1:37" x14ac:dyDescent="0.15">
      <c r="A257" s="218"/>
      <c r="B257" s="218"/>
      <c r="C257" s="218"/>
      <c r="D257" s="218"/>
      <c r="E257" s="218"/>
      <c r="F257" s="218"/>
      <c r="G257" s="218"/>
      <c r="H257" s="218"/>
      <c r="I257" s="218"/>
      <c r="J257" s="218"/>
      <c r="K257" s="218"/>
      <c r="L257" s="218"/>
      <c r="M257" s="218"/>
      <c r="N257" s="218"/>
      <c r="O257" s="218"/>
      <c r="P257" s="218"/>
      <c r="Q257" s="218"/>
      <c r="R257" s="218"/>
      <c r="S257" s="218"/>
      <c r="T257" s="218"/>
      <c r="U257" s="218"/>
      <c r="V257" s="218"/>
      <c r="W257" s="218"/>
      <c r="X257" s="218"/>
      <c r="Y257" s="218"/>
      <c r="Z257" s="218"/>
      <c r="AA257" s="218"/>
      <c r="AB257" s="218"/>
      <c r="AC257" s="218"/>
      <c r="AD257" s="218"/>
      <c r="AE257" s="218"/>
      <c r="AF257" s="218"/>
      <c r="AG257" s="218"/>
      <c r="AH257" s="218"/>
      <c r="AI257" s="218"/>
      <c r="AJ257" s="218"/>
      <c r="AK257" s="218"/>
    </row>
    <row r="258" spans="1:37" x14ac:dyDescent="0.15">
      <c r="A258" s="218"/>
      <c r="B258" s="218"/>
      <c r="C258" s="218"/>
      <c r="D258" s="218"/>
      <c r="E258" s="218"/>
      <c r="F258" s="218"/>
      <c r="G258" s="218"/>
      <c r="H258" s="218"/>
      <c r="I258" s="218"/>
      <c r="J258" s="218"/>
      <c r="K258" s="218"/>
      <c r="L258" s="218"/>
      <c r="M258" s="218"/>
      <c r="N258" s="218"/>
      <c r="O258" s="218"/>
      <c r="P258" s="218"/>
      <c r="Q258" s="218"/>
      <c r="R258" s="218"/>
      <c r="S258" s="218"/>
      <c r="T258" s="218"/>
      <c r="U258" s="218"/>
      <c r="V258" s="218"/>
      <c r="W258" s="218"/>
      <c r="X258" s="218"/>
      <c r="Y258" s="218"/>
      <c r="Z258" s="218"/>
      <c r="AA258" s="218"/>
      <c r="AB258" s="218"/>
      <c r="AC258" s="218"/>
      <c r="AD258" s="218"/>
      <c r="AE258" s="218"/>
      <c r="AF258" s="218"/>
      <c r="AG258" s="218"/>
      <c r="AH258" s="218"/>
      <c r="AI258" s="218"/>
      <c r="AJ258" s="218"/>
      <c r="AK258" s="218"/>
    </row>
    <row r="259" spans="1:37" x14ac:dyDescent="0.15">
      <c r="A259" s="218"/>
      <c r="B259" s="218"/>
      <c r="C259" s="218"/>
      <c r="D259" s="218"/>
      <c r="E259" s="218"/>
      <c r="F259" s="218"/>
      <c r="G259" s="218"/>
      <c r="H259" s="218"/>
      <c r="I259" s="218"/>
      <c r="J259" s="218"/>
      <c r="K259" s="218"/>
      <c r="L259" s="218"/>
      <c r="M259" s="218"/>
      <c r="N259" s="218"/>
      <c r="O259" s="218"/>
      <c r="P259" s="218"/>
      <c r="Q259" s="218"/>
      <c r="R259" s="218"/>
      <c r="S259" s="218"/>
      <c r="T259" s="218"/>
      <c r="U259" s="218"/>
      <c r="V259" s="218"/>
      <c r="W259" s="218"/>
      <c r="X259" s="218"/>
      <c r="Y259" s="218"/>
      <c r="Z259" s="218"/>
      <c r="AA259" s="218"/>
      <c r="AB259" s="218"/>
      <c r="AC259" s="218"/>
      <c r="AD259" s="218"/>
      <c r="AE259" s="218"/>
      <c r="AF259" s="218"/>
      <c r="AG259" s="218"/>
      <c r="AH259" s="218"/>
      <c r="AI259" s="218"/>
      <c r="AJ259" s="218"/>
      <c r="AK259" s="218"/>
    </row>
    <row r="260" spans="1:37" x14ac:dyDescent="0.15">
      <c r="A260" s="218"/>
      <c r="B260" s="218"/>
      <c r="C260" s="218"/>
      <c r="D260" s="218"/>
      <c r="E260" s="218"/>
      <c r="F260" s="218"/>
      <c r="G260" s="218"/>
      <c r="H260" s="218"/>
      <c r="I260" s="218"/>
      <c r="J260" s="218"/>
      <c r="K260" s="218"/>
      <c r="L260" s="218"/>
      <c r="M260" s="218"/>
      <c r="N260" s="218"/>
      <c r="O260" s="218"/>
      <c r="P260" s="218"/>
      <c r="Q260" s="218"/>
      <c r="R260" s="218"/>
      <c r="S260" s="218"/>
      <c r="T260" s="218"/>
      <c r="U260" s="218"/>
      <c r="V260" s="218"/>
      <c r="W260" s="218"/>
      <c r="X260" s="218"/>
      <c r="Y260" s="218"/>
      <c r="Z260" s="218"/>
      <c r="AA260" s="218"/>
      <c r="AB260" s="218"/>
      <c r="AC260" s="218"/>
      <c r="AD260" s="218"/>
      <c r="AE260" s="218"/>
      <c r="AF260" s="218"/>
      <c r="AG260" s="218"/>
      <c r="AH260" s="218"/>
      <c r="AI260" s="218"/>
      <c r="AJ260" s="218"/>
      <c r="AK260" s="218"/>
    </row>
    <row r="261" spans="1:37" x14ac:dyDescent="0.15">
      <c r="A261" s="218"/>
      <c r="B261" s="218"/>
      <c r="C261" s="218"/>
      <c r="D261" s="218"/>
      <c r="E261" s="218"/>
      <c r="F261" s="218"/>
      <c r="G261" s="218"/>
      <c r="H261" s="218"/>
      <c r="I261" s="218"/>
      <c r="J261" s="218"/>
      <c r="K261" s="218"/>
      <c r="L261" s="218"/>
      <c r="M261" s="218"/>
      <c r="N261" s="218"/>
      <c r="O261" s="218"/>
      <c r="P261" s="218"/>
      <c r="Q261" s="218"/>
      <c r="R261" s="218"/>
      <c r="S261" s="218"/>
      <c r="T261" s="218"/>
      <c r="U261" s="218"/>
      <c r="V261" s="218"/>
      <c r="W261" s="218"/>
      <c r="X261" s="218"/>
      <c r="Y261" s="218"/>
      <c r="Z261" s="218"/>
      <c r="AA261" s="218"/>
      <c r="AB261" s="218"/>
      <c r="AC261" s="218"/>
      <c r="AD261" s="218"/>
      <c r="AE261" s="218"/>
      <c r="AF261" s="218"/>
      <c r="AG261" s="218"/>
      <c r="AH261" s="218"/>
      <c r="AI261" s="218"/>
      <c r="AJ261" s="218"/>
      <c r="AK261" s="218"/>
    </row>
    <row r="262" spans="1:37" x14ac:dyDescent="0.15">
      <c r="A262" s="218"/>
      <c r="B262" s="218"/>
      <c r="C262" s="218"/>
      <c r="D262" s="218"/>
      <c r="E262" s="218"/>
      <c r="F262" s="218"/>
      <c r="G262" s="218"/>
      <c r="H262" s="218"/>
      <c r="I262" s="218"/>
      <c r="J262" s="218"/>
      <c r="K262" s="218"/>
      <c r="L262" s="218"/>
      <c r="M262" s="218"/>
      <c r="N262" s="218"/>
      <c r="O262" s="218"/>
      <c r="P262" s="218"/>
      <c r="Q262" s="218"/>
      <c r="R262" s="218"/>
      <c r="S262" s="218"/>
      <c r="T262" s="218"/>
      <c r="U262" s="218"/>
      <c r="V262" s="218"/>
      <c r="W262" s="218"/>
      <c r="X262" s="218"/>
      <c r="Y262" s="218"/>
      <c r="Z262" s="218"/>
      <c r="AA262" s="218"/>
      <c r="AB262" s="218"/>
      <c r="AC262" s="218"/>
      <c r="AD262" s="218"/>
      <c r="AE262" s="218"/>
      <c r="AF262" s="218"/>
      <c r="AG262" s="218"/>
      <c r="AH262" s="218"/>
      <c r="AI262" s="218"/>
      <c r="AJ262" s="218"/>
      <c r="AK262" s="218"/>
    </row>
    <row r="263" spans="1:37" x14ac:dyDescent="0.15">
      <c r="A263" s="218"/>
      <c r="B263" s="218"/>
      <c r="C263" s="218"/>
      <c r="D263" s="218"/>
      <c r="E263" s="218"/>
      <c r="F263" s="218"/>
      <c r="G263" s="218"/>
      <c r="H263" s="218"/>
      <c r="I263" s="218"/>
      <c r="J263" s="218"/>
      <c r="K263" s="218"/>
      <c r="L263" s="218"/>
      <c r="M263" s="218"/>
      <c r="N263" s="218"/>
      <c r="O263" s="218"/>
      <c r="P263" s="218"/>
      <c r="Q263" s="218"/>
      <c r="R263" s="218"/>
      <c r="S263" s="218"/>
      <c r="T263" s="218"/>
      <c r="U263" s="218"/>
      <c r="V263" s="218"/>
      <c r="W263" s="218"/>
      <c r="X263" s="218"/>
      <c r="Y263" s="218"/>
      <c r="Z263" s="218"/>
      <c r="AA263" s="218"/>
      <c r="AB263" s="218"/>
      <c r="AC263" s="218"/>
      <c r="AD263" s="218"/>
      <c r="AE263" s="218"/>
      <c r="AF263" s="218"/>
      <c r="AG263" s="218"/>
      <c r="AH263" s="218"/>
      <c r="AI263" s="218"/>
      <c r="AJ263" s="218"/>
      <c r="AK263" s="218"/>
    </row>
    <row r="264" spans="1:37" x14ac:dyDescent="0.15">
      <c r="A264" s="218"/>
      <c r="B264" s="218"/>
      <c r="C264" s="218"/>
      <c r="D264" s="218"/>
      <c r="E264" s="218"/>
      <c r="F264" s="218"/>
      <c r="G264" s="218"/>
      <c r="H264" s="218"/>
      <c r="I264" s="218"/>
      <c r="J264" s="218"/>
      <c r="K264" s="218"/>
      <c r="L264" s="218"/>
      <c r="M264" s="218"/>
      <c r="N264" s="218"/>
      <c r="O264" s="218"/>
      <c r="P264" s="218"/>
      <c r="Q264" s="218"/>
      <c r="R264" s="218"/>
      <c r="S264" s="218"/>
      <c r="T264" s="218"/>
      <c r="U264" s="218"/>
      <c r="V264" s="218"/>
      <c r="W264" s="218"/>
      <c r="X264" s="218"/>
      <c r="Y264" s="218"/>
      <c r="Z264" s="218"/>
      <c r="AA264" s="218"/>
      <c r="AB264" s="218"/>
      <c r="AC264" s="218"/>
      <c r="AD264" s="218"/>
      <c r="AE264" s="218"/>
      <c r="AF264" s="218"/>
      <c r="AG264" s="218"/>
      <c r="AH264" s="218"/>
      <c r="AI264" s="218"/>
      <c r="AJ264" s="218"/>
      <c r="AK264" s="218"/>
    </row>
    <row r="265" spans="1:37" x14ac:dyDescent="0.15">
      <c r="A265" s="218"/>
      <c r="B265" s="218"/>
      <c r="C265" s="218"/>
      <c r="D265" s="218"/>
      <c r="E265" s="218"/>
      <c r="F265" s="218"/>
      <c r="G265" s="218"/>
      <c r="H265" s="218"/>
      <c r="I265" s="218"/>
      <c r="J265" s="218"/>
      <c r="K265" s="218"/>
      <c r="L265" s="218"/>
      <c r="M265" s="218"/>
      <c r="N265" s="218"/>
      <c r="O265" s="218"/>
      <c r="P265" s="218"/>
      <c r="Q265" s="218"/>
      <c r="R265" s="218"/>
      <c r="S265" s="218"/>
      <c r="T265" s="218"/>
      <c r="U265" s="218"/>
      <c r="V265" s="218"/>
      <c r="W265" s="218"/>
      <c r="X265" s="218"/>
      <c r="Y265" s="218"/>
      <c r="Z265" s="218"/>
      <c r="AA265" s="218"/>
      <c r="AB265" s="218"/>
      <c r="AC265" s="218"/>
      <c r="AD265" s="218"/>
      <c r="AE265" s="218"/>
      <c r="AF265" s="218"/>
      <c r="AG265" s="218"/>
      <c r="AH265" s="218"/>
      <c r="AI265" s="218"/>
      <c r="AJ265" s="218"/>
      <c r="AK265" s="218"/>
    </row>
    <row r="266" spans="1:37" x14ac:dyDescent="0.15">
      <c r="A266" s="218"/>
      <c r="B266" s="218"/>
      <c r="C266" s="218"/>
      <c r="D266" s="218"/>
      <c r="E266" s="218"/>
      <c r="F266" s="218"/>
      <c r="G266" s="218"/>
      <c r="H266" s="218"/>
      <c r="I266" s="218"/>
      <c r="J266" s="218"/>
      <c r="K266" s="218"/>
      <c r="L266" s="218"/>
      <c r="M266" s="218"/>
      <c r="N266" s="218"/>
      <c r="O266" s="218"/>
      <c r="P266" s="218"/>
      <c r="Q266" s="218"/>
      <c r="R266" s="218"/>
      <c r="S266" s="218"/>
      <c r="T266" s="218"/>
      <c r="U266" s="218"/>
      <c r="V266" s="218"/>
      <c r="W266" s="218"/>
      <c r="X266" s="218"/>
      <c r="Y266" s="218"/>
      <c r="Z266" s="218"/>
      <c r="AA266" s="218"/>
      <c r="AB266" s="218"/>
      <c r="AC266" s="218"/>
      <c r="AD266" s="218"/>
      <c r="AE266" s="218"/>
      <c r="AF266" s="218"/>
      <c r="AG266" s="218"/>
      <c r="AH266" s="218"/>
      <c r="AI266" s="218"/>
      <c r="AJ266" s="218"/>
      <c r="AK266" s="218"/>
    </row>
    <row r="267" spans="1:37" x14ac:dyDescent="0.15">
      <c r="A267" s="218"/>
      <c r="B267" s="218"/>
      <c r="C267" s="218"/>
      <c r="D267" s="218"/>
      <c r="E267" s="218"/>
      <c r="F267" s="218"/>
      <c r="G267" s="218"/>
      <c r="H267" s="218"/>
      <c r="I267" s="218"/>
      <c r="J267" s="218"/>
      <c r="K267" s="218"/>
      <c r="L267" s="218"/>
      <c r="M267" s="218"/>
      <c r="N267" s="218"/>
      <c r="O267" s="218"/>
      <c r="P267" s="218"/>
      <c r="Q267" s="218"/>
      <c r="R267" s="218"/>
      <c r="S267" s="218"/>
      <c r="T267" s="218"/>
      <c r="U267" s="218"/>
      <c r="V267" s="218"/>
      <c r="W267" s="218"/>
      <c r="X267" s="218"/>
      <c r="Y267" s="218"/>
      <c r="Z267" s="218"/>
      <c r="AA267" s="218"/>
      <c r="AB267" s="218"/>
      <c r="AC267" s="218"/>
      <c r="AD267" s="218"/>
      <c r="AE267" s="218"/>
      <c r="AF267" s="218"/>
      <c r="AG267" s="218"/>
      <c r="AH267" s="218"/>
      <c r="AI267" s="218"/>
      <c r="AJ267" s="218"/>
      <c r="AK267" s="218"/>
    </row>
    <row r="268" spans="1:37" x14ac:dyDescent="0.15">
      <c r="A268" s="218"/>
      <c r="B268" s="218"/>
      <c r="C268" s="218"/>
      <c r="D268" s="218"/>
      <c r="E268" s="218"/>
      <c r="F268" s="218"/>
      <c r="G268" s="218"/>
      <c r="H268" s="218"/>
      <c r="I268" s="218"/>
      <c r="J268" s="218"/>
      <c r="K268" s="218"/>
      <c r="L268" s="218"/>
      <c r="M268" s="218"/>
      <c r="N268" s="218"/>
      <c r="O268" s="218"/>
      <c r="P268" s="218"/>
      <c r="Q268" s="218"/>
      <c r="R268" s="218"/>
      <c r="S268" s="218"/>
      <c r="T268" s="218"/>
      <c r="U268" s="218"/>
      <c r="V268" s="218"/>
      <c r="W268" s="218"/>
      <c r="X268" s="218"/>
      <c r="Y268" s="218"/>
      <c r="Z268" s="218"/>
      <c r="AA268" s="218"/>
      <c r="AB268" s="218"/>
      <c r="AC268" s="218"/>
      <c r="AD268" s="218"/>
      <c r="AE268" s="218"/>
      <c r="AF268" s="218"/>
      <c r="AG268" s="218"/>
      <c r="AH268" s="218"/>
      <c r="AI268" s="218"/>
      <c r="AJ268" s="218"/>
      <c r="AK268" s="218"/>
    </row>
    <row r="269" spans="1:37" x14ac:dyDescent="0.15">
      <c r="A269" s="218"/>
      <c r="B269" s="218"/>
      <c r="C269" s="218"/>
      <c r="D269" s="218"/>
      <c r="E269" s="218"/>
      <c r="F269" s="218"/>
      <c r="G269" s="218"/>
      <c r="H269" s="218"/>
      <c r="I269" s="218"/>
      <c r="J269" s="218"/>
      <c r="K269" s="218"/>
      <c r="L269" s="218"/>
      <c r="M269" s="218"/>
      <c r="N269" s="218"/>
      <c r="O269" s="218"/>
      <c r="P269" s="218"/>
      <c r="Q269" s="218"/>
      <c r="R269" s="218"/>
      <c r="S269" s="218"/>
      <c r="T269" s="218"/>
      <c r="U269" s="218"/>
      <c r="V269" s="218"/>
      <c r="W269" s="218"/>
      <c r="X269" s="218"/>
      <c r="Y269" s="218"/>
      <c r="Z269" s="218"/>
      <c r="AA269" s="218"/>
      <c r="AB269" s="218"/>
      <c r="AC269" s="218"/>
      <c r="AD269" s="218"/>
      <c r="AE269" s="218"/>
      <c r="AF269" s="218"/>
      <c r="AG269" s="218"/>
      <c r="AH269" s="218"/>
      <c r="AI269" s="218"/>
      <c r="AJ269" s="218"/>
      <c r="AK269" s="218"/>
    </row>
    <row r="270" spans="1:37" x14ac:dyDescent="0.15">
      <c r="A270" s="218"/>
      <c r="B270" s="218"/>
      <c r="C270" s="218"/>
      <c r="D270" s="218"/>
      <c r="E270" s="218"/>
      <c r="F270" s="218"/>
      <c r="G270" s="218"/>
      <c r="H270" s="218"/>
      <c r="I270" s="218"/>
      <c r="J270" s="218"/>
      <c r="K270" s="218"/>
      <c r="L270" s="218"/>
      <c r="M270" s="218"/>
      <c r="N270" s="218"/>
      <c r="O270" s="218"/>
      <c r="P270" s="218"/>
      <c r="Q270" s="218"/>
      <c r="R270" s="218"/>
      <c r="S270" s="218"/>
      <c r="T270" s="218"/>
      <c r="U270" s="218"/>
      <c r="V270" s="218"/>
      <c r="W270" s="218"/>
      <c r="X270" s="218"/>
      <c r="Y270" s="218"/>
      <c r="Z270" s="218"/>
      <c r="AA270" s="218"/>
      <c r="AB270" s="218"/>
      <c r="AC270" s="218"/>
      <c r="AD270" s="218"/>
      <c r="AE270" s="218"/>
      <c r="AF270" s="218"/>
      <c r="AG270" s="218"/>
      <c r="AH270" s="218"/>
      <c r="AI270" s="218"/>
      <c r="AJ270" s="218"/>
      <c r="AK270" s="218"/>
    </row>
    <row r="271" spans="1:37" x14ac:dyDescent="0.15">
      <c r="A271" s="218"/>
      <c r="B271" s="218"/>
      <c r="C271" s="218"/>
      <c r="D271" s="218"/>
      <c r="E271" s="218"/>
      <c r="F271" s="218"/>
      <c r="G271" s="218"/>
      <c r="H271" s="218"/>
      <c r="I271" s="218"/>
      <c r="J271" s="218"/>
      <c r="K271" s="218"/>
      <c r="L271" s="218"/>
      <c r="M271" s="218"/>
      <c r="N271" s="218"/>
      <c r="O271" s="218"/>
      <c r="P271" s="218"/>
      <c r="Q271" s="218"/>
      <c r="R271" s="218"/>
      <c r="S271" s="218"/>
      <c r="T271" s="218"/>
      <c r="U271" s="218"/>
      <c r="V271" s="218"/>
      <c r="W271" s="218"/>
      <c r="X271" s="218"/>
      <c r="Y271" s="218"/>
      <c r="Z271" s="218"/>
      <c r="AA271" s="218"/>
      <c r="AB271" s="218"/>
      <c r="AC271" s="218"/>
      <c r="AD271" s="218"/>
      <c r="AE271" s="218"/>
      <c r="AF271" s="218"/>
      <c r="AG271" s="218"/>
      <c r="AH271" s="218"/>
      <c r="AI271" s="218"/>
      <c r="AJ271" s="218"/>
      <c r="AK271" s="218"/>
    </row>
    <row r="272" spans="1:37" x14ac:dyDescent="0.15">
      <c r="A272" s="218"/>
      <c r="B272" s="218"/>
      <c r="C272" s="218"/>
      <c r="D272" s="218"/>
      <c r="E272" s="218"/>
      <c r="F272" s="218"/>
      <c r="G272" s="218"/>
      <c r="H272" s="218"/>
      <c r="I272" s="218"/>
      <c r="J272" s="218"/>
      <c r="K272" s="218"/>
      <c r="L272" s="218"/>
      <c r="M272" s="218"/>
      <c r="N272" s="218"/>
      <c r="O272" s="218"/>
      <c r="P272" s="218"/>
      <c r="Q272" s="218"/>
      <c r="R272" s="218"/>
      <c r="S272" s="218"/>
      <c r="T272" s="218"/>
      <c r="U272" s="218"/>
      <c r="V272" s="218"/>
      <c r="W272" s="218"/>
      <c r="X272" s="218"/>
      <c r="Y272" s="218"/>
      <c r="Z272" s="218"/>
      <c r="AA272" s="218"/>
      <c r="AB272" s="218"/>
      <c r="AC272" s="218"/>
      <c r="AD272" s="218"/>
      <c r="AE272" s="218"/>
      <c r="AF272" s="218"/>
      <c r="AG272" s="218"/>
      <c r="AH272" s="218"/>
      <c r="AI272" s="218"/>
      <c r="AJ272" s="218"/>
      <c r="AK272" s="218"/>
    </row>
    <row r="273" spans="1:37" x14ac:dyDescent="0.15">
      <c r="A273" s="218"/>
      <c r="B273" s="218"/>
      <c r="C273" s="218"/>
      <c r="D273" s="218"/>
      <c r="E273" s="218"/>
      <c r="F273" s="218"/>
      <c r="G273" s="218"/>
      <c r="H273" s="218"/>
      <c r="I273" s="218"/>
      <c r="J273" s="218"/>
      <c r="K273" s="218"/>
      <c r="L273" s="218"/>
      <c r="M273" s="218"/>
      <c r="N273" s="218"/>
      <c r="O273" s="218"/>
      <c r="P273" s="218"/>
      <c r="Q273" s="218"/>
      <c r="R273" s="218"/>
      <c r="S273" s="218"/>
      <c r="T273" s="218"/>
      <c r="U273" s="218"/>
      <c r="V273" s="218"/>
      <c r="W273" s="218"/>
      <c r="X273" s="218"/>
      <c r="Y273" s="218"/>
      <c r="Z273" s="218"/>
      <c r="AA273" s="218"/>
      <c r="AB273" s="218"/>
      <c r="AC273" s="218"/>
      <c r="AD273" s="218"/>
      <c r="AE273" s="218"/>
      <c r="AF273" s="218"/>
      <c r="AG273" s="218"/>
      <c r="AH273" s="218"/>
      <c r="AI273" s="218"/>
      <c r="AJ273" s="218"/>
      <c r="AK273" s="218"/>
    </row>
    <row r="274" spans="1:37" x14ac:dyDescent="0.15">
      <c r="A274" s="218"/>
      <c r="B274" s="218"/>
      <c r="C274" s="218"/>
      <c r="D274" s="218"/>
      <c r="E274" s="218"/>
      <c r="F274" s="218"/>
      <c r="G274" s="218"/>
      <c r="H274" s="218"/>
      <c r="I274" s="218"/>
      <c r="J274" s="218"/>
      <c r="K274" s="218"/>
      <c r="L274" s="218"/>
      <c r="M274" s="218"/>
      <c r="N274" s="218"/>
      <c r="O274" s="218"/>
      <c r="P274" s="218"/>
      <c r="Q274" s="218"/>
      <c r="R274" s="218"/>
      <c r="S274" s="218"/>
      <c r="T274" s="218"/>
      <c r="U274" s="218"/>
      <c r="V274" s="218"/>
      <c r="W274" s="218"/>
      <c r="X274" s="218"/>
      <c r="Y274" s="218"/>
      <c r="Z274" s="218"/>
      <c r="AA274" s="218"/>
      <c r="AB274" s="218"/>
      <c r="AC274" s="218"/>
      <c r="AD274" s="218"/>
      <c r="AE274" s="218"/>
      <c r="AF274" s="218"/>
      <c r="AG274" s="218"/>
      <c r="AH274" s="218"/>
      <c r="AI274" s="218"/>
      <c r="AJ274" s="218"/>
      <c r="AK274" s="218"/>
    </row>
    <row r="275" spans="1:37" x14ac:dyDescent="0.15">
      <c r="A275" s="218"/>
      <c r="B275" s="218"/>
      <c r="C275" s="218"/>
      <c r="D275" s="218"/>
      <c r="E275" s="218"/>
      <c r="F275" s="218"/>
      <c r="G275" s="218"/>
      <c r="H275" s="218"/>
      <c r="I275" s="218"/>
      <c r="J275" s="218"/>
      <c r="K275" s="218"/>
      <c r="L275" s="218"/>
      <c r="M275" s="218"/>
      <c r="N275" s="218"/>
      <c r="O275" s="218"/>
      <c r="P275" s="218"/>
      <c r="Q275" s="218"/>
      <c r="R275" s="218"/>
      <c r="S275" s="218"/>
      <c r="T275" s="218"/>
      <c r="U275" s="218"/>
      <c r="V275" s="218"/>
      <c r="W275" s="218"/>
      <c r="X275" s="218"/>
      <c r="Y275" s="218"/>
      <c r="Z275" s="218"/>
      <c r="AA275" s="218"/>
      <c r="AB275" s="218"/>
      <c r="AC275" s="218"/>
      <c r="AD275" s="218"/>
      <c r="AE275" s="218"/>
      <c r="AF275" s="218"/>
      <c r="AG275" s="218"/>
      <c r="AH275" s="218"/>
      <c r="AI275" s="218"/>
      <c r="AJ275" s="218"/>
      <c r="AK275" s="218"/>
    </row>
    <row r="276" spans="1:37" x14ac:dyDescent="0.15">
      <c r="A276" s="218"/>
      <c r="B276" s="218"/>
      <c r="C276" s="218"/>
      <c r="D276" s="218"/>
      <c r="E276" s="218"/>
      <c r="F276" s="218"/>
      <c r="G276" s="218"/>
      <c r="H276" s="218"/>
      <c r="I276" s="218"/>
      <c r="J276" s="218"/>
      <c r="K276" s="218"/>
      <c r="L276" s="218"/>
      <c r="M276" s="218"/>
      <c r="N276" s="218"/>
      <c r="O276" s="218"/>
      <c r="P276" s="218"/>
      <c r="Q276" s="218"/>
      <c r="R276" s="218"/>
      <c r="S276" s="218"/>
      <c r="T276" s="218"/>
      <c r="U276" s="218"/>
      <c r="V276" s="218"/>
      <c r="W276" s="218"/>
      <c r="X276" s="218"/>
      <c r="Y276" s="218"/>
      <c r="Z276" s="218"/>
      <c r="AA276" s="218"/>
      <c r="AB276" s="218"/>
      <c r="AC276" s="218"/>
      <c r="AD276" s="218"/>
      <c r="AE276" s="218"/>
      <c r="AF276" s="218"/>
      <c r="AG276" s="218"/>
      <c r="AH276" s="218"/>
      <c r="AI276" s="218"/>
      <c r="AJ276" s="218"/>
      <c r="AK276" s="218"/>
    </row>
    <row r="277" spans="1:37" x14ac:dyDescent="0.15">
      <c r="A277" s="218"/>
      <c r="B277" s="218"/>
      <c r="C277" s="218"/>
      <c r="D277" s="218"/>
      <c r="E277" s="218"/>
      <c r="F277" s="218"/>
      <c r="G277" s="218"/>
      <c r="H277" s="218"/>
      <c r="I277" s="218"/>
      <c r="J277" s="218"/>
      <c r="K277" s="218"/>
      <c r="L277" s="218"/>
      <c r="M277" s="218"/>
      <c r="N277" s="218"/>
      <c r="O277" s="218"/>
      <c r="P277" s="218"/>
      <c r="Q277" s="218"/>
      <c r="R277" s="218"/>
      <c r="S277" s="218"/>
      <c r="T277" s="218"/>
      <c r="U277" s="218"/>
      <c r="V277" s="218"/>
      <c r="W277" s="218"/>
      <c r="X277" s="218"/>
      <c r="Y277" s="218"/>
      <c r="Z277" s="218"/>
      <c r="AA277" s="218"/>
      <c r="AB277" s="218"/>
      <c r="AC277" s="218"/>
      <c r="AD277" s="218"/>
      <c r="AE277" s="218"/>
      <c r="AF277" s="218"/>
      <c r="AG277" s="218"/>
      <c r="AH277" s="218"/>
      <c r="AI277" s="218"/>
      <c r="AJ277" s="218"/>
      <c r="AK277" s="218"/>
    </row>
    <row r="278" spans="1:37" x14ac:dyDescent="0.15">
      <c r="A278" s="218"/>
      <c r="B278" s="218"/>
      <c r="C278" s="218"/>
      <c r="D278" s="218"/>
      <c r="E278" s="218"/>
      <c r="F278" s="218"/>
      <c r="G278" s="218"/>
      <c r="H278" s="218"/>
      <c r="I278" s="218"/>
      <c r="J278" s="218"/>
      <c r="K278" s="218"/>
      <c r="L278" s="218"/>
      <c r="M278" s="218"/>
      <c r="N278" s="218"/>
      <c r="O278" s="218"/>
      <c r="P278" s="218"/>
      <c r="Q278" s="218"/>
      <c r="R278" s="218"/>
      <c r="S278" s="218"/>
      <c r="T278" s="218"/>
      <c r="U278" s="218"/>
      <c r="V278" s="218"/>
      <c r="W278" s="218"/>
      <c r="X278" s="218"/>
      <c r="Y278" s="218"/>
      <c r="Z278" s="218"/>
      <c r="AA278" s="218"/>
      <c r="AB278" s="218"/>
      <c r="AC278" s="218"/>
      <c r="AD278" s="218"/>
      <c r="AE278" s="218"/>
      <c r="AF278" s="218"/>
      <c r="AG278" s="218"/>
      <c r="AH278" s="218"/>
      <c r="AI278" s="218"/>
      <c r="AJ278" s="218"/>
      <c r="AK278" s="218"/>
    </row>
    <row r="279" spans="1:37" x14ac:dyDescent="0.15">
      <c r="A279" s="218"/>
      <c r="B279" s="218"/>
      <c r="C279" s="218"/>
      <c r="D279" s="218"/>
      <c r="E279" s="218"/>
      <c r="F279" s="218"/>
      <c r="G279" s="218"/>
      <c r="H279" s="218"/>
      <c r="I279" s="218"/>
      <c r="J279" s="218"/>
      <c r="K279" s="218"/>
      <c r="L279" s="218"/>
      <c r="M279" s="218"/>
      <c r="N279" s="218"/>
      <c r="O279" s="218"/>
      <c r="P279" s="218"/>
      <c r="Q279" s="218"/>
      <c r="R279" s="218"/>
      <c r="S279" s="218"/>
      <c r="T279" s="218"/>
      <c r="U279" s="218"/>
      <c r="V279" s="218"/>
      <c r="W279" s="218"/>
      <c r="X279" s="218"/>
      <c r="Y279" s="218"/>
      <c r="Z279" s="218"/>
      <c r="AA279" s="218"/>
      <c r="AB279" s="218"/>
      <c r="AC279" s="218"/>
      <c r="AD279" s="218"/>
      <c r="AE279" s="218"/>
      <c r="AF279" s="218"/>
      <c r="AG279" s="218"/>
      <c r="AH279" s="218"/>
      <c r="AI279" s="218"/>
      <c r="AJ279" s="218"/>
      <c r="AK279" s="218"/>
    </row>
    <row r="280" spans="1:37" x14ac:dyDescent="0.15">
      <c r="A280" s="218"/>
      <c r="B280" s="218"/>
      <c r="C280" s="218"/>
      <c r="D280" s="218"/>
      <c r="E280" s="218"/>
      <c r="F280" s="218"/>
      <c r="G280" s="218"/>
      <c r="H280" s="218"/>
      <c r="I280" s="218"/>
      <c r="J280" s="218"/>
      <c r="K280" s="218"/>
      <c r="L280" s="218"/>
      <c r="M280" s="218"/>
      <c r="N280" s="218"/>
      <c r="O280" s="218"/>
      <c r="P280" s="218"/>
      <c r="Q280" s="218"/>
      <c r="R280" s="218"/>
      <c r="S280" s="218"/>
      <c r="T280" s="218"/>
      <c r="U280" s="218"/>
      <c r="V280" s="218"/>
      <c r="W280" s="218"/>
      <c r="X280" s="218"/>
      <c r="Y280" s="218"/>
      <c r="Z280" s="218"/>
      <c r="AA280" s="218"/>
      <c r="AB280" s="218"/>
      <c r="AC280" s="218"/>
      <c r="AD280" s="218"/>
      <c r="AE280" s="218"/>
      <c r="AF280" s="218"/>
      <c r="AG280" s="218"/>
      <c r="AH280" s="218"/>
      <c r="AI280" s="218"/>
      <c r="AJ280" s="218"/>
      <c r="AK280" s="218"/>
    </row>
    <row r="281" spans="1:37" x14ac:dyDescent="0.15">
      <c r="A281" s="218"/>
      <c r="B281" s="218"/>
      <c r="C281" s="218"/>
      <c r="D281" s="218"/>
      <c r="E281" s="218"/>
      <c r="F281" s="218"/>
      <c r="G281" s="218"/>
      <c r="H281" s="218"/>
      <c r="I281" s="218"/>
      <c r="J281" s="218"/>
      <c r="K281" s="218"/>
      <c r="L281" s="218"/>
      <c r="M281" s="218"/>
      <c r="N281" s="218"/>
      <c r="O281" s="218"/>
      <c r="P281" s="218"/>
      <c r="Q281" s="218"/>
      <c r="R281" s="218"/>
      <c r="S281" s="218"/>
      <c r="T281" s="218"/>
      <c r="U281" s="218"/>
      <c r="V281" s="218"/>
      <c r="W281" s="218"/>
      <c r="X281" s="218"/>
      <c r="Y281" s="218"/>
      <c r="Z281" s="218"/>
      <c r="AA281" s="218"/>
      <c r="AB281" s="218"/>
      <c r="AC281" s="218"/>
      <c r="AD281" s="218"/>
      <c r="AE281" s="218"/>
      <c r="AF281" s="218"/>
      <c r="AG281" s="218"/>
      <c r="AH281" s="218"/>
      <c r="AI281" s="218"/>
      <c r="AJ281" s="218"/>
      <c r="AK281" s="218"/>
    </row>
    <row r="282" spans="1:37" x14ac:dyDescent="0.15">
      <c r="A282" s="218"/>
      <c r="B282" s="218"/>
      <c r="C282" s="218"/>
      <c r="D282" s="218"/>
      <c r="E282" s="218"/>
      <c r="F282" s="218"/>
      <c r="G282" s="218"/>
      <c r="H282" s="218"/>
      <c r="I282" s="218"/>
      <c r="J282" s="218"/>
      <c r="K282" s="218"/>
      <c r="L282" s="218"/>
      <c r="M282" s="218"/>
      <c r="N282" s="218"/>
      <c r="O282" s="218"/>
      <c r="P282" s="218"/>
      <c r="Q282" s="218"/>
      <c r="R282" s="218"/>
      <c r="S282" s="218"/>
      <c r="T282" s="218"/>
      <c r="U282" s="218"/>
      <c r="V282" s="218"/>
      <c r="W282" s="218"/>
      <c r="X282" s="218"/>
      <c r="Y282" s="218"/>
      <c r="Z282" s="218"/>
      <c r="AA282" s="218"/>
      <c r="AB282" s="218"/>
      <c r="AC282" s="218"/>
      <c r="AD282" s="218"/>
      <c r="AE282" s="218"/>
      <c r="AF282" s="218"/>
      <c r="AG282" s="218"/>
      <c r="AH282" s="218"/>
      <c r="AI282" s="218"/>
      <c r="AJ282" s="218"/>
      <c r="AK282" s="218"/>
    </row>
  </sheetData>
  <mergeCells count="1079">
    <mergeCell ref="AI242:AK242"/>
    <mergeCell ref="A243:B243"/>
    <mergeCell ref="C243:AK243"/>
    <mergeCell ref="A244:AK244"/>
    <mergeCell ref="A241:AK241"/>
    <mergeCell ref="A242:H242"/>
    <mergeCell ref="I242:L242"/>
    <mergeCell ref="M242:O242"/>
    <mergeCell ref="P242:R242"/>
    <mergeCell ref="S242:U242"/>
    <mergeCell ref="V242:X242"/>
    <mergeCell ref="Y242:AA242"/>
    <mergeCell ref="AB242:AD242"/>
    <mergeCell ref="AE242:AH242"/>
    <mergeCell ref="Y239:AA239"/>
    <mergeCell ref="AB239:AD239"/>
    <mergeCell ref="AE239:AH239"/>
    <mergeCell ref="AI239:AK239"/>
    <mergeCell ref="A240:B240"/>
    <mergeCell ref="C240:AK240"/>
    <mergeCell ref="AI236:AK236"/>
    <mergeCell ref="A237:B237"/>
    <mergeCell ref="C237:AK237"/>
    <mergeCell ref="A238:AK238"/>
    <mergeCell ref="A239:H239"/>
    <mergeCell ref="I239:L239"/>
    <mergeCell ref="M239:O239"/>
    <mergeCell ref="P239:R239"/>
    <mergeCell ref="S239:U239"/>
    <mergeCell ref="V239:X239"/>
    <mergeCell ref="A235:AK235"/>
    <mergeCell ref="A236:H236"/>
    <mergeCell ref="I236:L236"/>
    <mergeCell ref="M236:O236"/>
    <mergeCell ref="P236:R236"/>
    <mergeCell ref="S236:U236"/>
    <mergeCell ref="V236:X236"/>
    <mergeCell ref="Y236:AA236"/>
    <mergeCell ref="AB236:AD236"/>
    <mergeCell ref="AE236:AH236"/>
    <mergeCell ref="Y233:AA233"/>
    <mergeCell ref="AB233:AD233"/>
    <mergeCell ref="AE233:AH233"/>
    <mergeCell ref="AI233:AK233"/>
    <mergeCell ref="A234:B234"/>
    <mergeCell ref="C234:AK234"/>
    <mergeCell ref="AI230:AK230"/>
    <mergeCell ref="A231:B231"/>
    <mergeCell ref="C231:AK231"/>
    <mergeCell ref="A232:AK232"/>
    <mergeCell ref="A233:H233"/>
    <mergeCell ref="I233:L233"/>
    <mergeCell ref="M233:O233"/>
    <mergeCell ref="P233:R233"/>
    <mergeCell ref="S233:U233"/>
    <mergeCell ref="V233:X233"/>
    <mergeCell ref="A229:AK229"/>
    <mergeCell ref="A230:H230"/>
    <mergeCell ref="I230:L230"/>
    <mergeCell ref="M230:O230"/>
    <mergeCell ref="P230:R230"/>
    <mergeCell ref="S230:U230"/>
    <mergeCell ref="V230:X230"/>
    <mergeCell ref="Y230:AA230"/>
    <mergeCell ref="AB230:AD230"/>
    <mergeCell ref="AE230:AH230"/>
    <mergeCell ref="Y227:AA227"/>
    <mergeCell ref="AB227:AD227"/>
    <mergeCell ref="AE227:AH227"/>
    <mergeCell ref="AI227:AK227"/>
    <mergeCell ref="A228:B228"/>
    <mergeCell ref="C228:AK228"/>
    <mergeCell ref="AI224:AK224"/>
    <mergeCell ref="A225:B225"/>
    <mergeCell ref="C225:AK225"/>
    <mergeCell ref="A226:AK226"/>
    <mergeCell ref="A227:H227"/>
    <mergeCell ref="I227:L227"/>
    <mergeCell ref="M227:O227"/>
    <mergeCell ref="P227:R227"/>
    <mergeCell ref="S227:U227"/>
    <mergeCell ref="V227:X227"/>
    <mergeCell ref="A223:AK223"/>
    <mergeCell ref="A224:H224"/>
    <mergeCell ref="I224:L224"/>
    <mergeCell ref="M224:O224"/>
    <mergeCell ref="P224:R224"/>
    <mergeCell ref="S224:U224"/>
    <mergeCell ref="V224:X224"/>
    <mergeCell ref="Y224:AA224"/>
    <mergeCell ref="AB224:AD224"/>
    <mergeCell ref="AE224:AH224"/>
    <mergeCell ref="Y221:AA221"/>
    <mergeCell ref="AB221:AD221"/>
    <mergeCell ref="AE221:AH221"/>
    <mergeCell ref="AI221:AK221"/>
    <mergeCell ref="A222:B222"/>
    <mergeCell ref="C222:AK222"/>
    <mergeCell ref="AI218:AK218"/>
    <mergeCell ref="A219:B219"/>
    <mergeCell ref="C219:AK219"/>
    <mergeCell ref="A220:AK220"/>
    <mergeCell ref="A221:H221"/>
    <mergeCell ref="I221:L221"/>
    <mergeCell ref="M221:O221"/>
    <mergeCell ref="P221:R221"/>
    <mergeCell ref="S221:U221"/>
    <mergeCell ref="V221:X221"/>
    <mergeCell ref="A217:AK217"/>
    <mergeCell ref="A218:H218"/>
    <mergeCell ref="I218:L218"/>
    <mergeCell ref="M218:O218"/>
    <mergeCell ref="P218:R218"/>
    <mergeCell ref="S218:U218"/>
    <mergeCell ref="V218:X218"/>
    <mergeCell ref="Y218:AA218"/>
    <mergeCell ref="AB218:AD218"/>
    <mergeCell ref="AE218:AH218"/>
    <mergeCell ref="Y215:AA215"/>
    <mergeCell ref="AB215:AD215"/>
    <mergeCell ref="AE215:AH215"/>
    <mergeCell ref="AI215:AK215"/>
    <mergeCell ref="A216:B216"/>
    <mergeCell ref="C216:AK216"/>
    <mergeCell ref="AI212:AK212"/>
    <mergeCell ref="A213:B213"/>
    <mergeCell ref="C213:AK213"/>
    <mergeCell ref="A214:AK214"/>
    <mergeCell ref="A215:H215"/>
    <mergeCell ref="I215:L215"/>
    <mergeCell ref="M215:O215"/>
    <mergeCell ref="P215:R215"/>
    <mergeCell ref="S215:U215"/>
    <mergeCell ref="V215:X215"/>
    <mergeCell ref="A211:AK211"/>
    <mergeCell ref="A212:H212"/>
    <mergeCell ref="I212:L212"/>
    <mergeCell ref="M212:O212"/>
    <mergeCell ref="P212:R212"/>
    <mergeCell ref="S212:U212"/>
    <mergeCell ref="V212:X212"/>
    <mergeCell ref="Y212:AA212"/>
    <mergeCell ref="AB212:AD212"/>
    <mergeCell ref="AE212:AH212"/>
    <mergeCell ref="V209:X209"/>
    <mergeCell ref="Y209:AA209"/>
    <mergeCell ref="AB209:AD209"/>
    <mergeCell ref="AE209:AH209"/>
    <mergeCell ref="AI209:AK209"/>
    <mergeCell ref="A210:B210"/>
    <mergeCell ref="C210:AK210"/>
    <mergeCell ref="V208:X208"/>
    <mergeCell ref="Y208:AA208"/>
    <mergeCell ref="AB208:AD208"/>
    <mergeCell ref="AE208:AH208"/>
    <mergeCell ref="AI208:AK208"/>
    <mergeCell ref="A209:H209"/>
    <mergeCell ref="I209:L209"/>
    <mergeCell ref="M209:O209"/>
    <mergeCell ref="P209:R209"/>
    <mergeCell ref="S209:U209"/>
    <mergeCell ref="A202:F202"/>
    <mergeCell ref="G202:R202"/>
    <mergeCell ref="S202:X202"/>
    <mergeCell ref="Y202:AK202"/>
    <mergeCell ref="B203:AK206"/>
    <mergeCell ref="A208:H208"/>
    <mergeCell ref="I208:L208"/>
    <mergeCell ref="M208:O208"/>
    <mergeCell ref="P208:R208"/>
    <mergeCell ref="S208:U208"/>
    <mergeCell ref="A198:R200"/>
    <mergeCell ref="S198:V198"/>
    <mergeCell ref="W198:X198"/>
    <mergeCell ref="Y198:AK200"/>
    <mergeCell ref="S199:V199"/>
    <mergeCell ref="W199:X199"/>
    <mergeCell ref="S200:V200"/>
    <mergeCell ref="W200:X200"/>
    <mergeCell ref="A195:B195"/>
    <mergeCell ref="C195:R195"/>
    <mergeCell ref="T195:U195"/>
    <mergeCell ref="V195:AK195"/>
    <mergeCell ref="A196:R196"/>
    <mergeCell ref="T196:AK196"/>
    <mergeCell ref="A193:E193"/>
    <mergeCell ref="F193:R193"/>
    <mergeCell ref="T193:X193"/>
    <mergeCell ref="Y193:AK193"/>
    <mergeCell ref="A194:R194"/>
    <mergeCell ref="T194:AK194"/>
    <mergeCell ref="AC191:AF191"/>
    <mergeCell ref="AG191:AK191"/>
    <mergeCell ref="A192:D192"/>
    <mergeCell ref="E192:R192"/>
    <mergeCell ref="T192:W192"/>
    <mergeCell ref="X192:AK192"/>
    <mergeCell ref="A191:B191"/>
    <mergeCell ref="C191:I191"/>
    <mergeCell ref="J191:M191"/>
    <mergeCell ref="N191:R191"/>
    <mergeCell ref="T191:U191"/>
    <mergeCell ref="V191:AB191"/>
    <mergeCell ref="AC189:AD189"/>
    <mergeCell ref="AE189:AK189"/>
    <mergeCell ref="A190:E190"/>
    <mergeCell ref="F190:H190"/>
    <mergeCell ref="J190:K190"/>
    <mergeCell ref="L190:R190"/>
    <mergeCell ref="T190:X190"/>
    <mergeCell ref="Y190:AA190"/>
    <mergeCell ref="AC190:AD190"/>
    <mergeCell ref="AE190:AK190"/>
    <mergeCell ref="W188:X188"/>
    <mergeCell ref="Z188:AA188"/>
    <mergeCell ref="AC188:AF188"/>
    <mergeCell ref="AG188:AK188"/>
    <mergeCell ref="A189:B189"/>
    <mergeCell ref="C189:H189"/>
    <mergeCell ref="J189:K189"/>
    <mergeCell ref="L189:R189"/>
    <mergeCell ref="T189:U189"/>
    <mergeCell ref="V189:AA189"/>
    <mergeCell ref="A187:B187"/>
    <mergeCell ref="C187:R187"/>
    <mergeCell ref="T187:U187"/>
    <mergeCell ref="V187:AK187"/>
    <mergeCell ref="A188:B188"/>
    <mergeCell ref="D188:E188"/>
    <mergeCell ref="G188:H188"/>
    <mergeCell ref="J188:M188"/>
    <mergeCell ref="N188:R188"/>
    <mergeCell ref="T188:U188"/>
    <mergeCell ref="A184:B184"/>
    <mergeCell ref="C184:R184"/>
    <mergeCell ref="T184:U184"/>
    <mergeCell ref="V184:AK184"/>
    <mergeCell ref="A185:R185"/>
    <mergeCell ref="T185:AK185"/>
    <mergeCell ref="A182:E182"/>
    <mergeCell ref="F182:R182"/>
    <mergeCell ref="T182:X182"/>
    <mergeCell ref="Y182:AK182"/>
    <mergeCell ref="A183:R183"/>
    <mergeCell ref="T183:AK183"/>
    <mergeCell ref="AC180:AF180"/>
    <mergeCell ref="AG180:AK180"/>
    <mergeCell ref="A181:D181"/>
    <mergeCell ref="E181:R181"/>
    <mergeCell ref="T181:W181"/>
    <mergeCell ref="X181:AK181"/>
    <mergeCell ref="A180:B180"/>
    <mergeCell ref="C180:I180"/>
    <mergeCell ref="J180:M180"/>
    <mergeCell ref="N180:R180"/>
    <mergeCell ref="T180:U180"/>
    <mergeCell ref="V180:AB180"/>
    <mergeCell ref="AC178:AD178"/>
    <mergeCell ref="AE178:AK178"/>
    <mergeCell ref="A179:E179"/>
    <mergeCell ref="F179:H179"/>
    <mergeCell ref="J179:K179"/>
    <mergeCell ref="L179:R179"/>
    <mergeCell ref="T179:X179"/>
    <mergeCell ref="Y179:AA179"/>
    <mergeCell ref="AC179:AD179"/>
    <mergeCell ref="AE179:AK179"/>
    <mergeCell ref="W177:X177"/>
    <mergeCell ref="Z177:AA177"/>
    <mergeCell ref="AC177:AF177"/>
    <mergeCell ref="AG177:AK177"/>
    <mergeCell ref="A178:B178"/>
    <mergeCell ref="C178:H178"/>
    <mergeCell ref="J178:K178"/>
    <mergeCell ref="L178:R178"/>
    <mergeCell ref="T178:U178"/>
    <mergeCell ref="V178:AA178"/>
    <mergeCell ref="A176:B176"/>
    <mergeCell ref="C176:R176"/>
    <mergeCell ref="T176:U176"/>
    <mergeCell ref="V176:AK176"/>
    <mergeCell ref="A177:B177"/>
    <mergeCell ref="D177:E177"/>
    <mergeCell ref="G177:H177"/>
    <mergeCell ref="J177:M177"/>
    <mergeCell ref="N177:R177"/>
    <mergeCell ref="T177:U177"/>
    <mergeCell ref="A173:B173"/>
    <mergeCell ref="C173:R173"/>
    <mergeCell ref="T173:U173"/>
    <mergeCell ref="V173:AK173"/>
    <mergeCell ref="A174:R174"/>
    <mergeCell ref="T174:AK174"/>
    <mergeCell ref="A171:E171"/>
    <mergeCell ref="F171:R171"/>
    <mergeCell ref="T171:X171"/>
    <mergeCell ref="Y171:AK171"/>
    <mergeCell ref="A172:R172"/>
    <mergeCell ref="T172:AK172"/>
    <mergeCell ref="AC169:AF169"/>
    <mergeCell ref="AG169:AK169"/>
    <mergeCell ref="A170:D170"/>
    <mergeCell ref="E170:R170"/>
    <mergeCell ref="T170:W170"/>
    <mergeCell ref="X170:AK170"/>
    <mergeCell ref="A169:B169"/>
    <mergeCell ref="C169:I169"/>
    <mergeCell ref="J169:M169"/>
    <mergeCell ref="N169:R169"/>
    <mergeCell ref="T169:U169"/>
    <mergeCell ref="V169:AB169"/>
    <mergeCell ref="AC167:AD167"/>
    <mergeCell ref="AE167:AK167"/>
    <mergeCell ref="A168:E168"/>
    <mergeCell ref="F168:H168"/>
    <mergeCell ref="J168:K168"/>
    <mergeCell ref="L168:R168"/>
    <mergeCell ref="T168:X168"/>
    <mergeCell ref="Y168:AA168"/>
    <mergeCell ref="AC168:AD168"/>
    <mergeCell ref="AE168:AK168"/>
    <mergeCell ref="W166:X166"/>
    <mergeCell ref="Z166:AA166"/>
    <mergeCell ref="AC166:AF166"/>
    <mergeCell ref="AG166:AK166"/>
    <mergeCell ref="A167:B167"/>
    <mergeCell ref="C167:H167"/>
    <mergeCell ref="J167:K167"/>
    <mergeCell ref="L167:R167"/>
    <mergeCell ref="T167:U167"/>
    <mergeCell ref="V167:AA167"/>
    <mergeCell ref="A165:B165"/>
    <mergeCell ref="C165:R165"/>
    <mergeCell ref="T165:U165"/>
    <mergeCell ref="V165:AK165"/>
    <mergeCell ref="A166:B166"/>
    <mergeCell ref="D166:E166"/>
    <mergeCell ref="G166:H166"/>
    <mergeCell ref="J166:M166"/>
    <mergeCell ref="N166:R166"/>
    <mergeCell ref="T166:U166"/>
    <mergeCell ref="A162:B162"/>
    <mergeCell ref="C162:R162"/>
    <mergeCell ref="T162:U162"/>
    <mergeCell ref="V162:AK162"/>
    <mergeCell ref="A163:R163"/>
    <mergeCell ref="T163:AK163"/>
    <mergeCell ref="A160:E160"/>
    <mergeCell ref="F160:R160"/>
    <mergeCell ref="T160:X160"/>
    <mergeCell ref="Y160:AK160"/>
    <mergeCell ref="A161:R161"/>
    <mergeCell ref="T161:AK161"/>
    <mergeCell ref="AC158:AF158"/>
    <mergeCell ref="AG158:AK158"/>
    <mergeCell ref="A159:D159"/>
    <mergeCell ref="E159:R159"/>
    <mergeCell ref="T159:W159"/>
    <mergeCell ref="X159:AK159"/>
    <mergeCell ref="A158:B158"/>
    <mergeCell ref="C158:I158"/>
    <mergeCell ref="J158:M158"/>
    <mergeCell ref="N158:R158"/>
    <mergeCell ref="T158:U158"/>
    <mergeCell ref="V158:AB158"/>
    <mergeCell ref="AC156:AD156"/>
    <mergeCell ref="AE156:AK156"/>
    <mergeCell ref="A157:E157"/>
    <mergeCell ref="F157:H157"/>
    <mergeCell ref="J157:K157"/>
    <mergeCell ref="L157:R157"/>
    <mergeCell ref="T157:X157"/>
    <mergeCell ref="Y157:AA157"/>
    <mergeCell ref="AC157:AD157"/>
    <mergeCell ref="AE157:AK157"/>
    <mergeCell ref="W155:X155"/>
    <mergeCell ref="Z155:AA155"/>
    <mergeCell ref="AC155:AF155"/>
    <mergeCell ref="AG155:AK155"/>
    <mergeCell ref="A156:B156"/>
    <mergeCell ref="C156:H156"/>
    <mergeCell ref="J156:K156"/>
    <mergeCell ref="L156:R156"/>
    <mergeCell ref="T156:U156"/>
    <mergeCell ref="V156:AA156"/>
    <mergeCell ref="A154:B154"/>
    <mergeCell ref="C154:R154"/>
    <mergeCell ref="T154:U154"/>
    <mergeCell ref="V154:AK154"/>
    <mergeCell ref="A155:B155"/>
    <mergeCell ref="D155:E155"/>
    <mergeCell ref="G155:H155"/>
    <mergeCell ref="J155:M155"/>
    <mergeCell ref="N155:R155"/>
    <mergeCell ref="T155:U155"/>
    <mergeCell ref="S151:V151"/>
    <mergeCell ref="W151:X151"/>
    <mergeCell ref="A152:F152"/>
    <mergeCell ref="G152:R152"/>
    <mergeCell ref="S152:X152"/>
    <mergeCell ref="Y152:AK152"/>
    <mergeCell ref="V148:AA148"/>
    <mergeCell ref="AB148:AC148"/>
    <mergeCell ref="AD148:AI148"/>
    <mergeCell ref="AJ148:AK148"/>
    <mergeCell ref="A149:R151"/>
    <mergeCell ref="S149:V149"/>
    <mergeCell ref="W149:X149"/>
    <mergeCell ref="Y149:AK151"/>
    <mergeCell ref="S150:V150"/>
    <mergeCell ref="W150:X150"/>
    <mergeCell ref="V145:W145"/>
    <mergeCell ref="X145:AA145"/>
    <mergeCell ref="AB145:AE145"/>
    <mergeCell ref="AF145:AI145"/>
    <mergeCell ref="AJ145:AK145"/>
    <mergeCell ref="B146:AK147"/>
    <mergeCell ref="X142:AA142"/>
    <mergeCell ref="AB142:AE142"/>
    <mergeCell ref="AF142:AI142"/>
    <mergeCell ref="AJ142:AK142"/>
    <mergeCell ref="B143:AK144"/>
    <mergeCell ref="A145:G145"/>
    <mergeCell ref="H145:I145"/>
    <mergeCell ref="J145:M145"/>
    <mergeCell ref="N145:Q145"/>
    <mergeCell ref="R145:U145"/>
    <mergeCell ref="A142:G142"/>
    <mergeCell ref="H142:I142"/>
    <mergeCell ref="J142:M142"/>
    <mergeCell ref="N142:Q142"/>
    <mergeCell ref="R142:U142"/>
    <mergeCell ref="V142:W142"/>
    <mergeCell ref="V139:W139"/>
    <mergeCell ref="X139:AA139"/>
    <mergeCell ref="AB139:AE139"/>
    <mergeCell ref="AF139:AI139"/>
    <mergeCell ref="AJ139:AK139"/>
    <mergeCell ref="B140:AK141"/>
    <mergeCell ref="X136:AA136"/>
    <mergeCell ref="AB136:AE136"/>
    <mergeCell ref="AF136:AI136"/>
    <mergeCell ref="AJ136:AK136"/>
    <mergeCell ref="B137:AK138"/>
    <mergeCell ref="A139:G139"/>
    <mergeCell ref="H139:I139"/>
    <mergeCell ref="J139:M139"/>
    <mergeCell ref="N139:Q139"/>
    <mergeCell ref="R139:U139"/>
    <mergeCell ref="A136:G136"/>
    <mergeCell ref="H136:I136"/>
    <mergeCell ref="J136:M136"/>
    <mergeCell ref="N136:Q136"/>
    <mergeCell ref="R136:U136"/>
    <mergeCell ref="V136:W136"/>
    <mergeCell ref="V133:W133"/>
    <mergeCell ref="X133:AA133"/>
    <mergeCell ref="AB133:AE133"/>
    <mergeCell ref="AF133:AI133"/>
    <mergeCell ref="AJ133:AK133"/>
    <mergeCell ref="B134:AK135"/>
    <mergeCell ref="X130:AA130"/>
    <mergeCell ref="AB130:AE130"/>
    <mergeCell ref="AF130:AI130"/>
    <mergeCell ref="AJ130:AK130"/>
    <mergeCell ref="B131:AK132"/>
    <mergeCell ref="A133:G133"/>
    <mergeCell ref="H133:I133"/>
    <mergeCell ref="J133:M133"/>
    <mergeCell ref="N133:Q133"/>
    <mergeCell ref="R133:U133"/>
    <mergeCell ref="A130:G130"/>
    <mergeCell ref="H130:I130"/>
    <mergeCell ref="J130:M130"/>
    <mergeCell ref="N130:Q130"/>
    <mergeCell ref="R130:U130"/>
    <mergeCell ref="V130:W130"/>
    <mergeCell ref="V127:W127"/>
    <mergeCell ref="X127:AA127"/>
    <mergeCell ref="AB127:AE127"/>
    <mergeCell ref="AF127:AI127"/>
    <mergeCell ref="AJ127:AK127"/>
    <mergeCell ref="B128:AK129"/>
    <mergeCell ref="X124:AA124"/>
    <mergeCell ref="AB124:AE124"/>
    <mergeCell ref="AF124:AI124"/>
    <mergeCell ref="AJ124:AK124"/>
    <mergeCell ref="B125:AK126"/>
    <mergeCell ref="A127:G127"/>
    <mergeCell ref="H127:I127"/>
    <mergeCell ref="J127:M127"/>
    <mergeCell ref="N127:Q127"/>
    <mergeCell ref="R127:U127"/>
    <mergeCell ref="A124:G124"/>
    <mergeCell ref="H124:I124"/>
    <mergeCell ref="J124:M124"/>
    <mergeCell ref="N124:Q124"/>
    <mergeCell ref="R124:U124"/>
    <mergeCell ref="V124:W124"/>
    <mergeCell ref="V121:W121"/>
    <mergeCell ref="X121:AA121"/>
    <mergeCell ref="AB121:AE121"/>
    <mergeCell ref="AF121:AI121"/>
    <mergeCell ref="AJ121:AK121"/>
    <mergeCell ref="B122:AK123"/>
    <mergeCell ref="X118:AA118"/>
    <mergeCell ref="AB118:AE118"/>
    <mergeCell ref="AF118:AI118"/>
    <mergeCell ref="AJ118:AK118"/>
    <mergeCell ref="B119:AK120"/>
    <mergeCell ref="A121:G121"/>
    <mergeCell ref="H121:I121"/>
    <mergeCell ref="J121:M121"/>
    <mergeCell ref="N121:Q121"/>
    <mergeCell ref="R121:U121"/>
    <mergeCell ref="A118:G118"/>
    <mergeCell ref="H118:I118"/>
    <mergeCell ref="J118:M118"/>
    <mergeCell ref="N118:Q118"/>
    <mergeCell ref="R118:U118"/>
    <mergeCell ref="V118:W118"/>
    <mergeCell ref="V115:W115"/>
    <mergeCell ref="X115:AA115"/>
    <mergeCell ref="AB115:AE115"/>
    <mergeCell ref="AF115:AI115"/>
    <mergeCell ref="AJ115:AK115"/>
    <mergeCell ref="B116:AK117"/>
    <mergeCell ref="X112:AA112"/>
    <mergeCell ref="AB112:AE112"/>
    <mergeCell ref="AF112:AI112"/>
    <mergeCell ref="AJ112:AK112"/>
    <mergeCell ref="B113:AK114"/>
    <mergeCell ref="A115:G115"/>
    <mergeCell ref="H115:I115"/>
    <mergeCell ref="J115:M115"/>
    <mergeCell ref="N115:Q115"/>
    <mergeCell ref="R115:U115"/>
    <mergeCell ref="A112:G112"/>
    <mergeCell ref="H112:I112"/>
    <mergeCell ref="J112:M112"/>
    <mergeCell ref="N112:Q112"/>
    <mergeCell ref="R112:U112"/>
    <mergeCell ref="V112:W112"/>
    <mergeCell ref="V109:W109"/>
    <mergeCell ref="X109:AA109"/>
    <mergeCell ref="AB109:AE109"/>
    <mergeCell ref="AF109:AI109"/>
    <mergeCell ref="AJ109:AK109"/>
    <mergeCell ref="B110:AK111"/>
    <mergeCell ref="X106:AA106"/>
    <mergeCell ref="AB106:AE106"/>
    <mergeCell ref="AF106:AI106"/>
    <mergeCell ref="AJ106:AK106"/>
    <mergeCell ref="B107:AK108"/>
    <mergeCell ref="A109:G109"/>
    <mergeCell ref="H109:I109"/>
    <mergeCell ref="J109:M109"/>
    <mergeCell ref="N109:Q109"/>
    <mergeCell ref="R109:U109"/>
    <mergeCell ref="A106:G106"/>
    <mergeCell ref="H106:I106"/>
    <mergeCell ref="J106:M106"/>
    <mergeCell ref="N106:Q106"/>
    <mergeCell ref="R106:U106"/>
    <mergeCell ref="V106:W106"/>
    <mergeCell ref="V103:W103"/>
    <mergeCell ref="X103:AA103"/>
    <mergeCell ref="AB103:AE103"/>
    <mergeCell ref="AF103:AI103"/>
    <mergeCell ref="AJ103:AK103"/>
    <mergeCell ref="B104:AK105"/>
    <mergeCell ref="V102:W102"/>
    <mergeCell ref="X102:AA102"/>
    <mergeCell ref="AB102:AE102"/>
    <mergeCell ref="AF102:AI102"/>
    <mergeCell ref="AJ102:AK102"/>
    <mergeCell ref="A103:G103"/>
    <mergeCell ref="H103:I103"/>
    <mergeCell ref="J103:M103"/>
    <mergeCell ref="N103:Q103"/>
    <mergeCell ref="R103:U103"/>
    <mergeCell ref="A100:G101"/>
    <mergeCell ref="A102:G102"/>
    <mergeCell ref="H102:I102"/>
    <mergeCell ref="J102:M102"/>
    <mergeCell ref="N102:Q102"/>
    <mergeCell ref="R102:U102"/>
    <mergeCell ref="AH97:AK97"/>
    <mergeCell ref="AL97:AN97"/>
    <mergeCell ref="A98:C98"/>
    <mergeCell ref="D98:AK98"/>
    <mergeCell ref="AF99:AG99"/>
    <mergeCell ref="AH99:AK99"/>
    <mergeCell ref="AH95:AK95"/>
    <mergeCell ref="AL95:AN95"/>
    <mergeCell ref="A96:C96"/>
    <mergeCell ref="D96:AK96"/>
    <mergeCell ref="A97:I97"/>
    <mergeCell ref="J97:M97"/>
    <mergeCell ref="N97:R97"/>
    <mergeCell ref="S97:W97"/>
    <mergeCell ref="X97:AB97"/>
    <mergeCell ref="AC97:AG97"/>
    <mergeCell ref="AH93:AK93"/>
    <mergeCell ref="AL93:AN93"/>
    <mergeCell ref="A94:C94"/>
    <mergeCell ref="D94:AK94"/>
    <mergeCell ref="A95:I95"/>
    <mergeCell ref="J95:M95"/>
    <mergeCell ref="N95:R95"/>
    <mergeCell ref="S95:W95"/>
    <mergeCell ref="X95:AB95"/>
    <mergeCell ref="AC95:AG95"/>
    <mergeCell ref="AH91:AK91"/>
    <mergeCell ref="AL91:AN91"/>
    <mergeCell ref="A92:C92"/>
    <mergeCell ref="D92:AK92"/>
    <mergeCell ref="A93:I93"/>
    <mergeCell ref="J93:M93"/>
    <mergeCell ref="N93:R93"/>
    <mergeCell ref="S93:W93"/>
    <mergeCell ref="X93:AB93"/>
    <mergeCell ref="AC93:AG93"/>
    <mergeCell ref="AH89:AK89"/>
    <mergeCell ref="AL89:AN89"/>
    <mergeCell ref="A90:C90"/>
    <mergeCell ref="D90:AK90"/>
    <mergeCell ref="A91:I91"/>
    <mergeCell ref="J91:M91"/>
    <mergeCell ref="N91:R91"/>
    <mergeCell ref="S91:W91"/>
    <mergeCell ref="X91:AB91"/>
    <mergeCell ref="AC91:AG91"/>
    <mergeCell ref="A89:I89"/>
    <mergeCell ref="J89:M89"/>
    <mergeCell ref="N89:R89"/>
    <mergeCell ref="S89:W89"/>
    <mergeCell ref="X89:AB89"/>
    <mergeCell ref="AC89:AG89"/>
    <mergeCell ref="AI85:AK85"/>
    <mergeCell ref="A86:G87"/>
    <mergeCell ref="A88:I88"/>
    <mergeCell ref="J88:M88"/>
    <mergeCell ref="N88:R88"/>
    <mergeCell ref="S88:W88"/>
    <mergeCell ref="X88:AB88"/>
    <mergeCell ref="AC88:AG88"/>
    <mergeCell ref="AH88:AK88"/>
    <mergeCell ref="R85:S85"/>
    <mergeCell ref="T85:V85"/>
    <mergeCell ref="W85:Y85"/>
    <mergeCell ref="Z85:AB85"/>
    <mergeCell ref="AC85:AE85"/>
    <mergeCell ref="AF85:AH85"/>
    <mergeCell ref="AC83:AE83"/>
    <mergeCell ref="AF83:AH83"/>
    <mergeCell ref="AI83:AK83"/>
    <mergeCell ref="A84:C84"/>
    <mergeCell ref="D84:AK84"/>
    <mergeCell ref="AL84:AN84"/>
    <mergeCell ref="A83:I83"/>
    <mergeCell ref="J83:O83"/>
    <mergeCell ref="P83:S83"/>
    <mergeCell ref="T83:V83"/>
    <mergeCell ref="W83:Y83"/>
    <mergeCell ref="Z83:AB83"/>
    <mergeCell ref="AC81:AE81"/>
    <mergeCell ref="AF81:AH81"/>
    <mergeCell ref="AI81:AK81"/>
    <mergeCell ref="A82:C82"/>
    <mergeCell ref="D82:AK82"/>
    <mergeCell ref="AL82:AN82"/>
    <mergeCell ref="A81:I81"/>
    <mergeCell ref="J81:O81"/>
    <mergeCell ref="P81:S81"/>
    <mergeCell ref="T81:V81"/>
    <mergeCell ref="W81:Y81"/>
    <mergeCell ref="Z81:AB81"/>
    <mergeCell ref="AC79:AE79"/>
    <mergeCell ref="AF79:AH79"/>
    <mergeCell ref="AI79:AK79"/>
    <mergeCell ref="A80:C80"/>
    <mergeCell ref="D80:AK80"/>
    <mergeCell ref="AL80:AN80"/>
    <mergeCell ref="A79:I79"/>
    <mergeCell ref="J79:O79"/>
    <mergeCell ref="P79:S79"/>
    <mergeCell ref="T79:V79"/>
    <mergeCell ref="W79:Y79"/>
    <mergeCell ref="Z79:AB79"/>
    <mergeCell ref="AC77:AE77"/>
    <mergeCell ref="AF77:AH77"/>
    <mergeCell ref="AI77:AK77"/>
    <mergeCell ref="A78:C78"/>
    <mergeCell ref="D78:AK78"/>
    <mergeCell ref="AL78:AN78"/>
    <mergeCell ref="AI75:AK75"/>
    <mergeCell ref="A76:C76"/>
    <mergeCell ref="D76:AK76"/>
    <mergeCell ref="AL76:AN76"/>
    <mergeCell ref="A77:I77"/>
    <mergeCell ref="J77:O77"/>
    <mergeCell ref="P77:S77"/>
    <mergeCell ref="T77:V77"/>
    <mergeCell ref="W77:Y77"/>
    <mergeCell ref="Z77:AB77"/>
    <mergeCell ref="AF74:AH74"/>
    <mergeCell ref="AI74:AK74"/>
    <mergeCell ref="A75:I75"/>
    <mergeCell ref="J75:O75"/>
    <mergeCell ref="P75:S75"/>
    <mergeCell ref="T75:V75"/>
    <mergeCell ref="W75:Y75"/>
    <mergeCell ref="Z75:AB75"/>
    <mergeCell ref="AC75:AE75"/>
    <mergeCell ref="AF75:AH75"/>
    <mergeCell ref="A72:G73"/>
    <mergeCell ref="T73:AE73"/>
    <mergeCell ref="A74:I74"/>
    <mergeCell ref="J74:O74"/>
    <mergeCell ref="P74:S74"/>
    <mergeCell ref="T74:V74"/>
    <mergeCell ref="W74:Y74"/>
    <mergeCell ref="Z74:AB74"/>
    <mergeCell ref="AC74:AE74"/>
    <mergeCell ref="A70:C70"/>
    <mergeCell ref="D70:AK70"/>
    <mergeCell ref="AL70:AN70"/>
    <mergeCell ref="AF71:AG71"/>
    <mergeCell ref="AH71:AI71"/>
    <mergeCell ref="AJ71:AK71"/>
    <mergeCell ref="X69:Y69"/>
    <mergeCell ref="Z69:AA69"/>
    <mergeCell ref="AB69:AE69"/>
    <mergeCell ref="AF69:AG69"/>
    <mergeCell ref="AH69:AI69"/>
    <mergeCell ref="AJ69:AK69"/>
    <mergeCell ref="AH67:AI67"/>
    <mergeCell ref="AJ67:AK67"/>
    <mergeCell ref="A68:C68"/>
    <mergeCell ref="D68:AK68"/>
    <mergeCell ref="AL68:AN68"/>
    <mergeCell ref="A69:I69"/>
    <mergeCell ref="J69:O69"/>
    <mergeCell ref="P69:S69"/>
    <mergeCell ref="T69:U69"/>
    <mergeCell ref="V69:W69"/>
    <mergeCell ref="AL66:AN66"/>
    <mergeCell ref="A67:I67"/>
    <mergeCell ref="J67:O67"/>
    <mergeCell ref="P67:S67"/>
    <mergeCell ref="T67:U67"/>
    <mergeCell ref="V67:W67"/>
    <mergeCell ref="X67:Y67"/>
    <mergeCell ref="Z67:AA67"/>
    <mergeCell ref="AB67:AE67"/>
    <mergeCell ref="AF67:AG67"/>
    <mergeCell ref="Z65:AA65"/>
    <mergeCell ref="AB65:AE65"/>
    <mergeCell ref="AF65:AG65"/>
    <mergeCell ref="AH65:AI65"/>
    <mergeCell ref="AJ65:AK65"/>
    <mergeCell ref="A66:C66"/>
    <mergeCell ref="D66:AK66"/>
    <mergeCell ref="A65:I65"/>
    <mergeCell ref="J65:O65"/>
    <mergeCell ref="P65:S65"/>
    <mergeCell ref="T65:U65"/>
    <mergeCell ref="V65:W65"/>
    <mergeCell ref="X65:Y65"/>
    <mergeCell ref="X64:Y64"/>
    <mergeCell ref="Z64:AA64"/>
    <mergeCell ref="AB64:AE64"/>
    <mergeCell ref="AF64:AG64"/>
    <mergeCell ref="AH64:AI64"/>
    <mergeCell ref="AJ64:AK64"/>
    <mergeCell ref="A60:C60"/>
    <mergeCell ref="D60:AK60"/>
    <mergeCell ref="AF61:AI61"/>
    <mergeCell ref="AJ61:AK61"/>
    <mergeCell ref="A62:G63"/>
    <mergeCell ref="A64:I64"/>
    <mergeCell ref="J64:O64"/>
    <mergeCell ref="P64:S64"/>
    <mergeCell ref="T64:U64"/>
    <mergeCell ref="V64:W64"/>
    <mergeCell ref="AE58:AF58"/>
    <mergeCell ref="AG58:AH58"/>
    <mergeCell ref="AI58:AK58"/>
    <mergeCell ref="A59:C59"/>
    <mergeCell ref="D59:AK59"/>
    <mergeCell ref="AL59:AN59"/>
    <mergeCell ref="S58:T58"/>
    <mergeCell ref="U58:V58"/>
    <mergeCell ref="W58:X58"/>
    <mergeCell ref="Y58:Z58"/>
    <mergeCell ref="AA58:AB58"/>
    <mergeCell ref="AC58:AD58"/>
    <mergeCell ref="AE57:AF57"/>
    <mergeCell ref="AG57:AH57"/>
    <mergeCell ref="AI57:AK57"/>
    <mergeCell ref="A58:F58"/>
    <mergeCell ref="G58:H58"/>
    <mergeCell ref="I58:J58"/>
    <mergeCell ref="K58:L58"/>
    <mergeCell ref="M58:N58"/>
    <mergeCell ref="O58:P58"/>
    <mergeCell ref="Q58:R58"/>
    <mergeCell ref="S57:T57"/>
    <mergeCell ref="U57:V57"/>
    <mergeCell ref="W57:X57"/>
    <mergeCell ref="Y57:Z57"/>
    <mergeCell ref="AA57:AB57"/>
    <mergeCell ref="AC57:AD57"/>
    <mergeCell ref="AL55:AN55"/>
    <mergeCell ref="A56:C56"/>
    <mergeCell ref="D56:AK56"/>
    <mergeCell ref="A57:F57"/>
    <mergeCell ref="G57:H57"/>
    <mergeCell ref="I57:J57"/>
    <mergeCell ref="K57:L57"/>
    <mergeCell ref="M57:N57"/>
    <mergeCell ref="O57:P57"/>
    <mergeCell ref="Q57:R57"/>
    <mergeCell ref="AA54:AB54"/>
    <mergeCell ref="AC54:AD54"/>
    <mergeCell ref="AE54:AF54"/>
    <mergeCell ref="AG54:AH54"/>
    <mergeCell ref="AI54:AK54"/>
    <mergeCell ref="A55:C55"/>
    <mergeCell ref="D55:AK55"/>
    <mergeCell ref="O54:P54"/>
    <mergeCell ref="Q54:R54"/>
    <mergeCell ref="S54:T54"/>
    <mergeCell ref="U54:V54"/>
    <mergeCell ref="W54:X54"/>
    <mergeCell ref="Y54:Z54"/>
    <mergeCell ref="AA53:AB53"/>
    <mergeCell ref="AC53:AD53"/>
    <mergeCell ref="AE53:AF53"/>
    <mergeCell ref="AG53:AH53"/>
    <mergeCell ref="AI53:AK53"/>
    <mergeCell ref="A54:F54"/>
    <mergeCell ref="G54:H54"/>
    <mergeCell ref="I54:J54"/>
    <mergeCell ref="K54:L54"/>
    <mergeCell ref="M54:N54"/>
    <mergeCell ref="O53:P53"/>
    <mergeCell ref="Q53:R53"/>
    <mergeCell ref="S53:T53"/>
    <mergeCell ref="U53:V53"/>
    <mergeCell ref="W53:X53"/>
    <mergeCell ref="Y53:Z53"/>
    <mergeCell ref="BI52:BJ52"/>
    <mergeCell ref="BK52:BL52"/>
    <mergeCell ref="BM52:BN52"/>
    <mergeCell ref="BO52:BP52"/>
    <mergeCell ref="BQ52:BR52"/>
    <mergeCell ref="A53:F53"/>
    <mergeCell ref="G53:H53"/>
    <mergeCell ref="I53:J53"/>
    <mergeCell ref="K53:L53"/>
    <mergeCell ref="M53:N53"/>
    <mergeCell ref="AW52:AX52"/>
    <mergeCell ref="AY52:AZ52"/>
    <mergeCell ref="BA52:BB52"/>
    <mergeCell ref="BC52:BD52"/>
    <mergeCell ref="BE52:BF52"/>
    <mergeCell ref="BG52:BH52"/>
    <mergeCell ref="K49:AJ49"/>
    <mergeCell ref="K50:AJ50"/>
    <mergeCell ref="A51:G52"/>
    <mergeCell ref="AL51:AM52"/>
    <mergeCell ref="AN51:AP51"/>
    <mergeCell ref="AU51:BD51"/>
    <mergeCell ref="K52:T52"/>
    <mergeCell ref="AN52:AR52"/>
    <mergeCell ref="AS52:AT52"/>
    <mergeCell ref="AU52:AV52"/>
    <mergeCell ref="Y45:AJ45"/>
    <mergeCell ref="A46:D47"/>
    <mergeCell ref="E46:G47"/>
    <mergeCell ref="H46:I46"/>
    <mergeCell ref="H47:I47"/>
    <mergeCell ref="K47:Q48"/>
    <mergeCell ref="A45:D45"/>
    <mergeCell ref="E45:F45"/>
    <mergeCell ref="G45:I45"/>
    <mergeCell ref="K45:M45"/>
    <mergeCell ref="N45:Q45"/>
    <mergeCell ref="R45:X45"/>
    <mergeCell ref="Y43:AJ43"/>
    <mergeCell ref="A44:D44"/>
    <mergeCell ref="E44:F44"/>
    <mergeCell ref="G44:I44"/>
    <mergeCell ref="K44:M44"/>
    <mergeCell ref="N44:Q44"/>
    <mergeCell ref="R44:X44"/>
    <mergeCell ref="Y44:AJ44"/>
    <mergeCell ref="A43:D43"/>
    <mergeCell ref="E43:F43"/>
    <mergeCell ref="G43:I43"/>
    <mergeCell ref="K43:M43"/>
    <mergeCell ref="N43:Q43"/>
    <mergeCell ref="R43:X43"/>
    <mergeCell ref="Y41:AJ41"/>
    <mergeCell ref="A42:D42"/>
    <mergeCell ref="E42:F42"/>
    <mergeCell ref="G42:I42"/>
    <mergeCell ref="K42:M42"/>
    <mergeCell ref="N42:Q42"/>
    <mergeCell ref="R42:X42"/>
    <mergeCell ref="Y42:AJ42"/>
    <mergeCell ref="A41:D41"/>
    <mergeCell ref="E41:F41"/>
    <mergeCell ref="G41:I41"/>
    <mergeCell ref="K41:M41"/>
    <mergeCell ref="N41:Q41"/>
    <mergeCell ref="R41:X41"/>
    <mergeCell ref="Y39:AJ39"/>
    <mergeCell ref="H40:I40"/>
    <mergeCell ref="K40:M40"/>
    <mergeCell ref="N40:Q40"/>
    <mergeCell ref="R40:X40"/>
    <mergeCell ref="Y40:AJ40"/>
    <mergeCell ref="A39:D40"/>
    <mergeCell ref="E39:G40"/>
    <mergeCell ref="H39:I39"/>
    <mergeCell ref="K39:M39"/>
    <mergeCell ref="N39:Q39"/>
    <mergeCell ref="R39:X39"/>
    <mergeCell ref="K37:Q38"/>
    <mergeCell ref="R37:AA37"/>
    <mergeCell ref="AB37:AG37"/>
    <mergeCell ref="AH37:AJ38"/>
    <mergeCell ref="A38:D38"/>
    <mergeCell ref="E38:F38"/>
    <mergeCell ref="G38:I38"/>
    <mergeCell ref="R38:AA38"/>
    <mergeCell ref="AB38:AE38"/>
    <mergeCell ref="AF38:AG38"/>
    <mergeCell ref="A36:D36"/>
    <mergeCell ref="E36:F36"/>
    <mergeCell ref="G36:I36"/>
    <mergeCell ref="A37:D37"/>
    <mergeCell ref="E37:F37"/>
    <mergeCell ref="G37:I37"/>
    <mergeCell ref="G34:I34"/>
    <mergeCell ref="N34:Q35"/>
    <mergeCell ref="R34:AJ34"/>
    <mergeCell ref="A35:D35"/>
    <mergeCell ref="E35:F35"/>
    <mergeCell ref="G35:I35"/>
    <mergeCell ref="R35:AJ35"/>
    <mergeCell ref="A32:D33"/>
    <mergeCell ref="E32:G33"/>
    <mergeCell ref="H32:I32"/>
    <mergeCell ref="K32:L35"/>
    <mergeCell ref="N32:Q33"/>
    <mergeCell ref="R32:AJ32"/>
    <mergeCell ref="H33:I33"/>
    <mergeCell ref="R33:AJ33"/>
    <mergeCell ref="A34:D34"/>
    <mergeCell ref="E34:F34"/>
    <mergeCell ref="A30:D30"/>
    <mergeCell ref="E30:F30"/>
    <mergeCell ref="G30:I30"/>
    <mergeCell ref="N30:Q31"/>
    <mergeCell ref="R30:AJ30"/>
    <mergeCell ref="A31:D31"/>
    <mergeCell ref="E31:F31"/>
    <mergeCell ref="G31:I31"/>
    <mergeCell ref="R31:AJ31"/>
    <mergeCell ref="A28:D28"/>
    <mergeCell ref="E28:F28"/>
    <mergeCell ref="G28:I28"/>
    <mergeCell ref="K28:L31"/>
    <mergeCell ref="N28:Q29"/>
    <mergeCell ref="R28:AJ28"/>
    <mergeCell ref="A29:D29"/>
    <mergeCell ref="E29:F29"/>
    <mergeCell ref="G29:I29"/>
    <mergeCell ref="R29:AJ29"/>
    <mergeCell ref="R25:AJ25"/>
    <mergeCell ref="H26:I26"/>
    <mergeCell ref="N26:Q27"/>
    <mergeCell ref="R26:AJ26"/>
    <mergeCell ref="A27:D27"/>
    <mergeCell ref="E27:F27"/>
    <mergeCell ref="G27:I27"/>
    <mergeCell ref="R27:AJ27"/>
    <mergeCell ref="R23:AJ23"/>
    <mergeCell ref="A24:D24"/>
    <mergeCell ref="E24:F24"/>
    <mergeCell ref="G24:I24"/>
    <mergeCell ref="K24:L27"/>
    <mergeCell ref="N24:Q25"/>
    <mergeCell ref="R24:AJ24"/>
    <mergeCell ref="A25:D26"/>
    <mergeCell ref="E25:G26"/>
    <mergeCell ref="H25:I25"/>
    <mergeCell ref="A22:D22"/>
    <mergeCell ref="E22:F22"/>
    <mergeCell ref="G22:I22"/>
    <mergeCell ref="K22:Q23"/>
    <mergeCell ref="A23:D23"/>
    <mergeCell ref="E23:F23"/>
    <mergeCell ref="G23:I23"/>
    <mergeCell ref="AC20:AF20"/>
    <mergeCell ref="AG20:AJ20"/>
    <mergeCell ref="A21:D21"/>
    <mergeCell ref="E21:F21"/>
    <mergeCell ref="G21:I21"/>
    <mergeCell ref="AC21:AF21"/>
    <mergeCell ref="AG21:AJ21"/>
    <mergeCell ref="H19:I19"/>
    <mergeCell ref="A20:D20"/>
    <mergeCell ref="E20:F20"/>
    <mergeCell ref="G20:I20"/>
    <mergeCell ref="M20:P20"/>
    <mergeCell ref="Q20:T20"/>
    <mergeCell ref="AC17:AJ17"/>
    <mergeCell ref="A18:D19"/>
    <mergeCell ref="E18:G19"/>
    <mergeCell ref="H18:I18"/>
    <mergeCell ref="M18:P19"/>
    <mergeCell ref="Q18:T19"/>
    <mergeCell ref="U18:X19"/>
    <mergeCell ref="Y18:AB19"/>
    <mergeCell ref="AC18:AF19"/>
    <mergeCell ref="AG18:AJ19"/>
    <mergeCell ref="A17:G17"/>
    <mergeCell ref="H17:I17"/>
    <mergeCell ref="K17:L20"/>
    <mergeCell ref="M17:T17"/>
    <mergeCell ref="U17:AB17"/>
    <mergeCell ref="A12:C13"/>
    <mergeCell ref="D12:J13"/>
    <mergeCell ref="K12:Q13"/>
    <mergeCell ref="R12:X13"/>
    <mergeCell ref="Y12:Z12"/>
    <mergeCell ref="Y13:Z13"/>
    <mergeCell ref="A10:C11"/>
    <mergeCell ref="D10:J11"/>
    <mergeCell ref="K10:Q11"/>
    <mergeCell ref="R10:X11"/>
    <mergeCell ref="Y10:Z10"/>
    <mergeCell ref="Y11:Z11"/>
    <mergeCell ref="U20:X20"/>
    <mergeCell ref="Y20:AB20"/>
    <mergeCell ref="Y8:Z8"/>
    <mergeCell ref="A9:C9"/>
    <mergeCell ref="D9:J9"/>
    <mergeCell ref="K9:Q9"/>
    <mergeCell ref="R9:X9"/>
    <mergeCell ref="Y9:Z9"/>
    <mergeCell ref="A4:G6"/>
    <mergeCell ref="H4:X6"/>
    <mergeCell ref="Y4:Z4"/>
    <mergeCell ref="AA4:AK15"/>
    <mergeCell ref="Y5:Z5"/>
    <mergeCell ref="Y6:Z6"/>
    <mergeCell ref="A7:G7"/>
    <mergeCell ref="H7:X7"/>
    <mergeCell ref="Y7:Z7"/>
    <mergeCell ref="A8:G8"/>
    <mergeCell ref="A1:R3"/>
    <mergeCell ref="S1:V1"/>
    <mergeCell ref="W1:X1"/>
    <mergeCell ref="Y1:AK3"/>
    <mergeCell ref="S2:V2"/>
    <mergeCell ref="W2:X2"/>
    <mergeCell ref="S3:V3"/>
    <mergeCell ref="W3:X3"/>
    <mergeCell ref="A14:C15"/>
    <mergeCell ref="D14:Q15"/>
    <mergeCell ref="R14:X15"/>
    <mergeCell ref="Y14:Z14"/>
    <mergeCell ref="Y15:Z15"/>
  </mergeCells>
  <phoneticPr fontId="6"/>
  <pageMargins left="0.25" right="0.25" top="0.75" bottom="0.75" header="0.3" footer="0.3"/>
  <pageSetup paperSize="13" orientation="portrait" r:id="rId1"/>
  <headerFooter>
    <oddFooter>&amp;P ページ</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36</xdr:col>
                    <xdr:colOff>161925</xdr:colOff>
                    <xdr:row>63</xdr:row>
                    <xdr:rowOff>142875</xdr:rowOff>
                  </from>
                  <to>
                    <xdr:col>40</xdr:col>
                    <xdr:colOff>95250</xdr:colOff>
                    <xdr:row>65</xdr:row>
                    <xdr:rowOff>38100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36</xdr:col>
                    <xdr:colOff>161925</xdr:colOff>
                    <xdr:row>65</xdr:row>
                    <xdr:rowOff>142875</xdr:rowOff>
                  </from>
                  <to>
                    <xdr:col>40</xdr:col>
                    <xdr:colOff>95250</xdr:colOff>
                    <xdr:row>67</xdr:row>
                    <xdr:rowOff>38100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36</xdr:col>
                    <xdr:colOff>161925</xdr:colOff>
                    <xdr:row>67</xdr:row>
                    <xdr:rowOff>142875</xdr:rowOff>
                  </from>
                  <to>
                    <xdr:col>40</xdr:col>
                    <xdr:colOff>95250</xdr:colOff>
                    <xdr:row>69</xdr:row>
                    <xdr:rowOff>38100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36</xdr:col>
                    <xdr:colOff>161925</xdr:colOff>
                    <xdr:row>73</xdr:row>
                    <xdr:rowOff>133350</xdr:rowOff>
                  </from>
                  <to>
                    <xdr:col>40</xdr:col>
                    <xdr:colOff>142875</xdr:colOff>
                    <xdr:row>75</xdr:row>
                    <xdr:rowOff>19050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36</xdr:col>
                    <xdr:colOff>161925</xdr:colOff>
                    <xdr:row>75</xdr:row>
                    <xdr:rowOff>133350</xdr:rowOff>
                  </from>
                  <to>
                    <xdr:col>40</xdr:col>
                    <xdr:colOff>142875</xdr:colOff>
                    <xdr:row>77</xdr:row>
                    <xdr:rowOff>19050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36</xdr:col>
                    <xdr:colOff>161925</xdr:colOff>
                    <xdr:row>77</xdr:row>
                    <xdr:rowOff>133350</xdr:rowOff>
                  </from>
                  <to>
                    <xdr:col>40</xdr:col>
                    <xdr:colOff>142875</xdr:colOff>
                    <xdr:row>79</xdr:row>
                    <xdr:rowOff>19050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36</xdr:col>
                    <xdr:colOff>161925</xdr:colOff>
                    <xdr:row>79</xdr:row>
                    <xdr:rowOff>133350</xdr:rowOff>
                  </from>
                  <to>
                    <xdr:col>40</xdr:col>
                    <xdr:colOff>142875</xdr:colOff>
                    <xdr:row>81</xdr:row>
                    <xdr:rowOff>19050</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36</xdr:col>
                    <xdr:colOff>161925</xdr:colOff>
                    <xdr:row>81</xdr:row>
                    <xdr:rowOff>133350</xdr:rowOff>
                  </from>
                  <to>
                    <xdr:col>40</xdr:col>
                    <xdr:colOff>142875</xdr:colOff>
                    <xdr:row>83</xdr:row>
                    <xdr:rowOff>28575</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36</xdr:col>
                    <xdr:colOff>161925</xdr:colOff>
                    <xdr:row>52</xdr:row>
                    <xdr:rowOff>142875</xdr:rowOff>
                  </from>
                  <to>
                    <xdr:col>40</xdr:col>
                    <xdr:colOff>95250</xdr:colOff>
                    <xdr:row>54</xdr:row>
                    <xdr:rowOff>47625</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36</xdr:col>
                    <xdr:colOff>161925</xdr:colOff>
                    <xdr:row>56</xdr:row>
                    <xdr:rowOff>142875</xdr:rowOff>
                  </from>
                  <to>
                    <xdr:col>40</xdr:col>
                    <xdr:colOff>95250</xdr:colOff>
                    <xdr:row>58</xdr:row>
                    <xdr:rowOff>47625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91DC9-1EA2-403A-B824-EF5F62A2BE52}">
  <sheetPr>
    <tabColor theme="9"/>
  </sheetPr>
  <dimension ref="A1:BR282"/>
  <sheetViews>
    <sheetView view="pageBreakPreview" zoomScaleNormal="100" zoomScaleSheetLayoutView="100" zoomScalePageLayoutView="55" workbookViewId="0">
      <selection sqref="A1:R3"/>
    </sheetView>
  </sheetViews>
  <sheetFormatPr defaultColWidth="2.25" defaultRowHeight="13.5" x14ac:dyDescent="0.15"/>
  <cols>
    <col min="1" max="37" width="2.25" style="219"/>
    <col min="38" max="38" width="2.5" style="218" bestFit="1" customWidth="1"/>
    <col min="39" max="40" width="2.25" style="218"/>
    <col min="41" max="43" width="2.5" style="218" bestFit="1" customWidth="1"/>
    <col min="44" max="44" width="4.75" style="218" customWidth="1"/>
    <col min="45" max="45" width="4.5" style="218" customWidth="1"/>
    <col min="46" max="46" width="4.75" style="218" customWidth="1"/>
    <col min="47" max="48" width="4.625" style="218" customWidth="1"/>
    <col min="49" max="68" width="2.25" style="218"/>
    <col min="69" max="16384" width="2.25" style="219"/>
  </cols>
  <sheetData>
    <row r="1" spans="1:48" ht="13.5" customHeight="1" x14ac:dyDescent="0.15">
      <c r="A1" s="315" t="s">
        <v>585</v>
      </c>
      <c r="B1" s="316"/>
      <c r="C1" s="316"/>
      <c r="D1" s="316"/>
      <c r="E1" s="316"/>
      <c r="F1" s="316"/>
      <c r="G1" s="316"/>
      <c r="H1" s="316"/>
      <c r="I1" s="316"/>
      <c r="J1" s="316"/>
      <c r="K1" s="316"/>
      <c r="L1" s="316"/>
      <c r="M1" s="316"/>
      <c r="N1" s="316"/>
      <c r="O1" s="316"/>
      <c r="P1" s="316"/>
      <c r="Q1" s="316"/>
      <c r="R1" s="316"/>
      <c r="S1" s="278" t="s">
        <v>870</v>
      </c>
      <c r="T1" s="279"/>
      <c r="U1" s="279"/>
      <c r="V1" s="279"/>
      <c r="W1" s="311"/>
      <c r="X1" s="319"/>
      <c r="Y1" s="320"/>
      <c r="Z1" s="321"/>
      <c r="AA1" s="321"/>
      <c r="AB1" s="321"/>
      <c r="AC1" s="321"/>
      <c r="AD1" s="321"/>
      <c r="AE1" s="321"/>
      <c r="AF1" s="321"/>
      <c r="AG1" s="321"/>
      <c r="AH1" s="321"/>
      <c r="AI1" s="321"/>
      <c r="AJ1" s="321"/>
      <c r="AK1" s="322"/>
    </row>
    <row r="2" spans="1:48" ht="14.25" customHeight="1" x14ac:dyDescent="0.15">
      <c r="A2" s="317"/>
      <c r="B2" s="318"/>
      <c r="C2" s="318"/>
      <c r="D2" s="318"/>
      <c r="E2" s="318"/>
      <c r="F2" s="318"/>
      <c r="G2" s="318"/>
      <c r="H2" s="318"/>
      <c r="I2" s="318"/>
      <c r="J2" s="318"/>
      <c r="K2" s="318"/>
      <c r="L2" s="318"/>
      <c r="M2" s="318"/>
      <c r="N2" s="318"/>
      <c r="O2" s="318"/>
      <c r="P2" s="318"/>
      <c r="Q2" s="318"/>
      <c r="R2" s="318"/>
      <c r="S2" s="278" t="s">
        <v>597</v>
      </c>
      <c r="T2" s="279"/>
      <c r="U2" s="279"/>
      <c r="V2" s="279"/>
      <c r="W2" s="311"/>
      <c r="X2" s="319"/>
      <c r="Y2" s="323"/>
      <c r="Z2" s="324"/>
      <c r="AA2" s="324"/>
      <c r="AB2" s="324"/>
      <c r="AC2" s="324"/>
      <c r="AD2" s="324"/>
      <c r="AE2" s="324"/>
      <c r="AF2" s="324"/>
      <c r="AG2" s="324"/>
      <c r="AH2" s="324"/>
      <c r="AI2" s="324"/>
      <c r="AJ2" s="324"/>
      <c r="AK2" s="325"/>
    </row>
    <row r="3" spans="1:48" ht="14.25" customHeight="1" thickBot="1" x14ac:dyDescent="0.2">
      <c r="A3" s="317"/>
      <c r="B3" s="318"/>
      <c r="C3" s="318"/>
      <c r="D3" s="318"/>
      <c r="E3" s="318"/>
      <c r="F3" s="318"/>
      <c r="G3" s="318"/>
      <c r="H3" s="318"/>
      <c r="I3" s="318"/>
      <c r="J3" s="318"/>
      <c r="K3" s="318"/>
      <c r="L3" s="318"/>
      <c r="M3" s="318"/>
      <c r="N3" s="318"/>
      <c r="O3" s="318"/>
      <c r="P3" s="318"/>
      <c r="Q3" s="318"/>
      <c r="R3" s="318"/>
      <c r="S3" s="326" t="s">
        <v>598</v>
      </c>
      <c r="T3" s="327"/>
      <c r="U3" s="327"/>
      <c r="V3" s="327"/>
      <c r="W3" s="328">
        <f>AR24</f>
        <v>1</v>
      </c>
      <c r="X3" s="329"/>
      <c r="Y3" s="323"/>
      <c r="Z3" s="324"/>
      <c r="AA3" s="324"/>
      <c r="AB3" s="324"/>
      <c r="AC3" s="324"/>
      <c r="AD3" s="324"/>
      <c r="AE3" s="324"/>
      <c r="AF3" s="324"/>
      <c r="AG3" s="324"/>
      <c r="AH3" s="324"/>
      <c r="AI3" s="324"/>
      <c r="AJ3" s="324"/>
      <c r="AK3" s="325"/>
    </row>
    <row r="4" spans="1:48" ht="14.25" customHeight="1" x14ac:dyDescent="0.15">
      <c r="A4" s="289" t="s">
        <v>587</v>
      </c>
      <c r="B4" s="290"/>
      <c r="C4" s="290"/>
      <c r="D4" s="290"/>
      <c r="E4" s="290"/>
      <c r="F4" s="290"/>
      <c r="G4" s="290"/>
      <c r="H4" s="293" t="s">
        <v>54</v>
      </c>
      <c r="I4" s="293"/>
      <c r="J4" s="293"/>
      <c r="K4" s="293"/>
      <c r="L4" s="293"/>
      <c r="M4" s="293"/>
      <c r="N4" s="293"/>
      <c r="O4" s="293"/>
      <c r="P4" s="293"/>
      <c r="Q4" s="293"/>
      <c r="R4" s="293"/>
      <c r="S4" s="293"/>
      <c r="T4" s="293"/>
      <c r="U4" s="293"/>
      <c r="V4" s="293"/>
      <c r="W4" s="293"/>
      <c r="X4" s="294"/>
      <c r="Y4" s="297" t="s">
        <v>555</v>
      </c>
      <c r="Z4" s="281"/>
      <c r="AA4" s="298" t="s">
        <v>3730</v>
      </c>
      <c r="AB4" s="298"/>
      <c r="AC4" s="298"/>
      <c r="AD4" s="298"/>
      <c r="AE4" s="298"/>
      <c r="AF4" s="298"/>
      <c r="AG4" s="298"/>
      <c r="AH4" s="298"/>
      <c r="AI4" s="298"/>
      <c r="AJ4" s="298"/>
      <c r="AK4" s="708"/>
    </row>
    <row r="5" spans="1:48" ht="14.25" customHeight="1" x14ac:dyDescent="0.15">
      <c r="A5" s="291"/>
      <c r="B5" s="292"/>
      <c r="C5" s="292"/>
      <c r="D5" s="292"/>
      <c r="E5" s="292"/>
      <c r="F5" s="292"/>
      <c r="G5" s="292"/>
      <c r="H5" s="295"/>
      <c r="I5" s="295"/>
      <c r="J5" s="295"/>
      <c r="K5" s="295"/>
      <c r="L5" s="295"/>
      <c r="M5" s="295"/>
      <c r="N5" s="295"/>
      <c r="O5" s="295"/>
      <c r="P5" s="295"/>
      <c r="Q5" s="295"/>
      <c r="R5" s="295"/>
      <c r="S5" s="295"/>
      <c r="T5" s="295"/>
      <c r="U5" s="295"/>
      <c r="V5" s="295"/>
      <c r="W5" s="295"/>
      <c r="X5" s="296"/>
      <c r="Y5" s="287"/>
      <c r="Z5" s="288"/>
      <c r="AA5" s="709"/>
      <c r="AB5" s="709"/>
      <c r="AC5" s="709"/>
      <c r="AD5" s="709"/>
      <c r="AE5" s="709"/>
      <c r="AF5" s="709"/>
      <c r="AG5" s="709"/>
      <c r="AH5" s="709"/>
      <c r="AI5" s="709"/>
      <c r="AJ5" s="709"/>
      <c r="AK5" s="710"/>
      <c r="AM5" s="218" t="s">
        <v>605</v>
      </c>
    </row>
    <row r="6" spans="1:48" ht="13.5" customHeight="1" x14ac:dyDescent="0.15">
      <c r="A6" s="291"/>
      <c r="B6" s="292"/>
      <c r="C6" s="292"/>
      <c r="D6" s="292"/>
      <c r="E6" s="292"/>
      <c r="F6" s="292"/>
      <c r="G6" s="292"/>
      <c r="H6" s="295"/>
      <c r="I6" s="295"/>
      <c r="J6" s="295"/>
      <c r="K6" s="295"/>
      <c r="L6" s="295"/>
      <c r="M6" s="295"/>
      <c r="N6" s="295"/>
      <c r="O6" s="295"/>
      <c r="P6" s="295"/>
      <c r="Q6" s="295"/>
      <c r="R6" s="295"/>
      <c r="S6" s="295"/>
      <c r="T6" s="295"/>
      <c r="U6" s="295"/>
      <c r="V6" s="295"/>
      <c r="W6" s="295"/>
      <c r="X6" s="296"/>
      <c r="Y6" s="305" t="s">
        <v>601</v>
      </c>
      <c r="Z6" s="279"/>
      <c r="AA6" s="709"/>
      <c r="AB6" s="709"/>
      <c r="AC6" s="709"/>
      <c r="AD6" s="709"/>
      <c r="AE6" s="709"/>
      <c r="AF6" s="709"/>
      <c r="AG6" s="709"/>
      <c r="AH6" s="709"/>
      <c r="AI6" s="709"/>
      <c r="AJ6" s="709"/>
      <c r="AK6" s="710"/>
      <c r="AR6" s="218" t="s">
        <v>608</v>
      </c>
      <c r="AS6" s="218" t="s">
        <v>609</v>
      </c>
      <c r="AT6" s="218" t="s">
        <v>610</v>
      </c>
      <c r="AU6" s="218" t="s">
        <v>611</v>
      </c>
      <c r="AV6" s="218" t="s">
        <v>612</v>
      </c>
    </row>
    <row r="7" spans="1:48" ht="13.5" customHeight="1" thickBot="1" x14ac:dyDescent="0.2">
      <c r="A7" s="306" t="s">
        <v>586</v>
      </c>
      <c r="B7" s="307"/>
      <c r="C7" s="307"/>
      <c r="D7" s="307"/>
      <c r="E7" s="307"/>
      <c r="F7" s="307"/>
      <c r="G7" s="307"/>
      <c r="H7" s="308" t="s">
        <v>3626</v>
      </c>
      <c r="I7" s="308"/>
      <c r="J7" s="308"/>
      <c r="K7" s="308"/>
      <c r="L7" s="308"/>
      <c r="M7" s="308"/>
      <c r="N7" s="308"/>
      <c r="O7" s="308"/>
      <c r="P7" s="308"/>
      <c r="Q7" s="308"/>
      <c r="R7" s="308"/>
      <c r="S7" s="308"/>
      <c r="T7" s="308"/>
      <c r="U7" s="308"/>
      <c r="V7" s="308"/>
      <c r="W7" s="308"/>
      <c r="X7" s="309"/>
      <c r="Y7" s="310"/>
      <c r="Z7" s="311"/>
      <c r="AA7" s="709"/>
      <c r="AB7" s="709"/>
      <c r="AC7" s="709"/>
      <c r="AD7" s="709"/>
      <c r="AE7" s="709"/>
      <c r="AF7" s="709"/>
      <c r="AG7" s="709"/>
      <c r="AH7" s="709"/>
      <c r="AI7" s="709"/>
      <c r="AJ7" s="709"/>
      <c r="AK7" s="710"/>
      <c r="AM7" s="218" t="s">
        <v>590</v>
      </c>
      <c r="AR7" s="218">
        <f>IF($D$10="","",INDEX(クラス!D$4:D$27,MATCH(無垢なる可能性!$D$10,クラス!$C$4:$C$27,0)))</f>
        <v>15</v>
      </c>
      <c r="AS7" s="218">
        <f>IF($D$10="","",INDEX(クラス!E$4:E$27,MATCH(無垢なる可能性!$D$10,クラス!$C$4:$C$27,0)))</f>
        <v>10</v>
      </c>
      <c r="AT7" s="218">
        <f>IF($D$10="","",INDEX(クラス!F$4:F$27,MATCH(無垢なる可能性!$D$10,クラス!$C$4:$C$27,0)))</f>
        <v>20</v>
      </c>
      <c r="AU7" s="218">
        <f>IF($D$10="","",INDEX(クラス!G$4:G$27,MATCH(無垢なる可能性!$D$10,クラス!$C$4:$C$27,0)))</f>
        <v>15</v>
      </c>
      <c r="AV7" s="218">
        <f>IF($D$10="","",INDEX(クラス!H$4:H$27,MATCH(無垢なる可能性!$D$10,クラス!$C$4:$C$27,0)))</f>
        <v>20</v>
      </c>
    </row>
    <row r="8" spans="1:48" ht="13.5" customHeight="1" thickBot="1" x14ac:dyDescent="0.2">
      <c r="A8" s="312">
        <f ca="1">NOW()</f>
        <v>44095.763159490743</v>
      </c>
      <c r="B8" s="313"/>
      <c r="C8" s="313"/>
      <c r="D8" s="313"/>
      <c r="E8" s="313"/>
      <c r="F8" s="313"/>
      <c r="G8" s="314"/>
      <c r="Y8" s="278" t="s">
        <v>595</v>
      </c>
      <c r="Z8" s="279"/>
      <c r="AA8" s="709"/>
      <c r="AB8" s="709"/>
      <c r="AC8" s="709"/>
      <c r="AD8" s="709"/>
      <c r="AE8" s="709"/>
      <c r="AF8" s="709"/>
      <c r="AG8" s="709"/>
      <c r="AH8" s="709"/>
      <c r="AI8" s="709"/>
      <c r="AJ8" s="709"/>
      <c r="AK8" s="710"/>
      <c r="AM8" s="218" t="s">
        <v>591</v>
      </c>
      <c r="AR8" s="218">
        <f>IF($K$10="","",INDEX(クラス!D$4:D$27,MATCH(無垢なる可能性!$K$10,クラス!$C$4:$C$27,0)))</f>
        <v>5</v>
      </c>
      <c r="AS8" s="218">
        <f>IF($K$10="","",INDEX(クラス!E$4:E$27,MATCH(無垢なる可能性!$K$10,クラス!$C$4:$C$27,0)))</f>
        <v>25</v>
      </c>
      <c r="AT8" s="218">
        <f>IF($K$10="","",INDEX(クラス!F$4:F$27,MATCH(無垢なる可能性!$K$10,クラス!$C$4:$C$27,0)))</f>
        <v>10</v>
      </c>
      <c r="AU8" s="218">
        <f>IF($K$10="","",INDEX(クラス!G$4:G$27,MATCH(無垢なる可能性!$K$10,クラス!$C$4:$C$27,0)))</f>
        <v>20</v>
      </c>
      <c r="AV8" s="218">
        <f>IF($K$10="","",INDEX(クラス!H$4:H$27,MATCH(無垢なる可能性!$K$10,クラス!$C$4:$C$27,0)))</f>
        <v>20</v>
      </c>
    </row>
    <row r="9" spans="1:48" ht="13.5" customHeight="1" x14ac:dyDescent="0.15">
      <c r="A9" s="280"/>
      <c r="B9" s="281"/>
      <c r="C9" s="282"/>
      <c r="D9" s="283" t="s">
        <v>590</v>
      </c>
      <c r="E9" s="284"/>
      <c r="F9" s="284"/>
      <c r="G9" s="284"/>
      <c r="H9" s="284"/>
      <c r="I9" s="284"/>
      <c r="J9" s="285"/>
      <c r="K9" s="286" t="s">
        <v>591</v>
      </c>
      <c r="L9" s="284"/>
      <c r="M9" s="284"/>
      <c r="N9" s="284"/>
      <c r="O9" s="284"/>
      <c r="P9" s="284"/>
      <c r="Q9" s="285"/>
      <c r="R9" s="286" t="s">
        <v>592</v>
      </c>
      <c r="S9" s="284"/>
      <c r="T9" s="284"/>
      <c r="U9" s="284"/>
      <c r="V9" s="284"/>
      <c r="W9" s="284"/>
      <c r="X9" s="285"/>
      <c r="Y9" s="287"/>
      <c r="Z9" s="288"/>
      <c r="AA9" s="709"/>
      <c r="AB9" s="709"/>
      <c r="AC9" s="709"/>
      <c r="AD9" s="709"/>
      <c r="AE9" s="709"/>
      <c r="AF9" s="709"/>
      <c r="AG9" s="709"/>
      <c r="AH9" s="709"/>
      <c r="AI9" s="709"/>
      <c r="AJ9" s="709"/>
      <c r="AK9" s="710"/>
      <c r="AM9" s="218" t="s">
        <v>592</v>
      </c>
      <c r="AR9" s="218">
        <f>IF($R$10="","",INDEX(クラス!D$4:D$27,MATCH(無垢なる可能性!$R$10,クラス!$C$4:$C$27,0)))</f>
        <v>15</v>
      </c>
      <c r="AS9" s="218">
        <f>IF($R$10="","",INDEX(クラス!E$4:E$27,MATCH(無垢なる可能性!$R$10,クラス!$C$4:$C$27,0)))</f>
        <v>15</v>
      </c>
      <c r="AT9" s="218">
        <f>IF($R$10="","",INDEX(クラス!F$4:F$27,MATCH(無垢なる可能性!$R$10,クラス!$C$4:$C$27,0)))</f>
        <v>20</v>
      </c>
      <c r="AU9" s="218">
        <f>IF($R$10="","",INDEX(クラス!G$4:G$27,MATCH(無垢なる可能性!$R$10,クラス!$C$4:$C$27,0)))</f>
        <v>10</v>
      </c>
      <c r="AV9" s="218">
        <f>IF($R$10="","",INDEX(クラス!H$4:H$27,MATCH(無垢なる可能性!$R$10,クラス!$C$4:$C$27,0)))</f>
        <v>20</v>
      </c>
    </row>
    <row r="10" spans="1:48" ht="13.5" customHeight="1" x14ac:dyDescent="0.15">
      <c r="A10" s="359" t="s">
        <v>588</v>
      </c>
      <c r="B10" s="360"/>
      <c r="C10" s="361"/>
      <c r="D10" s="287" t="s">
        <v>1269</v>
      </c>
      <c r="E10" s="288"/>
      <c r="F10" s="288"/>
      <c r="G10" s="288"/>
      <c r="H10" s="288"/>
      <c r="I10" s="288"/>
      <c r="J10" s="365"/>
      <c r="K10" s="366" t="s">
        <v>682</v>
      </c>
      <c r="L10" s="288"/>
      <c r="M10" s="288"/>
      <c r="N10" s="288"/>
      <c r="O10" s="288"/>
      <c r="P10" s="288"/>
      <c r="Q10" s="365"/>
      <c r="R10" s="366" t="s">
        <v>46</v>
      </c>
      <c r="S10" s="288"/>
      <c r="T10" s="288"/>
      <c r="U10" s="288"/>
      <c r="V10" s="288"/>
      <c r="W10" s="288"/>
      <c r="X10" s="365"/>
      <c r="Y10" s="305" t="s">
        <v>557</v>
      </c>
      <c r="Z10" s="279"/>
      <c r="AA10" s="709"/>
      <c r="AB10" s="709"/>
      <c r="AC10" s="709"/>
      <c r="AD10" s="709"/>
      <c r="AE10" s="709"/>
      <c r="AF10" s="709"/>
      <c r="AG10" s="709"/>
      <c r="AH10" s="709"/>
      <c r="AI10" s="709"/>
      <c r="AJ10" s="709"/>
      <c r="AK10" s="710"/>
      <c r="AM10" s="218" t="s">
        <v>730</v>
      </c>
      <c r="AR10" s="218">
        <f>SUM(AR7:AR9)</f>
        <v>35</v>
      </c>
      <c r="AS10" s="218">
        <f t="shared" ref="AS10:AV10" si="0">SUM(AS7:AS9)</f>
        <v>50</v>
      </c>
      <c r="AT10" s="218">
        <f t="shared" si="0"/>
        <v>50</v>
      </c>
      <c r="AU10" s="218">
        <f t="shared" si="0"/>
        <v>45</v>
      </c>
      <c r="AV10" s="218">
        <f t="shared" si="0"/>
        <v>60</v>
      </c>
    </row>
    <row r="11" spans="1:48" ht="13.5" customHeight="1" x14ac:dyDescent="0.15">
      <c r="A11" s="359"/>
      <c r="B11" s="360"/>
      <c r="C11" s="361"/>
      <c r="D11" s="287"/>
      <c r="E11" s="288"/>
      <c r="F11" s="288"/>
      <c r="G11" s="288"/>
      <c r="H11" s="288"/>
      <c r="I11" s="288"/>
      <c r="J11" s="365"/>
      <c r="K11" s="366"/>
      <c r="L11" s="288"/>
      <c r="M11" s="288"/>
      <c r="N11" s="288"/>
      <c r="O11" s="288"/>
      <c r="P11" s="288"/>
      <c r="Q11" s="365"/>
      <c r="R11" s="366"/>
      <c r="S11" s="288"/>
      <c r="T11" s="288"/>
      <c r="U11" s="288"/>
      <c r="V11" s="288"/>
      <c r="W11" s="288"/>
      <c r="X11" s="365"/>
      <c r="Y11" s="287"/>
      <c r="Z11" s="288"/>
      <c r="AA11" s="709"/>
      <c r="AB11" s="709"/>
      <c r="AC11" s="709"/>
      <c r="AD11" s="709"/>
      <c r="AE11" s="709"/>
      <c r="AF11" s="709"/>
      <c r="AG11" s="709"/>
      <c r="AH11" s="709"/>
      <c r="AI11" s="709"/>
      <c r="AJ11" s="709"/>
      <c r="AK11" s="710"/>
      <c r="AM11" s="218" t="s">
        <v>596</v>
      </c>
      <c r="AR11" s="218">
        <f>H18</f>
        <v>0</v>
      </c>
      <c r="AS11" s="218">
        <f>H25</f>
        <v>0</v>
      </c>
      <c r="AT11" s="218">
        <f>H32</f>
        <v>0</v>
      </c>
      <c r="AU11" s="218">
        <f>H39</f>
        <v>0</v>
      </c>
      <c r="AV11" s="218">
        <f>H46</f>
        <v>0</v>
      </c>
    </row>
    <row r="12" spans="1:48" ht="13.5" customHeight="1" x14ac:dyDescent="0.15">
      <c r="A12" s="359" t="s">
        <v>589</v>
      </c>
      <c r="B12" s="360"/>
      <c r="C12" s="361"/>
      <c r="D12" s="362" t="str">
        <f>IF($D$10="","",INDEX(クラス!J$4:J$27,MATCH(無垢なる可能性!$D$10,クラス!$C$4:$C$26,0)))</f>
        <v>∴フォーチュン・グラス∴</v>
      </c>
      <c r="E12" s="363"/>
      <c r="F12" s="363"/>
      <c r="G12" s="363"/>
      <c r="H12" s="363"/>
      <c r="I12" s="363"/>
      <c r="J12" s="364"/>
      <c r="K12" s="362" t="str">
        <f>IF($K$10="","",INDEX(クラス!J$4:J$27,MATCH(無垢なる可能性!$K$10,クラス!$C$4:$C$26,0)))</f>
        <v>∴ウィッシュ・スター∴</v>
      </c>
      <c r="L12" s="363"/>
      <c r="M12" s="363"/>
      <c r="N12" s="363"/>
      <c r="O12" s="363"/>
      <c r="P12" s="363"/>
      <c r="Q12" s="364"/>
      <c r="R12" s="362" t="str">
        <f>IF($R$10="","",INDEX(クラス!J$4:J$27,MATCH(無垢なる可能性!$R$10,クラス!$C$4:$C$26,0)))</f>
        <v>∴ルフィアン・マーチ∴</v>
      </c>
      <c r="S12" s="363"/>
      <c r="T12" s="363"/>
      <c r="U12" s="363"/>
      <c r="V12" s="363"/>
      <c r="W12" s="363"/>
      <c r="X12" s="364"/>
      <c r="Y12" s="305" t="s">
        <v>556</v>
      </c>
      <c r="Z12" s="279"/>
      <c r="AA12" s="709"/>
      <c r="AB12" s="709"/>
      <c r="AC12" s="709"/>
      <c r="AD12" s="709"/>
      <c r="AE12" s="709"/>
      <c r="AF12" s="709"/>
      <c r="AG12" s="709"/>
      <c r="AH12" s="709"/>
      <c r="AI12" s="709"/>
      <c r="AJ12" s="709"/>
      <c r="AK12" s="710"/>
      <c r="AM12" s="218" t="s">
        <v>606</v>
      </c>
      <c r="AR12" s="218">
        <f>H19</f>
        <v>0</v>
      </c>
      <c r="AS12" s="218">
        <f>H26</f>
        <v>0</v>
      </c>
      <c r="AT12" s="218">
        <f>H33</f>
        <v>0</v>
      </c>
      <c r="AU12" s="218">
        <f>H40</f>
        <v>0</v>
      </c>
      <c r="AV12" s="218">
        <f>H47</f>
        <v>0</v>
      </c>
    </row>
    <row r="13" spans="1:48" ht="13.5" customHeight="1" x14ac:dyDescent="0.15">
      <c r="A13" s="359"/>
      <c r="B13" s="360"/>
      <c r="C13" s="361"/>
      <c r="D13" s="362"/>
      <c r="E13" s="363"/>
      <c r="F13" s="363"/>
      <c r="G13" s="363"/>
      <c r="H13" s="363"/>
      <c r="I13" s="363"/>
      <c r="J13" s="364"/>
      <c r="K13" s="362"/>
      <c r="L13" s="363"/>
      <c r="M13" s="363"/>
      <c r="N13" s="363"/>
      <c r="O13" s="363"/>
      <c r="P13" s="363"/>
      <c r="Q13" s="364"/>
      <c r="R13" s="362"/>
      <c r="S13" s="363"/>
      <c r="T13" s="363"/>
      <c r="U13" s="363"/>
      <c r="V13" s="363"/>
      <c r="W13" s="363"/>
      <c r="X13" s="364"/>
      <c r="Y13" s="287"/>
      <c r="Z13" s="288"/>
      <c r="AA13" s="709"/>
      <c r="AB13" s="709"/>
      <c r="AC13" s="709"/>
      <c r="AD13" s="709"/>
      <c r="AE13" s="709"/>
      <c r="AF13" s="709"/>
      <c r="AG13" s="709"/>
      <c r="AH13" s="709"/>
      <c r="AI13" s="709"/>
      <c r="AJ13" s="709"/>
      <c r="AK13" s="710"/>
      <c r="AM13" s="218" t="s">
        <v>604</v>
      </c>
      <c r="AR13" s="218">
        <f>SUM(AR10:AR12)</f>
        <v>35</v>
      </c>
      <c r="AS13" s="218">
        <f t="shared" ref="AS13:AV13" si="1">SUM(AS10:AS12)</f>
        <v>50</v>
      </c>
      <c r="AT13" s="218">
        <f t="shared" si="1"/>
        <v>50</v>
      </c>
      <c r="AU13" s="218">
        <f t="shared" si="1"/>
        <v>45</v>
      </c>
      <c r="AV13" s="218">
        <f t="shared" si="1"/>
        <v>60</v>
      </c>
    </row>
    <row r="14" spans="1:48" ht="13.5" customHeight="1" x14ac:dyDescent="0.15">
      <c r="A14" s="330" t="s">
        <v>593</v>
      </c>
      <c r="B14" s="331"/>
      <c r="C14" s="332"/>
      <c r="D14" s="336"/>
      <c r="E14" s="337"/>
      <c r="F14" s="337"/>
      <c r="G14" s="337"/>
      <c r="H14" s="337"/>
      <c r="I14" s="337"/>
      <c r="J14" s="337"/>
      <c r="K14" s="337"/>
      <c r="L14" s="337"/>
      <c r="M14" s="337"/>
      <c r="N14" s="337"/>
      <c r="O14" s="337"/>
      <c r="P14" s="337"/>
      <c r="Q14" s="338"/>
      <c r="R14" s="342"/>
      <c r="S14" s="343"/>
      <c r="T14" s="343"/>
      <c r="U14" s="343"/>
      <c r="V14" s="343"/>
      <c r="W14" s="343"/>
      <c r="X14" s="344"/>
      <c r="Y14" s="305" t="s">
        <v>594</v>
      </c>
      <c r="Z14" s="279"/>
      <c r="AA14" s="709"/>
      <c r="AB14" s="709"/>
      <c r="AC14" s="709"/>
      <c r="AD14" s="709"/>
      <c r="AE14" s="709"/>
      <c r="AF14" s="709"/>
      <c r="AG14" s="709"/>
      <c r="AH14" s="709"/>
      <c r="AI14" s="709"/>
      <c r="AJ14" s="709"/>
      <c r="AK14" s="710"/>
    </row>
    <row r="15" spans="1:48" ht="13.5" customHeight="1" thickBot="1" x14ac:dyDescent="0.2">
      <c r="A15" s="333"/>
      <c r="B15" s="334"/>
      <c r="C15" s="335"/>
      <c r="D15" s="339"/>
      <c r="E15" s="340"/>
      <c r="F15" s="340"/>
      <c r="G15" s="340"/>
      <c r="H15" s="340"/>
      <c r="I15" s="340"/>
      <c r="J15" s="340"/>
      <c r="K15" s="340"/>
      <c r="L15" s="340"/>
      <c r="M15" s="340"/>
      <c r="N15" s="340"/>
      <c r="O15" s="340"/>
      <c r="P15" s="340"/>
      <c r="Q15" s="341"/>
      <c r="R15" s="345"/>
      <c r="S15" s="346"/>
      <c r="T15" s="346"/>
      <c r="U15" s="346"/>
      <c r="V15" s="346"/>
      <c r="W15" s="346"/>
      <c r="X15" s="347"/>
      <c r="Y15" s="348"/>
      <c r="Z15" s="349"/>
      <c r="AA15" s="711"/>
      <c r="AB15" s="711"/>
      <c r="AC15" s="711"/>
      <c r="AD15" s="711"/>
      <c r="AE15" s="711"/>
      <c r="AF15" s="711"/>
      <c r="AG15" s="711"/>
      <c r="AH15" s="711"/>
      <c r="AI15" s="711"/>
      <c r="AJ15" s="711"/>
      <c r="AK15" s="712"/>
      <c r="AM15" s="218" t="s">
        <v>607</v>
      </c>
      <c r="AR15" s="218">
        <f>IF(AR10&lt;50, IF(AR13&lt;50, AR12*2, (50-AR10)*2+(AR12-(50-AR10))*3), AR12*3)</f>
        <v>0</v>
      </c>
      <c r="AS15" s="218">
        <f t="shared" ref="AS15:AV15" si="2">IF(AS10&lt;50, IF(AS13&lt;50, AS12*2, (50-AS10)*2+(AS12-(50-AS10))*3), AS12*3)</f>
        <v>0</v>
      </c>
      <c r="AT15" s="218">
        <f t="shared" si="2"/>
        <v>0</v>
      </c>
      <c r="AU15" s="218">
        <f t="shared" si="2"/>
        <v>0</v>
      </c>
      <c r="AV15" s="218">
        <f t="shared" si="2"/>
        <v>0</v>
      </c>
    </row>
    <row r="16" spans="1:48" ht="13.5" customHeight="1" thickBot="1" x14ac:dyDescent="0.2"/>
    <row r="17" spans="1:44" ht="13.5" customHeight="1" x14ac:dyDescent="0.15">
      <c r="A17" s="286" t="s">
        <v>558</v>
      </c>
      <c r="B17" s="284"/>
      <c r="C17" s="284"/>
      <c r="D17" s="284"/>
      <c r="E17" s="284"/>
      <c r="F17" s="284"/>
      <c r="G17" s="284"/>
      <c r="H17" s="350" t="s">
        <v>596</v>
      </c>
      <c r="I17" s="351"/>
      <c r="K17" s="352" t="s">
        <v>613</v>
      </c>
      <c r="L17" s="353"/>
      <c r="M17" s="286" t="s">
        <v>559</v>
      </c>
      <c r="N17" s="284"/>
      <c r="O17" s="284"/>
      <c r="P17" s="284"/>
      <c r="Q17" s="284"/>
      <c r="R17" s="284"/>
      <c r="S17" s="284"/>
      <c r="T17" s="358"/>
      <c r="U17" s="286" t="s">
        <v>560</v>
      </c>
      <c r="V17" s="284"/>
      <c r="W17" s="284"/>
      <c r="X17" s="284"/>
      <c r="Y17" s="284"/>
      <c r="Z17" s="284"/>
      <c r="AA17" s="284"/>
      <c r="AB17" s="358"/>
      <c r="AC17" s="286" t="s">
        <v>561</v>
      </c>
      <c r="AD17" s="284"/>
      <c r="AE17" s="284"/>
      <c r="AF17" s="284"/>
      <c r="AG17" s="284"/>
      <c r="AH17" s="284"/>
      <c r="AI17" s="284"/>
      <c r="AJ17" s="285"/>
    </row>
    <row r="18" spans="1:44" ht="13.5" customHeight="1" x14ac:dyDescent="0.15">
      <c r="A18" s="381" t="s">
        <v>562</v>
      </c>
      <c r="B18" s="382"/>
      <c r="C18" s="382"/>
      <c r="D18" s="382"/>
      <c r="E18" s="383">
        <f>AR13</f>
        <v>35</v>
      </c>
      <c r="F18" s="383"/>
      <c r="G18" s="383"/>
      <c r="H18" s="376"/>
      <c r="I18" s="379"/>
      <c r="K18" s="354"/>
      <c r="L18" s="355"/>
      <c r="M18" s="384" t="s">
        <v>563</v>
      </c>
      <c r="N18" s="385"/>
      <c r="O18" s="385"/>
      <c r="P18" s="385"/>
      <c r="Q18" s="386">
        <f>IF(AND(D10="",K10="",R10=""),"",ROUNDUP((E18+E32)/5+15,0)+Q20)</f>
        <v>32</v>
      </c>
      <c r="R18" s="386"/>
      <c r="S18" s="386"/>
      <c r="T18" s="387"/>
      <c r="U18" s="384" t="s">
        <v>614</v>
      </c>
      <c r="V18" s="385"/>
      <c r="W18" s="385"/>
      <c r="X18" s="385"/>
      <c r="Y18" s="388">
        <f>E46/5+Y20</f>
        <v>12</v>
      </c>
      <c r="Z18" s="388"/>
      <c r="AA18" s="388"/>
      <c r="AB18" s="389"/>
      <c r="AC18" s="384" t="s">
        <v>615</v>
      </c>
      <c r="AD18" s="385"/>
      <c r="AE18" s="385"/>
      <c r="AF18" s="385"/>
      <c r="AG18" s="363">
        <f>IF(AND(D10="",K10="",R10=""),"",ROUNDUP((E25+E39)/10+5,0)-AG20+AG21)</f>
        <v>15</v>
      </c>
      <c r="AH18" s="363"/>
      <c r="AI18" s="363"/>
      <c r="AJ18" s="364"/>
      <c r="AM18" s="218" t="s">
        <v>635</v>
      </c>
    </row>
    <row r="19" spans="1:44" ht="13.5" customHeight="1" x14ac:dyDescent="0.15">
      <c r="A19" s="381"/>
      <c r="B19" s="382"/>
      <c r="C19" s="382"/>
      <c r="D19" s="382"/>
      <c r="E19" s="383"/>
      <c r="F19" s="383"/>
      <c r="G19" s="383"/>
      <c r="H19" s="376"/>
      <c r="I19" s="379"/>
      <c r="K19" s="354"/>
      <c r="L19" s="355"/>
      <c r="M19" s="384"/>
      <c r="N19" s="385"/>
      <c r="O19" s="385"/>
      <c r="P19" s="385"/>
      <c r="Q19" s="386"/>
      <c r="R19" s="386"/>
      <c r="S19" s="386"/>
      <c r="T19" s="387"/>
      <c r="U19" s="384"/>
      <c r="V19" s="385"/>
      <c r="W19" s="385"/>
      <c r="X19" s="385"/>
      <c r="Y19" s="388"/>
      <c r="Z19" s="388"/>
      <c r="AA19" s="388"/>
      <c r="AB19" s="389"/>
      <c r="AC19" s="384"/>
      <c r="AD19" s="385"/>
      <c r="AE19" s="385"/>
      <c r="AF19" s="385"/>
      <c r="AG19" s="363"/>
      <c r="AH19" s="363"/>
      <c r="AI19" s="363"/>
      <c r="AJ19" s="364"/>
      <c r="AM19" s="218" t="s">
        <v>636</v>
      </c>
      <c r="AR19" s="218">
        <f>SUM(AR15:AV15)</f>
        <v>0</v>
      </c>
    </row>
    <row r="20" spans="1:44" ht="13.5" customHeight="1" thickBot="1" x14ac:dyDescent="0.2">
      <c r="A20" s="370" t="s">
        <v>602</v>
      </c>
      <c r="B20" s="371"/>
      <c r="C20" s="371"/>
      <c r="D20" s="371"/>
      <c r="E20" s="279" t="s">
        <v>603</v>
      </c>
      <c r="F20" s="279"/>
      <c r="G20" s="279" t="s">
        <v>604</v>
      </c>
      <c r="H20" s="279"/>
      <c r="I20" s="380"/>
      <c r="K20" s="356"/>
      <c r="L20" s="357"/>
      <c r="M20" s="367" t="s">
        <v>564</v>
      </c>
      <c r="N20" s="368"/>
      <c r="O20" s="368"/>
      <c r="P20" s="368"/>
      <c r="Q20" s="308"/>
      <c r="R20" s="308"/>
      <c r="S20" s="308"/>
      <c r="T20" s="369"/>
      <c r="U20" s="367" t="s">
        <v>564</v>
      </c>
      <c r="V20" s="368"/>
      <c r="W20" s="368"/>
      <c r="X20" s="368"/>
      <c r="Y20" s="308"/>
      <c r="Z20" s="308"/>
      <c r="AA20" s="308"/>
      <c r="AB20" s="369"/>
      <c r="AC20" s="370" t="s">
        <v>616</v>
      </c>
      <c r="AD20" s="371"/>
      <c r="AE20" s="371"/>
      <c r="AF20" s="371"/>
      <c r="AG20" s="372">
        <f>AH71+AF85+AJ61</f>
        <v>0</v>
      </c>
      <c r="AH20" s="372"/>
      <c r="AI20" s="372"/>
      <c r="AJ20" s="373"/>
      <c r="AM20" s="218" t="s">
        <v>729</v>
      </c>
      <c r="AR20" s="218">
        <f>(SUM(E21:F24,E28:F31,E35:F38,E42:F45)-6)*10</f>
        <v>0</v>
      </c>
    </row>
    <row r="21" spans="1:44" ht="13.5" customHeight="1" thickBot="1" x14ac:dyDescent="0.2">
      <c r="A21" s="374" t="s">
        <v>565</v>
      </c>
      <c r="B21" s="375"/>
      <c r="C21" s="375"/>
      <c r="D21" s="375"/>
      <c r="E21" s="376">
        <v>2</v>
      </c>
      <c r="F21" s="376"/>
      <c r="G21" s="377">
        <f>$E$18+E21*20</f>
        <v>75</v>
      </c>
      <c r="H21" s="377"/>
      <c r="I21" s="378"/>
      <c r="AC21" s="367" t="s">
        <v>564</v>
      </c>
      <c r="AD21" s="368"/>
      <c r="AE21" s="368"/>
      <c r="AF21" s="368"/>
      <c r="AG21" s="308"/>
      <c r="AH21" s="308"/>
      <c r="AI21" s="308"/>
      <c r="AJ21" s="309"/>
      <c r="AM21" s="218" t="s">
        <v>637</v>
      </c>
      <c r="AR21" s="220">
        <f>AJ148*5-25</f>
        <v>0</v>
      </c>
    </row>
    <row r="22" spans="1:44" ht="13.5" customHeight="1" thickBot="1" x14ac:dyDescent="0.2">
      <c r="A22" s="374" t="s">
        <v>599</v>
      </c>
      <c r="B22" s="375"/>
      <c r="C22" s="375"/>
      <c r="D22" s="375"/>
      <c r="E22" s="376">
        <v>0</v>
      </c>
      <c r="F22" s="376"/>
      <c r="G22" s="377">
        <f t="shared" ref="G22:G24" si="3">$E$18+E22*20</f>
        <v>35</v>
      </c>
      <c r="H22" s="377"/>
      <c r="I22" s="378"/>
      <c r="K22" s="410" t="s">
        <v>617</v>
      </c>
      <c r="L22" s="411"/>
      <c r="M22" s="411"/>
      <c r="N22" s="411"/>
      <c r="O22" s="411"/>
      <c r="P22" s="411"/>
      <c r="Q22" s="412"/>
      <c r="AM22" s="218" t="s">
        <v>731</v>
      </c>
      <c r="AR22" s="218">
        <f>AI54+AI58</f>
        <v>0</v>
      </c>
    </row>
    <row r="23" spans="1:44" ht="13.5" customHeight="1" thickBot="1" x14ac:dyDescent="0.2">
      <c r="A23" s="374" t="s">
        <v>569</v>
      </c>
      <c r="B23" s="375"/>
      <c r="C23" s="375"/>
      <c r="D23" s="375"/>
      <c r="E23" s="376">
        <v>0</v>
      </c>
      <c r="F23" s="376"/>
      <c r="G23" s="377">
        <f t="shared" si="3"/>
        <v>35</v>
      </c>
      <c r="H23" s="377"/>
      <c r="I23" s="378"/>
      <c r="K23" s="413"/>
      <c r="L23" s="414"/>
      <c r="M23" s="414"/>
      <c r="N23" s="414"/>
      <c r="O23" s="414"/>
      <c r="P23" s="414"/>
      <c r="Q23" s="415"/>
      <c r="R23" s="390" t="s">
        <v>568</v>
      </c>
      <c r="S23" s="391"/>
      <c r="T23" s="391"/>
      <c r="U23" s="391"/>
      <c r="V23" s="391"/>
      <c r="W23" s="391"/>
      <c r="X23" s="391"/>
      <c r="Y23" s="391"/>
      <c r="Z23" s="391"/>
      <c r="AA23" s="391"/>
      <c r="AB23" s="391"/>
      <c r="AC23" s="391"/>
      <c r="AD23" s="391"/>
      <c r="AE23" s="391"/>
      <c r="AF23" s="391"/>
      <c r="AG23" s="391"/>
      <c r="AH23" s="391"/>
      <c r="AI23" s="391"/>
      <c r="AJ23" s="392"/>
      <c r="AM23" s="218" t="s">
        <v>732</v>
      </c>
      <c r="AR23" s="218">
        <f>ROUNDUP(SUM(AJ71,AI85,AH99)/100,0)-15</f>
        <v>1</v>
      </c>
    </row>
    <row r="24" spans="1:44" ht="14.25" customHeight="1" thickBot="1" x14ac:dyDescent="0.2">
      <c r="A24" s="393" t="s">
        <v>567</v>
      </c>
      <c r="B24" s="394"/>
      <c r="C24" s="394"/>
      <c r="D24" s="394"/>
      <c r="E24" s="395">
        <v>0</v>
      </c>
      <c r="F24" s="395"/>
      <c r="G24" s="377">
        <f t="shared" si="3"/>
        <v>35</v>
      </c>
      <c r="H24" s="377"/>
      <c r="I24" s="378"/>
      <c r="K24" s="396" t="s">
        <v>620</v>
      </c>
      <c r="L24" s="397"/>
      <c r="M24" s="221" t="s">
        <v>621</v>
      </c>
      <c r="N24" s="402"/>
      <c r="O24" s="402"/>
      <c r="P24" s="402"/>
      <c r="Q24" s="402"/>
      <c r="R24" s="403"/>
      <c r="S24" s="403"/>
      <c r="T24" s="403"/>
      <c r="U24" s="403"/>
      <c r="V24" s="403"/>
      <c r="W24" s="403"/>
      <c r="X24" s="403"/>
      <c r="Y24" s="403"/>
      <c r="Z24" s="403"/>
      <c r="AA24" s="403"/>
      <c r="AB24" s="403"/>
      <c r="AC24" s="403"/>
      <c r="AD24" s="403"/>
      <c r="AE24" s="403"/>
      <c r="AF24" s="403"/>
      <c r="AG24" s="403"/>
      <c r="AH24" s="403"/>
      <c r="AI24" s="403"/>
      <c r="AJ24" s="404"/>
      <c r="AM24" s="218" t="s">
        <v>604</v>
      </c>
      <c r="AR24" s="218">
        <f>SUM(AR19:AR23)</f>
        <v>1</v>
      </c>
    </row>
    <row r="25" spans="1:44" ht="14.25" customHeight="1" x14ac:dyDescent="0.15">
      <c r="A25" s="405" t="s">
        <v>600</v>
      </c>
      <c r="B25" s="406"/>
      <c r="C25" s="406"/>
      <c r="D25" s="406"/>
      <c r="E25" s="407">
        <f>AS13</f>
        <v>50</v>
      </c>
      <c r="F25" s="407"/>
      <c r="G25" s="407"/>
      <c r="H25" s="408"/>
      <c r="I25" s="409"/>
      <c r="J25" s="222"/>
      <c r="K25" s="398"/>
      <c r="L25" s="399"/>
      <c r="M25" s="223" t="s">
        <v>622</v>
      </c>
      <c r="N25" s="343"/>
      <c r="O25" s="343"/>
      <c r="P25" s="343"/>
      <c r="Q25" s="343"/>
      <c r="R25" s="426"/>
      <c r="S25" s="426"/>
      <c r="T25" s="426"/>
      <c r="U25" s="426"/>
      <c r="V25" s="426"/>
      <c r="W25" s="426"/>
      <c r="X25" s="426"/>
      <c r="Y25" s="426"/>
      <c r="Z25" s="426"/>
      <c r="AA25" s="426"/>
      <c r="AB25" s="426"/>
      <c r="AC25" s="426"/>
      <c r="AD25" s="426"/>
      <c r="AE25" s="426"/>
      <c r="AF25" s="426"/>
      <c r="AG25" s="426"/>
      <c r="AH25" s="426"/>
      <c r="AI25" s="426"/>
      <c r="AJ25" s="427"/>
    </row>
    <row r="26" spans="1:44" ht="14.25" customHeight="1" x14ac:dyDescent="0.15">
      <c r="A26" s="381"/>
      <c r="B26" s="382"/>
      <c r="C26" s="382"/>
      <c r="D26" s="382"/>
      <c r="E26" s="383"/>
      <c r="F26" s="383"/>
      <c r="G26" s="383"/>
      <c r="H26" s="376"/>
      <c r="I26" s="379"/>
      <c r="J26" s="222"/>
      <c r="K26" s="398"/>
      <c r="L26" s="399"/>
      <c r="M26" s="224" t="s">
        <v>623</v>
      </c>
      <c r="N26" s="343"/>
      <c r="O26" s="343"/>
      <c r="P26" s="343"/>
      <c r="Q26" s="343"/>
      <c r="R26" s="429"/>
      <c r="S26" s="429"/>
      <c r="T26" s="429"/>
      <c r="U26" s="429"/>
      <c r="V26" s="429"/>
      <c r="W26" s="429"/>
      <c r="X26" s="429"/>
      <c r="Y26" s="429"/>
      <c r="Z26" s="429"/>
      <c r="AA26" s="429"/>
      <c r="AB26" s="429"/>
      <c r="AC26" s="429"/>
      <c r="AD26" s="429"/>
      <c r="AE26" s="429"/>
      <c r="AF26" s="429"/>
      <c r="AG26" s="429"/>
      <c r="AH26" s="429"/>
      <c r="AI26" s="429"/>
      <c r="AJ26" s="430"/>
    </row>
    <row r="27" spans="1:44" ht="13.5" customHeight="1" thickBot="1" x14ac:dyDescent="0.2">
      <c r="A27" s="370" t="s">
        <v>602</v>
      </c>
      <c r="B27" s="371"/>
      <c r="C27" s="371"/>
      <c r="D27" s="371"/>
      <c r="E27" s="279" t="s">
        <v>603</v>
      </c>
      <c r="F27" s="279"/>
      <c r="G27" s="279" t="s">
        <v>604</v>
      </c>
      <c r="H27" s="279"/>
      <c r="I27" s="380"/>
      <c r="K27" s="400"/>
      <c r="L27" s="401"/>
      <c r="M27" s="225" t="s">
        <v>622</v>
      </c>
      <c r="N27" s="428"/>
      <c r="O27" s="428"/>
      <c r="P27" s="428"/>
      <c r="Q27" s="428"/>
      <c r="R27" s="431" t="s">
        <v>839</v>
      </c>
      <c r="S27" s="431"/>
      <c r="T27" s="431"/>
      <c r="U27" s="431"/>
      <c r="V27" s="431"/>
      <c r="W27" s="431"/>
      <c r="X27" s="431"/>
      <c r="Y27" s="431"/>
      <c r="Z27" s="431"/>
      <c r="AA27" s="431"/>
      <c r="AB27" s="431"/>
      <c r="AC27" s="431"/>
      <c r="AD27" s="431"/>
      <c r="AE27" s="431"/>
      <c r="AF27" s="431"/>
      <c r="AG27" s="431"/>
      <c r="AH27" s="431"/>
      <c r="AI27" s="431"/>
      <c r="AJ27" s="432"/>
    </row>
    <row r="28" spans="1:44" ht="14.25" customHeight="1" x14ac:dyDescent="0.15">
      <c r="A28" s="374" t="s">
        <v>570</v>
      </c>
      <c r="B28" s="375"/>
      <c r="C28" s="375"/>
      <c r="D28" s="375"/>
      <c r="E28" s="376">
        <v>0</v>
      </c>
      <c r="F28" s="376"/>
      <c r="G28" s="377">
        <f>$E$25+E28*20</f>
        <v>50</v>
      </c>
      <c r="H28" s="377"/>
      <c r="I28" s="378"/>
      <c r="K28" s="396" t="s">
        <v>619</v>
      </c>
      <c r="L28" s="416"/>
      <c r="M28" s="221" t="s">
        <v>621</v>
      </c>
      <c r="N28" s="420"/>
      <c r="O28" s="402"/>
      <c r="P28" s="402"/>
      <c r="Q28" s="402"/>
      <c r="R28" s="422"/>
      <c r="S28" s="422"/>
      <c r="T28" s="422"/>
      <c r="U28" s="422"/>
      <c r="V28" s="422"/>
      <c r="W28" s="422"/>
      <c r="X28" s="422"/>
      <c r="Y28" s="422"/>
      <c r="Z28" s="422"/>
      <c r="AA28" s="422"/>
      <c r="AB28" s="422"/>
      <c r="AC28" s="422"/>
      <c r="AD28" s="422"/>
      <c r="AE28" s="422"/>
      <c r="AF28" s="422"/>
      <c r="AG28" s="422"/>
      <c r="AH28" s="422"/>
      <c r="AI28" s="422"/>
      <c r="AJ28" s="423"/>
    </row>
    <row r="29" spans="1:44" ht="13.5" customHeight="1" x14ac:dyDescent="0.15">
      <c r="A29" s="374" t="s">
        <v>571</v>
      </c>
      <c r="B29" s="375"/>
      <c r="C29" s="375"/>
      <c r="D29" s="375"/>
      <c r="E29" s="376">
        <v>3</v>
      </c>
      <c r="F29" s="376"/>
      <c r="G29" s="377">
        <f t="shared" ref="G29:G31" si="4">$E$25+E29*20</f>
        <v>110</v>
      </c>
      <c r="H29" s="377"/>
      <c r="I29" s="378"/>
      <c r="K29" s="398"/>
      <c r="L29" s="417"/>
      <c r="M29" s="223" t="s">
        <v>622</v>
      </c>
      <c r="N29" s="421"/>
      <c r="O29" s="343"/>
      <c r="P29" s="343"/>
      <c r="Q29" s="343"/>
      <c r="R29" s="424"/>
      <c r="S29" s="424"/>
      <c r="T29" s="424"/>
      <c r="U29" s="424"/>
      <c r="V29" s="424"/>
      <c r="W29" s="424"/>
      <c r="X29" s="424"/>
      <c r="Y29" s="424"/>
      <c r="Z29" s="424"/>
      <c r="AA29" s="424"/>
      <c r="AB29" s="424"/>
      <c r="AC29" s="424"/>
      <c r="AD29" s="424"/>
      <c r="AE29" s="424"/>
      <c r="AF29" s="424"/>
      <c r="AG29" s="424"/>
      <c r="AH29" s="424"/>
      <c r="AI29" s="424"/>
      <c r="AJ29" s="425"/>
    </row>
    <row r="30" spans="1:44" ht="13.5" customHeight="1" x14ac:dyDescent="0.15">
      <c r="A30" s="374" t="s">
        <v>566</v>
      </c>
      <c r="B30" s="375"/>
      <c r="C30" s="375"/>
      <c r="D30" s="375"/>
      <c r="E30" s="376">
        <v>0</v>
      </c>
      <c r="F30" s="376"/>
      <c r="G30" s="377">
        <f t="shared" si="4"/>
        <v>50</v>
      </c>
      <c r="H30" s="377"/>
      <c r="I30" s="378"/>
      <c r="K30" s="398"/>
      <c r="L30" s="417"/>
      <c r="M30" s="224" t="s">
        <v>623</v>
      </c>
      <c r="N30" s="343"/>
      <c r="O30" s="343"/>
      <c r="P30" s="343"/>
      <c r="Q30" s="343"/>
      <c r="R30" s="429"/>
      <c r="S30" s="429"/>
      <c r="T30" s="429"/>
      <c r="U30" s="429"/>
      <c r="V30" s="429"/>
      <c r="W30" s="429"/>
      <c r="X30" s="429"/>
      <c r="Y30" s="429"/>
      <c r="Z30" s="429"/>
      <c r="AA30" s="429"/>
      <c r="AB30" s="429"/>
      <c r="AC30" s="429"/>
      <c r="AD30" s="429"/>
      <c r="AE30" s="429"/>
      <c r="AF30" s="429"/>
      <c r="AG30" s="429"/>
      <c r="AH30" s="429"/>
      <c r="AI30" s="429"/>
      <c r="AJ30" s="430"/>
    </row>
    <row r="31" spans="1:44" ht="13.5" customHeight="1" thickBot="1" x14ac:dyDescent="0.2">
      <c r="A31" s="393" t="s">
        <v>572</v>
      </c>
      <c r="B31" s="394"/>
      <c r="C31" s="394"/>
      <c r="D31" s="394"/>
      <c r="E31" s="395">
        <v>1</v>
      </c>
      <c r="F31" s="395"/>
      <c r="G31" s="377">
        <f t="shared" si="4"/>
        <v>70</v>
      </c>
      <c r="H31" s="377"/>
      <c r="I31" s="378"/>
      <c r="J31" s="226"/>
      <c r="K31" s="418"/>
      <c r="L31" s="419"/>
      <c r="M31" s="227" t="s">
        <v>622</v>
      </c>
      <c r="N31" s="346"/>
      <c r="O31" s="346"/>
      <c r="P31" s="346"/>
      <c r="Q31" s="346"/>
      <c r="R31" s="431" t="s">
        <v>839</v>
      </c>
      <c r="S31" s="431"/>
      <c r="T31" s="431"/>
      <c r="U31" s="431"/>
      <c r="V31" s="431"/>
      <c r="W31" s="431"/>
      <c r="X31" s="431"/>
      <c r="Y31" s="431"/>
      <c r="Z31" s="431"/>
      <c r="AA31" s="431"/>
      <c r="AB31" s="431"/>
      <c r="AC31" s="431"/>
      <c r="AD31" s="431"/>
      <c r="AE31" s="431"/>
      <c r="AF31" s="431"/>
      <c r="AG31" s="431"/>
      <c r="AH31" s="431"/>
      <c r="AI31" s="431"/>
      <c r="AJ31" s="432"/>
      <c r="AM31" s="228"/>
    </row>
    <row r="32" spans="1:44" ht="13.5" customHeight="1" x14ac:dyDescent="0.15">
      <c r="A32" s="405" t="s">
        <v>574</v>
      </c>
      <c r="B32" s="406"/>
      <c r="C32" s="406"/>
      <c r="D32" s="406"/>
      <c r="E32" s="407">
        <f>AT13</f>
        <v>50</v>
      </c>
      <c r="F32" s="407"/>
      <c r="G32" s="407"/>
      <c r="H32" s="408"/>
      <c r="I32" s="409"/>
      <c r="J32" s="222"/>
      <c r="K32" s="433" t="s">
        <v>618</v>
      </c>
      <c r="L32" s="434"/>
      <c r="M32" s="225" t="s">
        <v>621</v>
      </c>
      <c r="N32" s="435"/>
      <c r="O32" s="436"/>
      <c r="P32" s="436"/>
      <c r="Q32" s="436"/>
      <c r="R32" s="437"/>
      <c r="S32" s="437"/>
      <c r="T32" s="437"/>
      <c r="U32" s="437"/>
      <c r="V32" s="437"/>
      <c r="W32" s="437"/>
      <c r="X32" s="437"/>
      <c r="Y32" s="437"/>
      <c r="Z32" s="437"/>
      <c r="AA32" s="437"/>
      <c r="AB32" s="437"/>
      <c r="AC32" s="437"/>
      <c r="AD32" s="437"/>
      <c r="AE32" s="437"/>
      <c r="AF32" s="437"/>
      <c r="AG32" s="437"/>
      <c r="AH32" s="437"/>
      <c r="AI32" s="437"/>
      <c r="AJ32" s="438"/>
      <c r="AM32" s="228"/>
    </row>
    <row r="33" spans="1:36" ht="13.5" customHeight="1" x14ac:dyDescent="0.15">
      <c r="A33" s="381"/>
      <c r="B33" s="382"/>
      <c r="C33" s="382"/>
      <c r="D33" s="382"/>
      <c r="E33" s="383"/>
      <c r="F33" s="383"/>
      <c r="G33" s="383"/>
      <c r="H33" s="376"/>
      <c r="I33" s="379"/>
      <c r="J33" s="222"/>
      <c r="K33" s="398"/>
      <c r="L33" s="417"/>
      <c r="M33" s="223" t="s">
        <v>622</v>
      </c>
      <c r="N33" s="421"/>
      <c r="O33" s="343"/>
      <c r="P33" s="343"/>
      <c r="Q33" s="343"/>
      <c r="R33" s="426"/>
      <c r="S33" s="426"/>
      <c r="T33" s="426"/>
      <c r="U33" s="426"/>
      <c r="V33" s="426"/>
      <c r="W33" s="426"/>
      <c r="X33" s="426"/>
      <c r="Y33" s="426"/>
      <c r="Z33" s="426"/>
      <c r="AA33" s="426"/>
      <c r="AB33" s="426"/>
      <c r="AC33" s="426"/>
      <c r="AD33" s="426"/>
      <c r="AE33" s="426"/>
      <c r="AF33" s="426"/>
      <c r="AG33" s="426"/>
      <c r="AH33" s="426"/>
      <c r="AI33" s="426"/>
      <c r="AJ33" s="427"/>
    </row>
    <row r="34" spans="1:36" ht="13.5" customHeight="1" x14ac:dyDescent="0.15">
      <c r="A34" s="370" t="s">
        <v>602</v>
      </c>
      <c r="B34" s="371"/>
      <c r="C34" s="371"/>
      <c r="D34" s="371"/>
      <c r="E34" s="279" t="s">
        <v>603</v>
      </c>
      <c r="F34" s="279"/>
      <c r="G34" s="279" t="s">
        <v>604</v>
      </c>
      <c r="H34" s="279"/>
      <c r="I34" s="380"/>
      <c r="K34" s="398"/>
      <c r="L34" s="417"/>
      <c r="M34" s="224" t="s">
        <v>623</v>
      </c>
      <c r="N34" s="343"/>
      <c r="O34" s="343"/>
      <c r="P34" s="343"/>
      <c r="Q34" s="343"/>
      <c r="R34" s="460"/>
      <c r="S34" s="460"/>
      <c r="T34" s="460"/>
      <c r="U34" s="460"/>
      <c r="V34" s="460"/>
      <c r="W34" s="460"/>
      <c r="X34" s="460"/>
      <c r="Y34" s="460"/>
      <c r="Z34" s="460"/>
      <c r="AA34" s="460"/>
      <c r="AB34" s="460"/>
      <c r="AC34" s="460"/>
      <c r="AD34" s="460"/>
      <c r="AE34" s="460"/>
      <c r="AF34" s="460"/>
      <c r="AG34" s="460"/>
      <c r="AH34" s="460"/>
      <c r="AI34" s="460"/>
      <c r="AJ34" s="461"/>
    </row>
    <row r="35" spans="1:36" ht="13.5" customHeight="1" thickBot="1" x14ac:dyDescent="0.2">
      <c r="A35" s="374" t="s">
        <v>575</v>
      </c>
      <c r="B35" s="375"/>
      <c r="C35" s="375"/>
      <c r="D35" s="375"/>
      <c r="E35" s="376">
        <v>0</v>
      </c>
      <c r="F35" s="376"/>
      <c r="G35" s="377">
        <f>$E$32+E35*20</f>
        <v>50</v>
      </c>
      <c r="H35" s="377"/>
      <c r="I35" s="378"/>
      <c r="J35" s="226"/>
      <c r="K35" s="418"/>
      <c r="L35" s="419"/>
      <c r="M35" s="227" t="s">
        <v>622</v>
      </c>
      <c r="N35" s="346"/>
      <c r="O35" s="346"/>
      <c r="P35" s="346"/>
      <c r="Q35" s="346"/>
      <c r="R35" s="431" t="s">
        <v>839</v>
      </c>
      <c r="S35" s="431"/>
      <c r="T35" s="431"/>
      <c r="U35" s="431"/>
      <c r="V35" s="431"/>
      <c r="W35" s="431"/>
      <c r="X35" s="431"/>
      <c r="Y35" s="431"/>
      <c r="Z35" s="431"/>
      <c r="AA35" s="431"/>
      <c r="AB35" s="431"/>
      <c r="AC35" s="431"/>
      <c r="AD35" s="431"/>
      <c r="AE35" s="431"/>
      <c r="AF35" s="431"/>
      <c r="AG35" s="431"/>
      <c r="AH35" s="431"/>
      <c r="AI35" s="431"/>
      <c r="AJ35" s="432"/>
    </row>
    <row r="36" spans="1:36" ht="13.5" customHeight="1" thickBot="1" x14ac:dyDescent="0.2">
      <c r="A36" s="374" t="s">
        <v>577</v>
      </c>
      <c r="B36" s="375"/>
      <c r="C36" s="375"/>
      <c r="D36" s="375"/>
      <c r="E36" s="376">
        <v>0</v>
      </c>
      <c r="F36" s="376"/>
      <c r="G36" s="377">
        <f t="shared" ref="G36:G38" si="5">$E$32+E36*20</f>
        <v>50</v>
      </c>
      <c r="H36" s="377"/>
      <c r="I36" s="378"/>
      <c r="J36" s="226"/>
      <c r="K36" s="229"/>
      <c r="N36" s="230"/>
      <c r="Q36" s="231"/>
      <c r="R36" s="231"/>
      <c r="U36" s="231"/>
      <c r="V36" s="231"/>
      <c r="Y36" s="231"/>
      <c r="Z36" s="231"/>
      <c r="AC36" s="231"/>
      <c r="AD36" s="231"/>
      <c r="AG36" s="231"/>
      <c r="AH36" s="231"/>
      <c r="AJ36" s="230"/>
    </row>
    <row r="37" spans="1:36" ht="13.5" customHeight="1" x14ac:dyDescent="0.15">
      <c r="A37" s="374" t="s">
        <v>576</v>
      </c>
      <c r="B37" s="375"/>
      <c r="C37" s="375"/>
      <c r="D37" s="375"/>
      <c r="E37" s="376">
        <v>0</v>
      </c>
      <c r="F37" s="376"/>
      <c r="G37" s="377">
        <f t="shared" si="5"/>
        <v>50</v>
      </c>
      <c r="H37" s="377"/>
      <c r="I37" s="378"/>
      <c r="J37" s="226"/>
      <c r="K37" s="439" t="s">
        <v>624</v>
      </c>
      <c r="L37" s="440"/>
      <c r="M37" s="440"/>
      <c r="N37" s="440"/>
      <c r="O37" s="440"/>
      <c r="P37" s="440"/>
      <c r="Q37" s="441"/>
      <c r="R37" s="445" t="s">
        <v>630</v>
      </c>
      <c r="S37" s="446"/>
      <c r="T37" s="446"/>
      <c r="U37" s="446"/>
      <c r="V37" s="446"/>
      <c r="W37" s="446"/>
      <c r="X37" s="446"/>
      <c r="Y37" s="446"/>
      <c r="Z37" s="446"/>
      <c r="AA37" s="447"/>
      <c r="AB37" s="448" t="s">
        <v>632</v>
      </c>
      <c r="AC37" s="449"/>
      <c r="AD37" s="449"/>
      <c r="AE37" s="449"/>
      <c r="AF37" s="449"/>
      <c r="AG37" s="449"/>
      <c r="AH37" s="450">
        <f>ROUNDUP((E32+E39)/20,0)+AF38</f>
        <v>5</v>
      </c>
      <c r="AI37" s="450"/>
      <c r="AJ37" s="451"/>
    </row>
    <row r="38" spans="1:36" ht="13.5" customHeight="1" thickBot="1" x14ac:dyDescent="0.2">
      <c r="A38" s="393" t="s">
        <v>578</v>
      </c>
      <c r="B38" s="394"/>
      <c r="C38" s="394"/>
      <c r="D38" s="394"/>
      <c r="E38" s="395">
        <v>0</v>
      </c>
      <c r="F38" s="395"/>
      <c r="G38" s="377">
        <f t="shared" si="5"/>
        <v>50</v>
      </c>
      <c r="H38" s="377"/>
      <c r="I38" s="378"/>
      <c r="J38" s="226"/>
      <c r="K38" s="442"/>
      <c r="L38" s="443"/>
      <c r="M38" s="443"/>
      <c r="N38" s="443"/>
      <c r="O38" s="443"/>
      <c r="P38" s="443"/>
      <c r="Q38" s="444"/>
      <c r="R38" s="454" t="s">
        <v>629</v>
      </c>
      <c r="S38" s="455"/>
      <c r="T38" s="455"/>
      <c r="U38" s="455"/>
      <c r="V38" s="455"/>
      <c r="W38" s="455"/>
      <c r="X38" s="455"/>
      <c r="Y38" s="455"/>
      <c r="Z38" s="455"/>
      <c r="AA38" s="456"/>
      <c r="AB38" s="457" t="s">
        <v>631</v>
      </c>
      <c r="AC38" s="458"/>
      <c r="AD38" s="458"/>
      <c r="AE38" s="458"/>
      <c r="AF38" s="459"/>
      <c r="AG38" s="459"/>
      <c r="AH38" s="452"/>
      <c r="AI38" s="452"/>
      <c r="AJ38" s="453"/>
    </row>
    <row r="39" spans="1:36" ht="13.5" customHeight="1" x14ac:dyDescent="0.15">
      <c r="A39" s="405" t="s">
        <v>579</v>
      </c>
      <c r="B39" s="406"/>
      <c r="C39" s="406"/>
      <c r="D39" s="406"/>
      <c r="E39" s="407">
        <f>AU13</f>
        <v>45</v>
      </c>
      <c r="F39" s="407"/>
      <c r="G39" s="407"/>
      <c r="H39" s="408"/>
      <c r="I39" s="409"/>
      <c r="J39" s="222"/>
      <c r="K39" s="286" t="s">
        <v>625</v>
      </c>
      <c r="L39" s="284"/>
      <c r="M39" s="284"/>
      <c r="N39" s="284" t="s">
        <v>626</v>
      </c>
      <c r="O39" s="284"/>
      <c r="P39" s="284"/>
      <c r="Q39" s="284"/>
      <c r="R39" s="284" t="s">
        <v>627</v>
      </c>
      <c r="S39" s="284"/>
      <c r="T39" s="284"/>
      <c r="U39" s="284"/>
      <c r="V39" s="284"/>
      <c r="W39" s="284"/>
      <c r="X39" s="284"/>
      <c r="Y39" s="284" t="s">
        <v>628</v>
      </c>
      <c r="Z39" s="284"/>
      <c r="AA39" s="284"/>
      <c r="AB39" s="284"/>
      <c r="AC39" s="284"/>
      <c r="AD39" s="284"/>
      <c r="AE39" s="284"/>
      <c r="AF39" s="284"/>
      <c r="AG39" s="284"/>
      <c r="AH39" s="284"/>
      <c r="AI39" s="284"/>
      <c r="AJ39" s="285"/>
    </row>
    <row r="40" spans="1:36" ht="13.5" customHeight="1" x14ac:dyDescent="0.15">
      <c r="A40" s="381"/>
      <c r="B40" s="382"/>
      <c r="C40" s="382"/>
      <c r="D40" s="382"/>
      <c r="E40" s="383"/>
      <c r="F40" s="383"/>
      <c r="G40" s="383"/>
      <c r="H40" s="376"/>
      <c r="I40" s="379"/>
      <c r="J40" s="222"/>
      <c r="K40" s="464" t="s">
        <v>689</v>
      </c>
      <c r="L40" s="465"/>
      <c r="M40" s="465"/>
      <c r="N40" s="465"/>
      <c r="O40" s="465"/>
      <c r="P40" s="465"/>
      <c r="Q40" s="465"/>
      <c r="R40" s="465"/>
      <c r="S40" s="465"/>
      <c r="T40" s="465"/>
      <c r="U40" s="465"/>
      <c r="V40" s="465"/>
      <c r="W40" s="465"/>
      <c r="X40" s="465"/>
      <c r="Y40" s="462"/>
      <c r="Z40" s="462"/>
      <c r="AA40" s="462"/>
      <c r="AB40" s="462"/>
      <c r="AC40" s="462"/>
      <c r="AD40" s="462"/>
      <c r="AE40" s="462"/>
      <c r="AF40" s="462"/>
      <c r="AG40" s="462"/>
      <c r="AH40" s="462"/>
      <c r="AI40" s="462"/>
      <c r="AJ40" s="463"/>
    </row>
    <row r="41" spans="1:36" ht="13.5" customHeight="1" x14ac:dyDescent="0.15">
      <c r="A41" s="370" t="s">
        <v>602</v>
      </c>
      <c r="B41" s="371"/>
      <c r="C41" s="371"/>
      <c r="D41" s="371"/>
      <c r="E41" s="279" t="s">
        <v>603</v>
      </c>
      <c r="F41" s="279"/>
      <c r="G41" s="279" t="s">
        <v>604</v>
      </c>
      <c r="H41" s="279"/>
      <c r="I41" s="380"/>
      <c r="K41" s="464" t="s">
        <v>733</v>
      </c>
      <c r="L41" s="465"/>
      <c r="M41" s="465"/>
      <c r="N41" s="465"/>
      <c r="O41" s="465"/>
      <c r="P41" s="465"/>
      <c r="Q41" s="465"/>
      <c r="R41" s="465"/>
      <c r="S41" s="465"/>
      <c r="T41" s="465"/>
      <c r="U41" s="465"/>
      <c r="V41" s="465"/>
      <c r="W41" s="465"/>
      <c r="X41" s="465"/>
      <c r="Y41" s="462"/>
      <c r="Z41" s="462"/>
      <c r="AA41" s="462"/>
      <c r="AB41" s="462"/>
      <c r="AC41" s="462"/>
      <c r="AD41" s="462"/>
      <c r="AE41" s="462"/>
      <c r="AF41" s="462"/>
      <c r="AG41" s="462"/>
      <c r="AH41" s="462"/>
      <c r="AI41" s="462"/>
      <c r="AJ41" s="463"/>
    </row>
    <row r="42" spans="1:36" ht="13.5" customHeight="1" x14ac:dyDescent="0.15">
      <c r="A42" s="374" t="s">
        <v>580</v>
      </c>
      <c r="B42" s="375"/>
      <c r="C42" s="375"/>
      <c r="D42" s="375"/>
      <c r="E42" s="376">
        <v>0</v>
      </c>
      <c r="F42" s="376"/>
      <c r="G42" s="377">
        <f>$E$39+E42*20</f>
        <v>45</v>
      </c>
      <c r="H42" s="377"/>
      <c r="I42" s="378"/>
      <c r="J42" s="226"/>
      <c r="K42" s="464"/>
      <c r="L42" s="465"/>
      <c r="M42" s="465"/>
      <c r="N42" s="465"/>
      <c r="O42" s="465"/>
      <c r="P42" s="465"/>
      <c r="Q42" s="465"/>
      <c r="R42" s="465"/>
      <c r="S42" s="465"/>
      <c r="T42" s="465"/>
      <c r="U42" s="465"/>
      <c r="V42" s="465"/>
      <c r="W42" s="465"/>
      <c r="X42" s="465"/>
      <c r="Y42" s="462"/>
      <c r="Z42" s="462"/>
      <c r="AA42" s="462"/>
      <c r="AB42" s="462"/>
      <c r="AC42" s="462"/>
      <c r="AD42" s="462"/>
      <c r="AE42" s="462"/>
      <c r="AF42" s="462"/>
      <c r="AG42" s="462"/>
      <c r="AH42" s="462"/>
      <c r="AI42" s="462"/>
      <c r="AJ42" s="463"/>
    </row>
    <row r="43" spans="1:36" ht="13.5" customHeight="1" x14ac:dyDescent="0.15">
      <c r="A43" s="374" t="s">
        <v>581</v>
      </c>
      <c r="B43" s="375"/>
      <c r="C43" s="375"/>
      <c r="D43" s="375"/>
      <c r="E43" s="376">
        <v>0</v>
      </c>
      <c r="F43" s="376"/>
      <c r="G43" s="377">
        <f t="shared" ref="G43:G45" si="6">$E$39+E43*20</f>
        <v>45</v>
      </c>
      <c r="H43" s="377"/>
      <c r="I43" s="378"/>
      <c r="J43" s="226"/>
      <c r="K43" s="464"/>
      <c r="L43" s="465"/>
      <c r="M43" s="465"/>
      <c r="N43" s="465"/>
      <c r="O43" s="465"/>
      <c r="P43" s="465"/>
      <c r="Q43" s="465"/>
      <c r="R43" s="465"/>
      <c r="S43" s="465"/>
      <c r="T43" s="465"/>
      <c r="U43" s="465"/>
      <c r="V43" s="465"/>
      <c r="W43" s="465"/>
      <c r="X43" s="465"/>
      <c r="Y43" s="462"/>
      <c r="Z43" s="462"/>
      <c r="AA43" s="462"/>
      <c r="AB43" s="462"/>
      <c r="AC43" s="462"/>
      <c r="AD43" s="462"/>
      <c r="AE43" s="462"/>
      <c r="AF43" s="462"/>
      <c r="AG43" s="462"/>
      <c r="AH43" s="462"/>
      <c r="AI43" s="462"/>
      <c r="AJ43" s="463"/>
    </row>
    <row r="44" spans="1:36" ht="13.5" customHeight="1" x14ac:dyDescent="0.15">
      <c r="A44" s="374" t="s">
        <v>573</v>
      </c>
      <c r="B44" s="375"/>
      <c r="C44" s="375"/>
      <c r="D44" s="375"/>
      <c r="E44" s="376">
        <v>0</v>
      </c>
      <c r="F44" s="376"/>
      <c r="G44" s="377">
        <f t="shared" si="6"/>
        <v>45</v>
      </c>
      <c r="H44" s="377"/>
      <c r="I44" s="378"/>
      <c r="J44" s="226"/>
      <c r="K44" s="464"/>
      <c r="L44" s="465"/>
      <c r="M44" s="465"/>
      <c r="N44" s="465"/>
      <c r="O44" s="465"/>
      <c r="P44" s="465"/>
      <c r="Q44" s="465"/>
      <c r="R44" s="465"/>
      <c r="S44" s="465"/>
      <c r="T44" s="465"/>
      <c r="U44" s="465"/>
      <c r="V44" s="465"/>
      <c r="W44" s="465"/>
      <c r="X44" s="465"/>
      <c r="Y44" s="462"/>
      <c r="Z44" s="462"/>
      <c r="AA44" s="462"/>
      <c r="AB44" s="462"/>
      <c r="AC44" s="462"/>
      <c r="AD44" s="462"/>
      <c r="AE44" s="462"/>
      <c r="AF44" s="462"/>
      <c r="AG44" s="462"/>
      <c r="AH44" s="462"/>
      <c r="AI44" s="462"/>
      <c r="AJ44" s="463"/>
    </row>
    <row r="45" spans="1:36" ht="13.5" customHeight="1" thickBot="1" x14ac:dyDescent="0.2">
      <c r="A45" s="393" t="s">
        <v>582</v>
      </c>
      <c r="B45" s="394"/>
      <c r="C45" s="394"/>
      <c r="D45" s="394"/>
      <c r="E45" s="395">
        <v>0</v>
      </c>
      <c r="F45" s="395"/>
      <c r="G45" s="377">
        <f t="shared" si="6"/>
        <v>45</v>
      </c>
      <c r="H45" s="377"/>
      <c r="I45" s="378"/>
      <c r="J45" s="226"/>
      <c r="K45" s="479"/>
      <c r="L45" s="480"/>
      <c r="M45" s="480"/>
      <c r="N45" s="480"/>
      <c r="O45" s="480"/>
      <c r="P45" s="480"/>
      <c r="Q45" s="480"/>
      <c r="R45" s="480"/>
      <c r="S45" s="480"/>
      <c r="T45" s="480"/>
      <c r="U45" s="480"/>
      <c r="V45" s="480"/>
      <c r="W45" s="480"/>
      <c r="X45" s="480"/>
      <c r="Y45" s="466"/>
      <c r="Z45" s="466"/>
      <c r="AA45" s="466"/>
      <c r="AB45" s="466"/>
      <c r="AC45" s="466"/>
      <c r="AD45" s="466"/>
      <c r="AE45" s="466"/>
      <c r="AF45" s="466"/>
      <c r="AG45" s="466"/>
      <c r="AH45" s="466"/>
      <c r="AI45" s="466"/>
      <c r="AJ45" s="467"/>
    </row>
    <row r="46" spans="1:36" ht="14.25" customHeight="1" thickBot="1" x14ac:dyDescent="0.2">
      <c r="A46" s="405" t="s">
        <v>583</v>
      </c>
      <c r="B46" s="406"/>
      <c r="C46" s="406"/>
      <c r="D46" s="406"/>
      <c r="E46" s="407">
        <f>AV13</f>
        <v>60</v>
      </c>
      <c r="F46" s="407"/>
      <c r="G46" s="407"/>
      <c r="H46" s="408"/>
      <c r="I46" s="409"/>
      <c r="J46" s="222"/>
    </row>
    <row r="47" spans="1:36" ht="14.25" customHeight="1" thickBot="1" x14ac:dyDescent="0.2">
      <c r="A47" s="468"/>
      <c r="B47" s="469"/>
      <c r="C47" s="469"/>
      <c r="D47" s="469"/>
      <c r="E47" s="470"/>
      <c r="F47" s="470"/>
      <c r="G47" s="470"/>
      <c r="H47" s="471"/>
      <c r="I47" s="472"/>
      <c r="J47" s="222"/>
      <c r="K47" s="473" t="s">
        <v>584</v>
      </c>
      <c r="L47" s="474"/>
      <c r="M47" s="474"/>
      <c r="N47" s="474"/>
      <c r="O47" s="474"/>
      <c r="P47" s="474"/>
      <c r="Q47" s="475"/>
    </row>
    <row r="48" spans="1:36" ht="14.25" customHeight="1" thickBot="1" x14ac:dyDescent="0.2">
      <c r="A48" s="232"/>
      <c r="B48" s="232"/>
      <c r="C48" s="232"/>
      <c r="D48" s="232"/>
      <c r="E48" s="233"/>
      <c r="F48" s="233"/>
      <c r="G48" s="234"/>
      <c r="H48" s="234"/>
      <c r="I48" s="234"/>
      <c r="J48" s="226"/>
      <c r="K48" s="476"/>
      <c r="L48" s="477"/>
      <c r="M48" s="477"/>
      <c r="N48" s="477"/>
      <c r="O48" s="477"/>
      <c r="P48" s="477"/>
      <c r="Q48" s="478"/>
    </row>
    <row r="49" spans="1:70" x14ac:dyDescent="0.15">
      <c r="J49" s="226"/>
      <c r="K49" s="484"/>
      <c r="L49" s="485"/>
      <c r="M49" s="485"/>
      <c r="N49" s="485"/>
      <c r="O49" s="485"/>
      <c r="P49" s="485"/>
      <c r="Q49" s="485"/>
      <c r="R49" s="485"/>
      <c r="S49" s="485"/>
      <c r="T49" s="485"/>
      <c r="U49" s="485"/>
      <c r="V49" s="485"/>
      <c r="W49" s="485"/>
      <c r="X49" s="485"/>
      <c r="Y49" s="485"/>
      <c r="Z49" s="485"/>
      <c r="AA49" s="485"/>
      <c r="AB49" s="485"/>
      <c r="AC49" s="485"/>
      <c r="AD49" s="485"/>
      <c r="AE49" s="485"/>
      <c r="AF49" s="485"/>
      <c r="AG49" s="485"/>
      <c r="AH49" s="485"/>
      <c r="AI49" s="485"/>
      <c r="AJ49" s="486"/>
    </row>
    <row r="50" spans="1:70" ht="14.25" thickBot="1" x14ac:dyDescent="0.2">
      <c r="K50" s="487"/>
      <c r="L50" s="488"/>
      <c r="M50" s="488"/>
      <c r="N50" s="488"/>
      <c r="O50" s="488"/>
      <c r="P50" s="488"/>
      <c r="Q50" s="488"/>
      <c r="R50" s="488"/>
      <c r="S50" s="488"/>
      <c r="T50" s="488"/>
      <c r="U50" s="488"/>
      <c r="V50" s="488"/>
      <c r="W50" s="488"/>
      <c r="X50" s="488"/>
      <c r="Y50" s="488"/>
      <c r="Z50" s="488"/>
      <c r="AA50" s="488"/>
      <c r="AB50" s="488"/>
      <c r="AC50" s="488"/>
      <c r="AD50" s="488"/>
      <c r="AE50" s="488"/>
      <c r="AF50" s="488"/>
      <c r="AG50" s="488"/>
      <c r="AH50" s="488"/>
      <c r="AI50" s="488"/>
      <c r="AJ50" s="489"/>
    </row>
    <row r="51" spans="1:70" ht="13.5" customHeight="1" thickBot="1" x14ac:dyDescent="0.2">
      <c r="A51" s="490" t="s">
        <v>731</v>
      </c>
      <c r="B51" s="491"/>
      <c r="C51" s="491"/>
      <c r="D51" s="491"/>
      <c r="E51" s="491"/>
      <c r="F51" s="491"/>
      <c r="G51" s="492"/>
      <c r="J51" s="233"/>
      <c r="K51" s="233"/>
      <c r="L51" s="233"/>
      <c r="M51" s="233"/>
      <c r="N51" s="233"/>
      <c r="O51" s="233"/>
      <c r="P51" s="233"/>
      <c r="Q51" s="233"/>
      <c r="R51" s="233"/>
      <c r="S51" s="233"/>
      <c r="AL51" s="496"/>
      <c r="AM51" s="496"/>
      <c r="AN51" s="324"/>
      <c r="AO51" s="324"/>
      <c r="AP51" s="324"/>
      <c r="AQ51" s="219"/>
      <c r="AR51" s="219"/>
      <c r="AS51" s="219"/>
      <c r="AT51" s="219"/>
      <c r="AU51" s="497"/>
      <c r="AV51" s="497"/>
      <c r="AW51" s="497"/>
      <c r="AX51" s="497"/>
      <c r="AY51" s="497"/>
      <c r="AZ51" s="497"/>
      <c r="BA51" s="497"/>
      <c r="BB51" s="497"/>
      <c r="BC51" s="497"/>
      <c r="BD51" s="497"/>
      <c r="BE51" s="219"/>
      <c r="BF51" s="219"/>
      <c r="BG51" s="219"/>
      <c r="BH51" s="219"/>
      <c r="BI51" s="219"/>
      <c r="BJ51" s="219"/>
      <c r="BK51" s="219"/>
      <c r="BL51" s="219"/>
      <c r="BM51" s="219"/>
      <c r="BN51" s="219"/>
      <c r="BO51" s="219"/>
      <c r="BP51" s="219"/>
    </row>
    <row r="52" spans="1:70" ht="13.5" customHeight="1" thickBot="1" x14ac:dyDescent="0.2">
      <c r="A52" s="493"/>
      <c r="B52" s="494"/>
      <c r="C52" s="494"/>
      <c r="D52" s="494"/>
      <c r="E52" s="494"/>
      <c r="F52" s="494"/>
      <c r="G52" s="495"/>
      <c r="K52" s="286" t="s">
        <v>704</v>
      </c>
      <c r="L52" s="284"/>
      <c r="M52" s="284"/>
      <c r="N52" s="284"/>
      <c r="O52" s="284"/>
      <c r="P52" s="284"/>
      <c r="Q52" s="284"/>
      <c r="R52" s="284"/>
      <c r="S52" s="284"/>
      <c r="T52" s="285"/>
      <c r="AL52" s="496"/>
      <c r="AM52" s="496"/>
      <c r="AN52" s="497"/>
      <c r="AO52" s="497"/>
      <c r="AP52" s="497"/>
      <c r="AQ52" s="497"/>
      <c r="AR52" s="497"/>
      <c r="AS52" s="324"/>
      <c r="AT52" s="324"/>
      <c r="AU52" s="324"/>
      <c r="AV52" s="324"/>
      <c r="AW52" s="324"/>
      <c r="AX52" s="324"/>
      <c r="AY52" s="324"/>
      <c r="AZ52" s="324"/>
      <c r="BA52" s="324"/>
      <c r="BB52" s="324"/>
      <c r="BC52" s="324"/>
      <c r="BD52" s="324"/>
      <c r="BE52" s="324"/>
      <c r="BF52" s="324"/>
      <c r="BG52" s="324"/>
      <c r="BH52" s="324"/>
      <c r="BI52" s="324"/>
      <c r="BJ52" s="324"/>
      <c r="BK52" s="324"/>
      <c r="BL52" s="324"/>
      <c r="BM52" s="324"/>
      <c r="BN52" s="324"/>
      <c r="BO52" s="324"/>
      <c r="BP52" s="324"/>
      <c r="BQ52" s="324"/>
      <c r="BR52" s="324"/>
    </row>
    <row r="53" spans="1:70" ht="13.5" customHeight="1" x14ac:dyDescent="0.15">
      <c r="A53" s="481" t="s">
        <v>748</v>
      </c>
      <c r="B53" s="482"/>
      <c r="C53" s="482"/>
      <c r="D53" s="482"/>
      <c r="E53" s="482"/>
      <c r="F53" s="482"/>
      <c r="G53" s="482" t="s">
        <v>752</v>
      </c>
      <c r="H53" s="482"/>
      <c r="I53" s="482" t="s">
        <v>703</v>
      </c>
      <c r="J53" s="482"/>
      <c r="K53" s="483" t="s">
        <v>705</v>
      </c>
      <c r="L53" s="483"/>
      <c r="M53" s="483" t="s">
        <v>706</v>
      </c>
      <c r="N53" s="483"/>
      <c r="O53" s="483" t="s">
        <v>707</v>
      </c>
      <c r="P53" s="483"/>
      <c r="Q53" s="483" t="s">
        <v>745</v>
      </c>
      <c r="R53" s="483"/>
      <c r="S53" s="506" t="s">
        <v>708</v>
      </c>
      <c r="T53" s="506"/>
      <c r="U53" s="482" t="s">
        <v>709</v>
      </c>
      <c r="V53" s="482"/>
      <c r="W53" s="482" t="s">
        <v>746</v>
      </c>
      <c r="X53" s="482"/>
      <c r="Y53" s="482" t="s">
        <v>747</v>
      </c>
      <c r="Z53" s="482"/>
      <c r="AA53" s="482" t="s">
        <v>740</v>
      </c>
      <c r="AB53" s="482"/>
      <c r="AC53" s="482" t="s">
        <v>742</v>
      </c>
      <c r="AD53" s="482"/>
      <c r="AE53" s="482" t="s">
        <v>743</v>
      </c>
      <c r="AF53" s="482"/>
      <c r="AG53" s="482" t="s">
        <v>744</v>
      </c>
      <c r="AH53" s="482"/>
      <c r="AI53" s="482" t="s">
        <v>751</v>
      </c>
      <c r="AJ53" s="482"/>
      <c r="AK53" s="504"/>
      <c r="AO53" s="218" t="s">
        <v>744</v>
      </c>
      <c r="AP53" s="235"/>
      <c r="AQ53" s="235"/>
      <c r="AR53" s="235"/>
      <c r="AS53" s="235"/>
      <c r="AT53" s="235"/>
      <c r="AU53" s="235"/>
      <c r="AV53" s="235"/>
      <c r="AW53" s="235"/>
      <c r="AX53" s="235"/>
      <c r="AY53" s="235"/>
      <c r="AZ53" s="235"/>
      <c r="BA53" s="235"/>
      <c r="BB53" s="235"/>
      <c r="BC53" s="235"/>
      <c r="BD53" s="235"/>
      <c r="BE53" s="235"/>
      <c r="BF53" s="235"/>
      <c r="BG53" s="235"/>
      <c r="BH53" s="235"/>
      <c r="BI53" s="235"/>
      <c r="BJ53" s="235"/>
      <c r="BK53" s="235"/>
      <c r="BL53" s="235"/>
      <c r="BM53" s="235"/>
      <c r="BN53" s="235"/>
      <c r="BO53" s="235"/>
      <c r="BP53" s="235"/>
      <c r="BQ53" s="235"/>
      <c r="BR53" s="235"/>
    </row>
    <row r="54" spans="1:70" x14ac:dyDescent="0.15">
      <c r="A54" s="505" t="s">
        <v>3731</v>
      </c>
      <c r="B54" s="311"/>
      <c r="C54" s="311"/>
      <c r="D54" s="311"/>
      <c r="E54" s="311"/>
      <c r="F54" s="311"/>
      <c r="G54" s="311" t="s">
        <v>702</v>
      </c>
      <c r="H54" s="311"/>
      <c r="I54" s="311" t="s">
        <v>3723</v>
      </c>
      <c r="J54" s="311"/>
      <c r="K54" s="311" t="s">
        <v>652</v>
      </c>
      <c r="L54" s="311"/>
      <c r="M54" s="311" t="s">
        <v>652</v>
      </c>
      <c r="N54" s="311"/>
      <c r="O54" s="311" t="s">
        <v>652</v>
      </c>
      <c r="P54" s="311"/>
      <c r="Q54" s="311" t="s">
        <v>652</v>
      </c>
      <c r="R54" s="503"/>
      <c r="S54" s="311">
        <v>0</v>
      </c>
      <c r="T54" s="311"/>
      <c r="U54" s="310">
        <v>3</v>
      </c>
      <c r="V54" s="311"/>
      <c r="W54" s="311" t="s">
        <v>652</v>
      </c>
      <c r="X54" s="311"/>
      <c r="Y54" s="311">
        <v>3</v>
      </c>
      <c r="Z54" s="311"/>
      <c r="AA54" s="311" t="s">
        <v>3732</v>
      </c>
      <c r="AB54" s="311"/>
      <c r="AC54" s="311" t="s">
        <v>519</v>
      </c>
      <c r="AD54" s="311"/>
      <c r="AE54" s="311" t="s">
        <v>1070</v>
      </c>
      <c r="AF54" s="311"/>
      <c r="AG54" s="311">
        <v>0</v>
      </c>
      <c r="AH54" s="311"/>
      <c r="AI54" s="311">
        <v>0</v>
      </c>
      <c r="AJ54" s="311"/>
      <c r="AK54" s="319"/>
      <c r="AL54" s="236"/>
      <c r="AM54" s="236"/>
      <c r="AN54" s="236"/>
      <c r="AO54" s="236"/>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233"/>
      <c r="BQ54" s="233"/>
      <c r="BR54" s="233"/>
    </row>
    <row r="55" spans="1:70" ht="13.5" customHeight="1" x14ac:dyDescent="0.15">
      <c r="A55" s="498" t="s">
        <v>749</v>
      </c>
      <c r="B55" s="499"/>
      <c r="C55" s="499"/>
      <c r="D55" s="500"/>
      <c r="E55" s="500"/>
      <c r="F55" s="500"/>
      <c r="G55" s="500"/>
      <c r="H55" s="500"/>
      <c r="I55" s="500"/>
      <c r="J55" s="500"/>
      <c r="K55" s="500"/>
      <c r="L55" s="500"/>
      <c r="M55" s="500"/>
      <c r="N55" s="500"/>
      <c r="O55" s="500"/>
      <c r="P55" s="500"/>
      <c r="Q55" s="500"/>
      <c r="R55" s="500"/>
      <c r="S55" s="501"/>
      <c r="T55" s="501"/>
      <c r="U55" s="500"/>
      <c r="V55" s="500"/>
      <c r="W55" s="500"/>
      <c r="X55" s="500"/>
      <c r="Y55" s="500"/>
      <c r="Z55" s="500"/>
      <c r="AA55" s="500"/>
      <c r="AB55" s="500"/>
      <c r="AC55" s="500"/>
      <c r="AD55" s="500"/>
      <c r="AE55" s="500"/>
      <c r="AF55" s="500"/>
      <c r="AG55" s="500"/>
      <c r="AH55" s="500"/>
      <c r="AI55" s="500"/>
      <c r="AJ55" s="500"/>
      <c r="AK55" s="502"/>
      <c r="AL55" s="507" t="b">
        <v>0</v>
      </c>
      <c r="AM55" s="508"/>
      <c r="AN55" s="508"/>
      <c r="AO55" s="236">
        <f>IF(AL55=TRUE,AG54,0)</f>
        <v>0</v>
      </c>
      <c r="AP55" s="235"/>
      <c r="AQ55" s="235"/>
      <c r="AR55" s="235"/>
      <c r="AS55" s="235"/>
      <c r="AT55" s="235"/>
      <c r="AU55" s="235"/>
      <c r="AV55" s="235"/>
      <c r="AW55" s="235"/>
      <c r="AX55" s="235"/>
      <c r="AY55" s="235"/>
      <c r="AZ55" s="235"/>
      <c r="BA55" s="235"/>
      <c r="BB55" s="235"/>
      <c r="BC55" s="235"/>
      <c r="BD55" s="235"/>
      <c r="BE55" s="235"/>
      <c r="BF55" s="235"/>
      <c r="BG55" s="235"/>
      <c r="BH55" s="235"/>
      <c r="BI55" s="235"/>
      <c r="BJ55" s="235"/>
      <c r="BK55" s="235"/>
      <c r="BL55" s="235"/>
      <c r="BM55" s="235"/>
      <c r="BN55" s="235"/>
      <c r="BO55" s="235"/>
      <c r="BP55" s="235"/>
      <c r="BQ55" s="235"/>
      <c r="BR55" s="235"/>
    </row>
    <row r="56" spans="1:70" ht="14.25" thickBot="1" x14ac:dyDescent="0.2">
      <c r="A56" s="509" t="s">
        <v>750</v>
      </c>
      <c r="B56" s="510"/>
      <c r="C56" s="510"/>
      <c r="D56" s="511"/>
      <c r="E56" s="511"/>
      <c r="F56" s="511"/>
      <c r="G56" s="511"/>
      <c r="H56" s="511"/>
      <c r="I56" s="511"/>
      <c r="J56" s="511"/>
      <c r="K56" s="511"/>
      <c r="L56" s="511"/>
      <c r="M56" s="511"/>
      <c r="N56" s="511"/>
      <c r="O56" s="511"/>
      <c r="P56" s="511"/>
      <c r="Q56" s="511"/>
      <c r="R56" s="511"/>
      <c r="S56" s="511"/>
      <c r="T56" s="511"/>
      <c r="U56" s="511"/>
      <c r="V56" s="511"/>
      <c r="W56" s="511"/>
      <c r="X56" s="511"/>
      <c r="Y56" s="511"/>
      <c r="Z56" s="511"/>
      <c r="AA56" s="511"/>
      <c r="AB56" s="511"/>
      <c r="AC56" s="511"/>
      <c r="AD56" s="511"/>
      <c r="AE56" s="511"/>
      <c r="AF56" s="511"/>
      <c r="AG56" s="511"/>
      <c r="AH56" s="511"/>
      <c r="AI56" s="511"/>
      <c r="AJ56" s="511"/>
      <c r="AK56" s="512"/>
      <c r="AL56" s="230"/>
      <c r="AM56" s="233"/>
      <c r="AN56" s="233"/>
      <c r="AO56" s="233"/>
      <c r="AP56" s="233"/>
      <c r="AQ56" s="233"/>
      <c r="AR56" s="233"/>
      <c r="AS56" s="233"/>
      <c r="AT56" s="233"/>
      <c r="AU56" s="233"/>
      <c r="AV56" s="233"/>
      <c r="AW56" s="233"/>
      <c r="AX56" s="233"/>
      <c r="AY56" s="233"/>
      <c r="AZ56" s="233"/>
      <c r="BA56" s="233"/>
      <c r="BB56" s="233"/>
      <c r="BC56" s="233"/>
      <c r="BD56" s="233"/>
      <c r="BE56" s="233"/>
      <c r="BF56" s="233"/>
      <c r="BG56" s="233"/>
      <c r="BH56" s="233"/>
      <c r="BI56" s="233"/>
      <c r="BJ56" s="233"/>
      <c r="BK56" s="233"/>
      <c r="BL56" s="233"/>
      <c r="BM56" s="233"/>
      <c r="BN56" s="233"/>
      <c r="BO56" s="233"/>
      <c r="BP56" s="233"/>
      <c r="BQ56" s="233"/>
      <c r="BR56" s="233"/>
    </row>
    <row r="57" spans="1:70" x14ac:dyDescent="0.15">
      <c r="A57" s="481" t="s">
        <v>748</v>
      </c>
      <c r="B57" s="482"/>
      <c r="C57" s="482"/>
      <c r="D57" s="482"/>
      <c r="E57" s="482"/>
      <c r="F57" s="482"/>
      <c r="G57" s="482" t="s">
        <v>752</v>
      </c>
      <c r="H57" s="482"/>
      <c r="I57" s="482" t="s">
        <v>703</v>
      </c>
      <c r="J57" s="482"/>
      <c r="K57" s="482" t="s">
        <v>705</v>
      </c>
      <c r="L57" s="482"/>
      <c r="M57" s="482" t="s">
        <v>706</v>
      </c>
      <c r="N57" s="482"/>
      <c r="O57" s="482" t="s">
        <v>707</v>
      </c>
      <c r="P57" s="482"/>
      <c r="Q57" s="482" t="s">
        <v>745</v>
      </c>
      <c r="R57" s="482"/>
      <c r="S57" s="482" t="s">
        <v>708</v>
      </c>
      <c r="T57" s="482"/>
      <c r="U57" s="482" t="s">
        <v>709</v>
      </c>
      <c r="V57" s="482"/>
      <c r="W57" s="482" t="s">
        <v>746</v>
      </c>
      <c r="X57" s="482"/>
      <c r="Y57" s="482" t="s">
        <v>747</v>
      </c>
      <c r="Z57" s="482"/>
      <c r="AA57" s="482" t="s">
        <v>740</v>
      </c>
      <c r="AB57" s="482"/>
      <c r="AC57" s="482" t="s">
        <v>742</v>
      </c>
      <c r="AD57" s="482"/>
      <c r="AE57" s="482" t="s">
        <v>743</v>
      </c>
      <c r="AF57" s="482"/>
      <c r="AG57" s="482" t="s">
        <v>744</v>
      </c>
      <c r="AH57" s="482"/>
      <c r="AI57" s="482" t="s">
        <v>751</v>
      </c>
      <c r="AJ57" s="482"/>
      <c r="AK57" s="504"/>
    </row>
    <row r="58" spans="1:70" ht="13.5" customHeight="1" x14ac:dyDescent="0.15">
      <c r="A58" s="505"/>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311"/>
      <c r="AE58" s="311"/>
      <c r="AF58" s="311"/>
      <c r="AG58" s="311"/>
      <c r="AH58" s="311"/>
      <c r="AI58" s="311"/>
      <c r="AJ58" s="311"/>
      <c r="AK58" s="319"/>
      <c r="AL58" s="236"/>
      <c r="AM58" s="236"/>
      <c r="AN58" s="236"/>
      <c r="AO58" s="236"/>
    </row>
    <row r="59" spans="1:70" ht="13.5" customHeight="1" x14ac:dyDescent="0.15">
      <c r="A59" s="498" t="s">
        <v>749</v>
      </c>
      <c r="B59" s="499"/>
      <c r="C59" s="499"/>
      <c r="D59" s="500"/>
      <c r="E59" s="500"/>
      <c r="F59" s="500"/>
      <c r="G59" s="500"/>
      <c r="H59" s="500"/>
      <c r="I59" s="500"/>
      <c r="J59" s="500"/>
      <c r="K59" s="500"/>
      <c r="L59" s="500"/>
      <c r="M59" s="500"/>
      <c r="N59" s="500"/>
      <c r="O59" s="500"/>
      <c r="P59" s="500"/>
      <c r="Q59" s="500"/>
      <c r="R59" s="500"/>
      <c r="S59" s="500"/>
      <c r="T59" s="500"/>
      <c r="U59" s="500"/>
      <c r="V59" s="500"/>
      <c r="W59" s="500"/>
      <c r="X59" s="500"/>
      <c r="Y59" s="500"/>
      <c r="Z59" s="500"/>
      <c r="AA59" s="500"/>
      <c r="AB59" s="500"/>
      <c r="AC59" s="500"/>
      <c r="AD59" s="500"/>
      <c r="AE59" s="500"/>
      <c r="AF59" s="500"/>
      <c r="AG59" s="500"/>
      <c r="AH59" s="500"/>
      <c r="AI59" s="500"/>
      <c r="AJ59" s="500"/>
      <c r="AK59" s="502"/>
      <c r="AL59" s="507" t="b">
        <v>0</v>
      </c>
      <c r="AM59" s="508"/>
      <c r="AN59" s="508"/>
      <c r="AO59" s="236">
        <f>IF(AL59=TRUE,AG58,0)</f>
        <v>0</v>
      </c>
    </row>
    <row r="60" spans="1:70" ht="14.25" thickBot="1" x14ac:dyDescent="0.2">
      <c r="A60" s="509" t="s">
        <v>750</v>
      </c>
      <c r="B60" s="510"/>
      <c r="C60" s="510"/>
      <c r="D60" s="511"/>
      <c r="E60" s="511"/>
      <c r="F60" s="511"/>
      <c r="G60" s="511"/>
      <c r="H60" s="511"/>
      <c r="I60" s="511"/>
      <c r="J60" s="511"/>
      <c r="K60" s="511"/>
      <c r="L60" s="511"/>
      <c r="M60" s="511"/>
      <c r="N60" s="511"/>
      <c r="O60" s="511"/>
      <c r="P60" s="511"/>
      <c r="Q60" s="511"/>
      <c r="R60" s="511"/>
      <c r="S60" s="511"/>
      <c r="T60" s="511"/>
      <c r="U60" s="511"/>
      <c r="V60" s="511"/>
      <c r="W60" s="511"/>
      <c r="X60" s="511"/>
      <c r="Y60" s="511"/>
      <c r="Z60" s="511"/>
      <c r="AA60" s="511"/>
      <c r="AB60" s="511"/>
      <c r="AC60" s="511"/>
      <c r="AD60" s="511"/>
      <c r="AE60" s="511"/>
      <c r="AF60" s="511"/>
      <c r="AG60" s="511"/>
      <c r="AH60" s="511"/>
      <c r="AI60" s="511"/>
      <c r="AJ60" s="511"/>
      <c r="AK60" s="512"/>
    </row>
    <row r="61" spans="1:70" ht="14.25" thickBot="1" x14ac:dyDescent="0.2">
      <c r="N61" s="237"/>
      <c r="O61" s="237"/>
      <c r="AF61" s="513" t="s">
        <v>1741</v>
      </c>
      <c r="AG61" s="514"/>
      <c r="AH61" s="514"/>
      <c r="AI61" s="515"/>
      <c r="AJ61" s="516">
        <f>SUM(AO55,AO59)</f>
        <v>0</v>
      </c>
      <c r="AK61" s="517"/>
    </row>
    <row r="62" spans="1:70" x14ac:dyDescent="0.15">
      <c r="A62" s="439" t="s">
        <v>754</v>
      </c>
      <c r="B62" s="440"/>
      <c r="C62" s="440"/>
      <c r="D62" s="440"/>
      <c r="E62" s="440"/>
      <c r="F62" s="440"/>
      <c r="G62" s="518"/>
      <c r="N62" s="237"/>
      <c r="O62" s="237"/>
    </row>
    <row r="63" spans="1:70" ht="14.25" thickBot="1" x14ac:dyDescent="0.2">
      <c r="A63" s="442"/>
      <c r="B63" s="443"/>
      <c r="C63" s="443"/>
      <c r="D63" s="443"/>
      <c r="E63" s="443"/>
      <c r="F63" s="443"/>
      <c r="G63" s="519"/>
    </row>
    <row r="64" spans="1:70" ht="14.25" thickBot="1" x14ac:dyDescent="0.2">
      <c r="A64" s="520" t="s">
        <v>764</v>
      </c>
      <c r="B64" s="521"/>
      <c r="C64" s="521"/>
      <c r="D64" s="521"/>
      <c r="E64" s="521"/>
      <c r="F64" s="521"/>
      <c r="G64" s="521"/>
      <c r="H64" s="521"/>
      <c r="I64" s="521"/>
      <c r="J64" s="522" t="s">
        <v>752</v>
      </c>
      <c r="K64" s="522"/>
      <c r="L64" s="522"/>
      <c r="M64" s="522"/>
      <c r="N64" s="522"/>
      <c r="O64" s="522"/>
      <c r="P64" s="522" t="s">
        <v>703</v>
      </c>
      <c r="Q64" s="522"/>
      <c r="R64" s="522"/>
      <c r="S64" s="522"/>
      <c r="T64" s="521" t="s">
        <v>704</v>
      </c>
      <c r="U64" s="521"/>
      <c r="V64" s="522" t="s">
        <v>709</v>
      </c>
      <c r="W64" s="522"/>
      <c r="X64" s="522" t="s">
        <v>746</v>
      </c>
      <c r="Y64" s="522"/>
      <c r="Z64" s="522" t="s">
        <v>747</v>
      </c>
      <c r="AA64" s="522"/>
      <c r="AB64" s="522" t="s">
        <v>742</v>
      </c>
      <c r="AC64" s="522"/>
      <c r="AD64" s="522"/>
      <c r="AE64" s="522"/>
      <c r="AF64" s="522" t="s">
        <v>743</v>
      </c>
      <c r="AG64" s="522"/>
      <c r="AH64" s="522" t="s">
        <v>744</v>
      </c>
      <c r="AI64" s="522"/>
      <c r="AJ64" s="534" t="s">
        <v>911</v>
      </c>
      <c r="AK64" s="535"/>
      <c r="AO64" s="218" t="s">
        <v>744</v>
      </c>
    </row>
    <row r="65" spans="1:69" x14ac:dyDescent="0.15">
      <c r="A65" s="531" t="s">
        <v>895</v>
      </c>
      <c r="B65" s="532"/>
      <c r="C65" s="532"/>
      <c r="D65" s="532"/>
      <c r="E65" s="532"/>
      <c r="F65" s="532"/>
      <c r="G65" s="532"/>
      <c r="H65" s="532"/>
      <c r="I65" s="532"/>
      <c r="J65" s="523" t="str">
        <f>IF(A65="","",INDEX(通常武器!$C:$C,MATCH(無垢なる可能性!A65,通常武器!$B:$B,0)))</f>
        <v>盾</v>
      </c>
      <c r="K65" s="523"/>
      <c r="L65" s="523"/>
      <c r="M65" s="523"/>
      <c r="N65" s="523"/>
      <c r="O65" s="523"/>
      <c r="P65" s="523" t="str">
        <f>IF(A65="","",INDEX(通常武器!$D:$D,MATCH(無垢なる可能性!A65,通常武器!$B:$B,0)))</f>
        <v>〔白〕</v>
      </c>
      <c r="Q65" s="523"/>
      <c r="R65" s="523"/>
      <c r="S65" s="523"/>
      <c r="T65" s="533" t="str">
        <f>IF(A65="","",INDEX(通常武器!$E:$E,MATCH(無垢なる可能性!A65,通常武器!$B:$B,0)))</f>
        <v>殴+0</v>
      </c>
      <c r="U65" s="533"/>
      <c r="V65" s="523" t="str">
        <f>IF(A65="","",INDEX(通常武器!$F:$F,MATCH(無垢なる可能性!A65,通常武器!$B:$B,0)))</f>
        <v>-</v>
      </c>
      <c r="W65" s="523"/>
      <c r="X65" s="523">
        <f>IF(A65="","",INDEX(通常武器!$G:$G,MATCH(無垢なる可能性!A65,通常武器!$B:$B,0)))</f>
        <v>4</v>
      </c>
      <c r="Y65" s="523"/>
      <c r="Z65" s="523" t="str">
        <f>IF(A65="","",INDEX(通常武器!$H:$H,MATCH(無垢なる可能性!A65,通常武器!$B:$B,0)))</f>
        <v>-</v>
      </c>
      <c r="AA65" s="523"/>
      <c r="AB65" s="523" t="str">
        <f>IF(A65="","",INDEX(通常武器!$I:$I,MATCH(無垢なる可能性!A65,通常武器!$B:$B,0)))</f>
        <v>至近</v>
      </c>
      <c r="AC65" s="523"/>
      <c r="AD65" s="523"/>
      <c r="AE65" s="523"/>
      <c r="AF65" s="523" t="str">
        <f>IF(A65="","",INDEX(通常武器!$J:$J,MATCH(無垢なる可能性!A65,通常武器!$B:$B,0)))</f>
        <v>なし</v>
      </c>
      <c r="AG65" s="523"/>
      <c r="AH65" s="523">
        <f>IF(A65="","",INDEX(通常武器!$K:$K,MATCH(無垢なる可能性!A65,通常武器!$B:$B,0)))</f>
        <v>1</v>
      </c>
      <c r="AI65" s="523"/>
      <c r="AJ65" s="524">
        <f>IF(A65="","",INDEX(通常武器!$L:$L,MATCH(無垢なる可能性!A65,通常武器!$B:$B,0)))</f>
        <v>100</v>
      </c>
      <c r="AK65" s="525"/>
      <c r="AL65" s="236"/>
      <c r="AM65" s="236"/>
      <c r="AN65" s="236"/>
      <c r="AO65" s="236"/>
      <c r="AP65" s="236"/>
      <c r="AQ65" s="236"/>
    </row>
    <row r="66" spans="1:69" ht="14.25" thickBot="1" x14ac:dyDescent="0.2">
      <c r="A66" s="526" t="s">
        <v>717</v>
      </c>
      <c r="B66" s="527"/>
      <c r="C66" s="527"/>
      <c r="D66" s="528" t="str">
        <f>IF(A65="","",INDEX(通常武器!$M:$M,MATCH(無垢なる可能性!A65,通常武器!$B:$B,0)))</f>
        <v>[常時]この武器は1つだけ準備できる。</v>
      </c>
      <c r="E66" s="529"/>
      <c r="F66" s="529"/>
      <c r="G66" s="529"/>
      <c r="H66" s="529"/>
      <c r="I66" s="529"/>
      <c r="J66" s="529"/>
      <c r="K66" s="529"/>
      <c r="L66" s="529"/>
      <c r="M66" s="529"/>
      <c r="N66" s="529"/>
      <c r="O66" s="529"/>
      <c r="P66" s="529"/>
      <c r="Q66" s="529"/>
      <c r="R66" s="529"/>
      <c r="S66" s="529"/>
      <c r="T66" s="529"/>
      <c r="U66" s="529"/>
      <c r="V66" s="529"/>
      <c r="W66" s="529"/>
      <c r="X66" s="529"/>
      <c r="Y66" s="529"/>
      <c r="Z66" s="529"/>
      <c r="AA66" s="529"/>
      <c r="AB66" s="529"/>
      <c r="AC66" s="529"/>
      <c r="AD66" s="529"/>
      <c r="AE66" s="529"/>
      <c r="AF66" s="529"/>
      <c r="AG66" s="529"/>
      <c r="AH66" s="529"/>
      <c r="AI66" s="529"/>
      <c r="AJ66" s="529"/>
      <c r="AK66" s="530"/>
      <c r="AL66" s="507" t="b">
        <v>0</v>
      </c>
      <c r="AM66" s="508"/>
      <c r="AN66" s="508"/>
      <c r="AO66" s="236">
        <f>IF(AL66=TRUE,AH65,0)</f>
        <v>0</v>
      </c>
      <c r="AP66" s="236"/>
      <c r="AQ66" s="236"/>
    </row>
    <row r="67" spans="1:69" x14ac:dyDescent="0.15">
      <c r="A67" s="531"/>
      <c r="B67" s="532"/>
      <c r="C67" s="532"/>
      <c r="D67" s="532"/>
      <c r="E67" s="532"/>
      <c r="F67" s="532"/>
      <c r="G67" s="532"/>
      <c r="H67" s="532"/>
      <c r="I67" s="532"/>
      <c r="J67" s="523" t="str">
        <f>IF(A67="","",INDEX(通常武器!$C:$C,MATCH(無垢なる可能性!A67,通常武器!$B:$B,0)))</f>
        <v/>
      </c>
      <c r="K67" s="523"/>
      <c r="L67" s="523"/>
      <c r="M67" s="523"/>
      <c r="N67" s="523"/>
      <c r="O67" s="523"/>
      <c r="P67" s="523" t="str">
        <f>IF(A67="","",INDEX(通常武器!$D:$D,MATCH(無垢なる可能性!A67,通常武器!$B:$B,0)))</f>
        <v/>
      </c>
      <c r="Q67" s="523"/>
      <c r="R67" s="523"/>
      <c r="S67" s="523"/>
      <c r="T67" s="533" t="str">
        <f>IF(A67="","",INDEX(通常武器!$E:$E,MATCH(無垢なる可能性!A67,通常武器!$B:$B,0)))</f>
        <v/>
      </c>
      <c r="U67" s="533"/>
      <c r="V67" s="523" t="str">
        <f>IF(A67="","",INDEX(通常武器!$F:$F,MATCH(無垢なる可能性!A67,通常武器!$B:$B,0)))</f>
        <v/>
      </c>
      <c r="W67" s="523"/>
      <c r="X67" s="523" t="str">
        <f>IF(A67="","",INDEX(通常武器!$G:$G,MATCH(無垢なる可能性!A67,通常武器!$B:$B,0)))</f>
        <v/>
      </c>
      <c r="Y67" s="523"/>
      <c r="Z67" s="523" t="str">
        <f>IF(A67="","",INDEX(通常武器!$H:$H,MATCH(無垢なる可能性!A67,通常武器!$B:$B,0)))</f>
        <v/>
      </c>
      <c r="AA67" s="523"/>
      <c r="AB67" s="523" t="str">
        <f>IF(A67="","",INDEX(通常武器!$I:$I,MATCH(無垢なる可能性!A67,通常武器!$B:$B,0)))</f>
        <v/>
      </c>
      <c r="AC67" s="523"/>
      <c r="AD67" s="523"/>
      <c r="AE67" s="523"/>
      <c r="AF67" s="523" t="str">
        <f>IF(A67="","",INDEX(通常武器!$J:$J,MATCH(無垢なる可能性!A67,通常武器!$B:$B,0)))</f>
        <v/>
      </c>
      <c r="AG67" s="523"/>
      <c r="AH67" s="523" t="str">
        <f>IF(A67="","",INDEX(通常武器!$K:$K,MATCH(無垢なる可能性!A67,通常武器!$B:$B,0)))</f>
        <v/>
      </c>
      <c r="AI67" s="523"/>
      <c r="AJ67" s="524" t="str">
        <f>IF(A67="","",INDEX(通常武器!$L:$L,MATCH(無垢なる可能性!A67,通常武器!$B:$B,0)))</f>
        <v/>
      </c>
      <c r="AK67" s="525"/>
      <c r="AL67" s="236"/>
      <c r="AM67" s="236"/>
      <c r="AN67" s="236"/>
      <c r="AO67" s="236"/>
      <c r="AP67" s="236"/>
      <c r="AQ67" s="236"/>
    </row>
    <row r="68" spans="1:69" ht="14.25" customHeight="1" thickBot="1" x14ac:dyDescent="0.2">
      <c r="A68" s="526" t="s">
        <v>717</v>
      </c>
      <c r="B68" s="527"/>
      <c r="C68" s="527"/>
      <c r="D68" s="528" t="str">
        <f>IF(A67="","",INDEX(通常武器!$M:$M,MATCH(無垢なる可能性!A67,通常武器!$B:$B,0)))</f>
        <v/>
      </c>
      <c r="E68" s="529"/>
      <c r="F68" s="529"/>
      <c r="G68" s="529"/>
      <c r="H68" s="529"/>
      <c r="I68" s="529"/>
      <c r="J68" s="529"/>
      <c r="K68" s="529"/>
      <c r="L68" s="529"/>
      <c r="M68" s="529"/>
      <c r="N68" s="529"/>
      <c r="O68" s="529"/>
      <c r="P68" s="529"/>
      <c r="Q68" s="529"/>
      <c r="R68" s="529"/>
      <c r="S68" s="529"/>
      <c r="T68" s="529"/>
      <c r="U68" s="529"/>
      <c r="V68" s="529"/>
      <c r="W68" s="529"/>
      <c r="X68" s="529"/>
      <c r="Y68" s="529"/>
      <c r="Z68" s="529"/>
      <c r="AA68" s="529"/>
      <c r="AB68" s="529"/>
      <c r="AC68" s="529"/>
      <c r="AD68" s="529"/>
      <c r="AE68" s="529"/>
      <c r="AF68" s="529"/>
      <c r="AG68" s="529"/>
      <c r="AH68" s="529"/>
      <c r="AI68" s="529"/>
      <c r="AJ68" s="529"/>
      <c r="AK68" s="530"/>
      <c r="AL68" s="507" t="b">
        <v>0</v>
      </c>
      <c r="AM68" s="508"/>
      <c r="AN68" s="508"/>
      <c r="AO68" s="236">
        <f>IF(AL68=TRUE,AH67,0)</f>
        <v>0</v>
      </c>
      <c r="AP68" s="236"/>
      <c r="AQ68" s="236"/>
    </row>
    <row r="69" spans="1:69" x14ac:dyDescent="0.15">
      <c r="A69" s="531"/>
      <c r="B69" s="532"/>
      <c r="C69" s="532"/>
      <c r="D69" s="532"/>
      <c r="E69" s="532"/>
      <c r="F69" s="532"/>
      <c r="G69" s="532"/>
      <c r="H69" s="532"/>
      <c r="I69" s="532"/>
      <c r="J69" s="523" t="str">
        <f>IF(A69="","",INDEX(通常武器!$C:$C,MATCH(無垢なる可能性!A69,通常武器!$B:$B,0)))</f>
        <v/>
      </c>
      <c r="K69" s="523"/>
      <c r="L69" s="523"/>
      <c r="M69" s="523"/>
      <c r="N69" s="523"/>
      <c r="O69" s="523"/>
      <c r="P69" s="523" t="str">
        <f>IF(A69="","",INDEX(通常武器!$D:$D,MATCH(無垢なる可能性!A69,通常武器!$B:$B,0)))</f>
        <v/>
      </c>
      <c r="Q69" s="523"/>
      <c r="R69" s="523"/>
      <c r="S69" s="523"/>
      <c r="T69" s="533" t="str">
        <f>IF(A69="","",INDEX(通常武器!$E:$E,MATCH(無垢なる可能性!A69,通常武器!$B:$B,0)))</f>
        <v/>
      </c>
      <c r="U69" s="533"/>
      <c r="V69" s="523" t="str">
        <f>IF(A69="","",INDEX(通常武器!$F:$F,MATCH(無垢なる可能性!A69,通常武器!$B:$B,0)))</f>
        <v/>
      </c>
      <c r="W69" s="523"/>
      <c r="X69" s="523" t="str">
        <f>IF(A69="","",INDEX(通常武器!$G:$G,MATCH(無垢なる可能性!A69,通常武器!$B:$B,0)))</f>
        <v/>
      </c>
      <c r="Y69" s="523"/>
      <c r="Z69" s="523" t="str">
        <f>IF(A69="","",INDEX(通常武器!$H:$H,MATCH(無垢なる可能性!A69,通常武器!$B:$B,0)))</f>
        <v/>
      </c>
      <c r="AA69" s="523"/>
      <c r="AB69" s="523" t="str">
        <f>IF(A69="","",INDEX(通常武器!$I:$I,MATCH(無垢なる可能性!A69,通常武器!$B:$B,0)))</f>
        <v/>
      </c>
      <c r="AC69" s="523"/>
      <c r="AD69" s="523"/>
      <c r="AE69" s="523"/>
      <c r="AF69" s="523" t="str">
        <f>IF(A69="","",INDEX(通常武器!$J:$J,MATCH(無垢なる可能性!A69,通常武器!$B:$B,0)))</f>
        <v/>
      </c>
      <c r="AG69" s="523"/>
      <c r="AH69" s="523" t="str">
        <f>IF(A69="","",INDEX(通常武器!$K:$K,MATCH(無垢なる可能性!A69,通常武器!$B:$B,0)))</f>
        <v/>
      </c>
      <c r="AI69" s="523"/>
      <c r="AJ69" s="524" t="str">
        <f>IF(A69="","",INDEX(通常武器!$L:$L,MATCH(無垢なる可能性!A69,通常武器!$B:$B,0)))</f>
        <v/>
      </c>
      <c r="AK69" s="525"/>
      <c r="AL69" s="236"/>
      <c r="AM69" s="236"/>
      <c r="AN69" s="236"/>
      <c r="AO69" s="236"/>
      <c r="AP69" s="236"/>
      <c r="AQ69" s="236"/>
    </row>
    <row r="70" spans="1:69" ht="14.25" customHeight="1" thickBot="1" x14ac:dyDescent="0.2">
      <c r="A70" s="526" t="s">
        <v>717</v>
      </c>
      <c r="B70" s="527"/>
      <c r="C70" s="527"/>
      <c r="D70" s="528" t="str">
        <f>IF(A69="","",INDEX(通常武器!$M:$M,MATCH(無垢なる可能性!A69,通常武器!$B:$B,0)))</f>
        <v/>
      </c>
      <c r="E70" s="529"/>
      <c r="F70" s="529"/>
      <c r="G70" s="529"/>
      <c r="H70" s="529"/>
      <c r="I70" s="529"/>
      <c r="J70" s="529"/>
      <c r="K70" s="529"/>
      <c r="L70" s="529"/>
      <c r="M70" s="529"/>
      <c r="N70" s="529"/>
      <c r="O70" s="529"/>
      <c r="P70" s="529"/>
      <c r="Q70" s="529"/>
      <c r="R70" s="529"/>
      <c r="S70" s="529"/>
      <c r="T70" s="529"/>
      <c r="U70" s="529"/>
      <c r="V70" s="529"/>
      <c r="W70" s="529"/>
      <c r="X70" s="529"/>
      <c r="Y70" s="529"/>
      <c r="Z70" s="529"/>
      <c r="AA70" s="529"/>
      <c r="AB70" s="529"/>
      <c r="AC70" s="529"/>
      <c r="AD70" s="529"/>
      <c r="AE70" s="529"/>
      <c r="AF70" s="529"/>
      <c r="AG70" s="529"/>
      <c r="AH70" s="529"/>
      <c r="AI70" s="529"/>
      <c r="AJ70" s="529"/>
      <c r="AK70" s="530"/>
      <c r="AL70" s="507" t="b">
        <v>0</v>
      </c>
      <c r="AM70" s="508"/>
      <c r="AN70" s="508"/>
      <c r="AO70" s="236">
        <f>IF(AL70=TRUE,AH69,0)</f>
        <v>0</v>
      </c>
      <c r="AP70" s="236"/>
      <c r="AQ70" s="236"/>
    </row>
    <row r="71" spans="1:69" ht="14.25" thickBot="1" x14ac:dyDescent="0.2">
      <c r="A71" s="238"/>
      <c r="B71" s="238"/>
      <c r="C71" s="238"/>
      <c r="D71" s="238"/>
      <c r="E71" s="238"/>
      <c r="F71" s="238"/>
      <c r="G71" s="238"/>
      <c r="H71" s="238"/>
      <c r="I71" s="238"/>
      <c r="T71" s="238"/>
      <c r="U71" s="238"/>
      <c r="AF71" s="513" t="s">
        <v>604</v>
      </c>
      <c r="AG71" s="515"/>
      <c r="AH71" s="548">
        <f>SUM(AO66,AO68,AO70)</f>
        <v>0</v>
      </c>
      <c r="AI71" s="549"/>
      <c r="AJ71" s="550">
        <f>IF(A65="","",SUM(AJ65,AJ67,AJ69))</f>
        <v>100</v>
      </c>
      <c r="AK71" s="551"/>
      <c r="AL71" s="236"/>
      <c r="AM71" s="236"/>
      <c r="AN71" s="236"/>
      <c r="AO71" s="236"/>
      <c r="AP71" s="236"/>
      <c r="AQ71" s="236"/>
    </row>
    <row r="72" spans="1:69" ht="14.25" thickBot="1" x14ac:dyDescent="0.2">
      <c r="A72" s="473" t="s">
        <v>1635</v>
      </c>
      <c r="B72" s="474"/>
      <c r="C72" s="474"/>
      <c r="D72" s="474"/>
      <c r="E72" s="474"/>
      <c r="F72" s="474"/>
      <c r="G72" s="475"/>
      <c r="H72" s="218"/>
      <c r="I72" s="218"/>
      <c r="J72" s="218"/>
      <c r="K72" s="218"/>
      <c r="L72" s="218"/>
      <c r="M72" s="218"/>
      <c r="N72" s="239"/>
      <c r="O72" s="239"/>
      <c r="P72" s="240"/>
      <c r="Q72" s="240"/>
      <c r="R72" s="240"/>
      <c r="S72" s="240"/>
      <c r="T72" s="240"/>
      <c r="U72" s="240"/>
      <c r="V72" s="240"/>
      <c r="W72" s="240"/>
      <c r="AB72" s="240"/>
      <c r="AC72" s="240"/>
      <c r="AD72" s="240"/>
      <c r="AE72" s="240"/>
      <c r="AH72" s="240"/>
      <c r="AI72" s="240"/>
      <c r="AJ72" s="240"/>
      <c r="AK72" s="240"/>
      <c r="AO72" s="236"/>
      <c r="AP72" s="236"/>
      <c r="AQ72" s="236"/>
    </row>
    <row r="73" spans="1:69" ht="14.25" thickBot="1" x14ac:dyDescent="0.2">
      <c r="A73" s="536"/>
      <c r="B73" s="537"/>
      <c r="C73" s="537"/>
      <c r="D73" s="537"/>
      <c r="E73" s="537"/>
      <c r="F73" s="537"/>
      <c r="G73" s="538"/>
      <c r="T73" s="539" t="s">
        <v>1636</v>
      </c>
      <c r="U73" s="540"/>
      <c r="V73" s="540"/>
      <c r="W73" s="540"/>
      <c r="X73" s="540"/>
      <c r="Y73" s="540"/>
      <c r="Z73" s="540"/>
      <c r="AA73" s="540"/>
      <c r="AB73" s="540"/>
      <c r="AC73" s="540"/>
      <c r="AD73" s="540"/>
      <c r="AE73" s="541"/>
      <c r="AJ73" s="241"/>
      <c r="AK73" s="241"/>
      <c r="AL73" s="236"/>
      <c r="AM73" s="236"/>
      <c r="AN73" s="236"/>
      <c r="AO73" s="236"/>
      <c r="AP73" s="236"/>
      <c r="AQ73" s="236"/>
    </row>
    <row r="74" spans="1:69" ht="14.25" thickBot="1" x14ac:dyDescent="0.2">
      <c r="A74" s="542" t="s">
        <v>327</v>
      </c>
      <c r="B74" s="543"/>
      <c r="C74" s="543"/>
      <c r="D74" s="543"/>
      <c r="E74" s="543"/>
      <c r="F74" s="543"/>
      <c r="G74" s="543"/>
      <c r="H74" s="543"/>
      <c r="I74" s="543"/>
      <c r="J74" s="543" t="s">
        <v>328</v>
      </c>
      <c r="K74" s="543"/>
      <c r="L74" s="543"/>
      <c r="M74" s="543"/>
      <c r="N74" s="543"/>
      <c r="O74" s="543"/>
      <c r="P74" s="544" t="s">
        <v>743</v>
      </c>
      <c r="Q74" s="544"/>
      <c r="R74" s="544"/>
      <c r="S74" s="545"/>
      <c r="T74" s="546" t="s">
        <v>705</v>
      </c>
      <c r="U74" s="546"/>
      <c r="V74" s="546"/>
      <c r="W74" s="546" t="s">
        <v>706</v>
      </c>
      <c r="X74" s="546"/>
      <c r="Y74" s="546"/>
      <c r="Z74" s="546" t="s">
        <v>707</v>
      </c>
      <c r="AA74" s="546"/>
      <c r="AB74" s="546"/>
      <c r="AC74" s="546" t="s">
        <v>708</v>
      </c>
      <c r="AD74" s="546"/>
      <c r="AE74" s="547"/>
      <c r="AF74" s="544" t="s">
        <v>744</v>
      </c>
      <c r="AG74" s="544"/>
      <c r="AH74" s="544"/>
      <c r="AI74" s="562" t="s">
        <v>911</v>
      </c>
      <c r="AJ74" s="562"/>
      <c r="AK74" s="563"/>
      <c r="AO74" s="236" t="s">
        <v>1636</v>
      </c>
      <c r="AP74" s="236"/>
      <c r="AQ74" s="236"/>
      <c r="AS74" s="218" t="s">
        <v>744</v>
      </c>
    </row>
    <row r="75" spans="1:69" x14ac:dyDescent="0.15">
      <c r="A75" s="558" t="s">
        <v>3444</v>
      </c>
      <c r="B75" s="559"/>
      <c r="C75" s="559"/>
      <c r="D75" s="559"/>
      <c r="E75" s="559"/>
      <c r="F75" s="559"/>
      <c r="G75" s="559"/>
      <c r="H75" s="559"/>
      <c r="I75" s="559"/>
      <c r="J75" s="560" t="str">
        <f>IF(A75="","",INDEX(防具!$C:$C,MATCH(無垢なる可能性!A75,防具!$B:$B,0)))</f>
        <v>革</v>
      </c>
      <c r="K75" s="560"/>
      <c r="L75" s="560"/>
      <c r="M75" s="560"/>
      <c r="N75" s="560"/>
      <c r="O75" s="560"/>
      <c r="P75" s="561" t="str">
        <f>IF(A75="","",INDEX(防具!$D:$D,MATCH(無垢なる可能性!A75,防具!$B:$B,0)))</f>
        <v>頭</v>
      </c>
      <c r="Q75" s="561"/>
      <c r="R75" s="561"/>
      <c r="S75" s="561"/>
      <c r="T75" s="561">
        <f>IF(A75="","",INDEX(防具!$E:$E,MATCH(無垢なる可能性!A75,防具!$B:$B,0)))</f>
        <v>1</v>
      </c>
      <c r="U75" s="561"/>
      <c r="V75" s="561"/>
      <c r="W75" s="561">
        <f>IF(A75="","",INDEX(防具!$F:$F,MATCH(無垢なる可能性!A75,防具!$B:$B,0)))</f>
        <v>1</v>
      </c>
      <c r="X75" s="561"/>
      <c r="Y75" s="561"/>
      <c r="Z75" s="561">
        <f>IF(A75="","",INDEX(防具!$G:$G,MATCH(無垢なる可能性!A75,防具!$B:$B,0)))</f>
        <v>0</v>
      </c>
      <c r="AA75" s="561"/>
      <c r="AB75" s="561"/>
      <c r="AC75" s="561">
        <f>IF(A75="","",INDEX(防具!$H:$H,MATCH(無垢なる可能性!A75,防具!$B:$B,0)))</f>
        <v>-1</v>
      </c>
      <c r="AD75" s="561"/>
      <c r="AE75" s="561"/>
      <c r="AF75" s="561">
        <f>IF(A75="","",INDEX(防具!$I:$I,MATCH(無垢なる可能性!A75,防具!$B:$B,0)))</f>
        <v>0</v>
      </c>
      <c r="AG75" s="561"/>
      <c r="AH75" s="561"/>
      <c r="AI75" s="552">
        <f>IF(A75="","",INDEX(防具!$J:$J,MATCH(無垢なる可能性!A75,防具!$B:$B,0)))</f>
        <v>100</v>
      </c>
      <c r="AJ75" s="552"/>
      <c r="AK75" s="553"/>
      <c r="AO75" s="219" t="s">
        <v>705</v>
      </c>
      <c r="AP75" s="219" t="s">
        <v>706</v>
      </c>
      <c r="AQ75" s="219" t="s">
        <v>707</v>
      </c>
      <c r="AR75" s="219" t="s">
        <v>1638</v>
      </c>
      <c r="AS75" s="219"/>
    </row>
    <row r="76" spans="1:69" ht="14.25" thickBot="1" x14ac:dyDescent="0.2">
      <c r="A76" s="554" t="s">
        <v>717</v>
      </c>
      <c r="B76" s="555"/>
      <c r="C76" s="555"/>
      <c r="D76" s="556">
        <f>IF(A75="","",INDEX(防具!$K:$K,MATCH(無垢なる可能性!A75,防具!$B:$B,0)))</f>
        <v>0</v>
      </c>
      <c r="E76" s="556"/>
      <c r="F76" s="556"/>
      <c r="G76" s="556"/>
      <c r="H76" s="556"/>
      <c r="I76" s="556"/>
      <c r="J76" s="556"/>
      <c r="K76" s="556"/>
      <c r="L76" s="556"/>
      <c r="M76" s="556"/>
      <c r="N76" s="556"/>
      <c r="O76" s="556"/>
      <c r="P76" s="556"/>
      <c r="Q76" s="556"/>
      <c r="R76" s="556"/>
      <c r="S76" s="556"/>
      <c r="T76" s="556"/>
      <c r="U76" s="556"/>
      <c r="V76" s="556"/>
      <c r="W76" s="556"/>
      <c r="X76" s="556"/>
      <c r="Y76" s="556"/>
      <c r="Z76" s="556"/>
      <c r="AA76" s="556"/>
      <c r="AB76" s="556"/>
      <c r="AC76" s="556"/>
      <c r="AD76" s="556"/>
      <c r="AE76" s="556"/>
      <c r="AF76" s="556"/>
      <c r="AG76" s="556"/>
      <c r="AH76" s="556"/>
      <c r="AI76" s="556"/>
      <c r="AJ76" s="556"/>
      <c r="AK76" s="557"/>
      <c r="AL76" s="508" t="b">
        <v>1</v>
      </c>
      <c r="AM76" s="508"/>
      <c r="AN76" s="508"/>
      <c r="AO76" s="219">
        <f>IF(AL76=TRUE,T75,0)</f>
        <v>1</v>
      </c>
      <c r="AP76" s="219">
        <f>IF(AL76=TRUE,W75,0)</f>
        <v>1</v>
      </c>
      <c r="AQ76" s="219">
        <f>IF(AL76=TRUE,Z75,0)</f>
        <v>0</v>
      </c>
      <c r="AR76" s="242">
        <f>IF(AL76=TRUE,AC75,0)</f>
        <v>-1</v>
      </c>
      <c r="AS76" s="219">
        <f>IF(AL76=TRUE,AF75,0)</f>
        <v>0</v>
      </c>
    </row>
    <row r="77" spans="1:69" x14ac:dyDescent="0.15">
      <c r="A77" s="558" t="s">
        <v>3733</v>
      </c>
      <c r="B77" s="559"/>
      <c r="C77" s="559"/>
      <c r="D77" s="559"/>
      <c r="E77" s="559"/>
      <c r="F77" s="559"/>
      <c r="G77" s="559"/>
      <c r="H77" s="559"/>
      <c r="I77" s="559"/>
      <c r="J77" s="560" t="str">
        <f>IF(A77="","",INDEX(防具!$C:$C,MATCH(無垢なる可能性!A77,防具!$B:$B,0)))</f>
        <v>布</v>
      </c>
      <c r="K77" s="560"/>
      <c r="L77" s="560"/>
      <c r="M77" s="560"/>
      <c r="N77" s="560"/>
      <c r="O77" s="560"/>
      <c r="P77" s="561" t="str">
        <f>IF(A77="","",INDEX(防具!$D:$D,MATCH(無垢なる可能性!A77,防具!$B:$B,0)))</f>
        <v>胴</v>
      </c>
      <c r="Q77" s="561"/>
      <c r="R77" s="561"/>
      <c r="S77" s="561"/>
      <c r="T77" s="561">
        <f>IF(A77="","",INDEX(防具!$E:$E,MATCH(無垢なる可能性!A77,防具!$B:$B,0)))</f>
        <v>1</v>
      </c>
      <c r="U77" s="561"/>
      <c r="V77" s="561"/>
      <c r="W77" s="561">
        <f>IF(A77="","",INDEX(防具!$F:$F,MATCH(無垢なる可能性!A77,防具!$B:$B,0)))</f>
        <v>0</v>
      </c>
      <c r="X77" s="561"/>
      <c r="Y77" s="561"/>
      <c r="Z77" s="561">
        <f>IF(A77="","",INDEX(防具!$G:$G,MATCH(無垢なる可能性!A77,防具!$B:$B,0)))</f>
        <v>1</v>
      </c>
      <c r="AA77" s="561"/>
      <c r="AB77" s="561"/>
      <c r="AC77" s="561">
        <f>IF(A77="","",INDEX(防具!$H:$H,MATCH(無垢なる可能性!A77,防具!$B:$B,0)))</f>
        <v>-2</v>
      </c>
      <c r="AD77" s="561"/>
      <c r="AE77" s="561"/>
      <c r="AF77" s="561">
        <f>IF(A77="","",INDEX(防具!$I:$I,MATCH(無垢なる可能性!A77,防具!$B:$B,0)))</f>
        <v>0</v>
      </c>
      <c r="AG77" s="561"/>
      <c r="AH77" s="561"/>
      <c r="AI77" s="552">
        <f>IF(A77="","",INDEX(防具!$J:$J,MATCH(無垢なる可能性!A77,防具!$B:$B,0)))</f>
        <v>50</v>
      </c>
      <c r="AJ77" s="552"/>
      <c r="AK77" s="553"/>
      <c r="AO77" s="219" t="s">
        <v>705</v>
      </c>
      <c r="AP77" s="219" t="s">
        <v>706</v>
      </c>
      <c r="AQ77" s="219" t="s">
        <v>707</v>
      </c>
      <c r="AR77" s="219" t="s">
        <v>1638</v>
      </c>
      <c r="AS77" s="219"/>
    </row>
    <row r="78" spans="1:69" ht="13.5" customHeight="1" thickBot="1" x14ac:dyDescent="0.2">
      <c r="A78" s="526" t="s">
        <v>717</v>
      </c>
      <c r="B78" s="527"/>
      <c r="C78" s="527"/>
      <c r="D78" s="564">
        <f>IF(A77="","",INDEX(防具!$K:$K,MATCH(無垢なる可能性!A77,防具!$B:$B,0)))</f>
        <v>0</v>
      </c>
      <c r="E78" s="564"/>
      <c r="F78" s="564"/>
      <c r="G78" s="564"/>
      <c r="H78" s="564"/>
      <c r="I78" s="564"/>
      <c r="J78" s="564"/>
      <c r="K78" s="564"/>
      <c r="L78" s="564"/>
      <c r="M78" s="564"/>
      <c r="N78" s="564"/>
      <c r="O78" s="564"/>
      <c r="P78" s="564"/>
      <c r="Q78" s="564"/>
      <c r="R78" s="564"/>
      <c r="S78" s="564"/>
      <c r="T78" s="564"/>
      <c r="U78" s="564"/>
      <c r="V78" s="564"/>
      <c r="W78" s="564"/>
      <c r="X78" s="564"/>
      <c r="Y78" s="564"/>
      <c r="Z78" s="564"/>
      <c r="AA78" s="564"/>
      <c r="AB78" s="564"/>
      <c r="AC78" s="564"/>
      <c r="AD78" s="564"/>
      <c r="AE78" s="564"/>
      <c r="AF78" s="564"/>
      <c r="AG78" s="564"/>
      <c r="AH78" s="564"/>
      <c r="AI78" s="564"/>
      <c r="AJ78" s="564"/>
      <c r="AK78" s="565"/>
      <c r="AL78" s="508" t="b">
        <v>1</v>
      </c>
      <c r="AM78" s="508"/>
      <c r="AN78" s="508"/>
      <c r="AO78" s="219">
        <f>IF(AL78=TRUE,T77,0)</f>
        <v>1</v>
      </c>
      <c r="AP78" s="219">
        <f>IF(AL78=TRUE,W77,0)</f>
        <v>0</v>
      </c>
      <c r="AQ78" s="219">
        <f>IF(AL78=TRUE,Z77,0)</f>
        <v>1</v>
      </c>
      <c r="AR78" s="242">
        <f>IF(AL78=TRUE,AC77,0)</f>
        <v>-2</v>
      </c>
      <c r="AS78" s="219">
        <f>IF(AL78=TRUE,AF77,0)</f>
        <v>0</v>
      </c>
    </row>
    <row r="79" spans="1:69" ht="14.25" customHeight="1" x14ac:dyDescent="0.15">
      <c r="A79" s="531" t="s">
        <v>3690</v>
      </c>
      <c r="B79" s="532"/>
      <c r="C79" s="532"/>
      <c r="D79" s="532"/>
      <c r="E79" s="532"/>
      <c r="F79" s="532"/>
      <c r="G79" s="532"/>
      <c r="H79" s="532"/>
      <c r="I79" s="532"/>
      <c r="J79" s="533" t="str">
        <f>IF(A79="","",INDEX(防具!$C:$C,MATCH(無垢なる可能性!A79,防具!$B:$B,0)))</f>
        <v>布</v>
      </c>
      <c r="K79" s="533"/>
      <c r="L79" s="533"/>
      <c r="M79" s="533"/>
      <c r="N79" s="533"/>
      <c r="O79" s="533"/>
      <c r="P79" s="523" t="str">
        <f>IF(A79="","",INDEX(防具!$D:$D,MATCH(無垢なる可能性!A79,防具!$B:$B,0)))</f>
        <v>籠手</v>
      </c>
      <c r="Q79" s="523"/>
      <c r="R79" s="523"/>
      <c r="S79" s="523"/>
      <c r="T79" s="523">
        <f>IF(A79="","",INDEX(防具!$E:$E,MATCH(無垢なる可能性!A79,防具!$B:$B,0)))</f>
        <v>1</v>
      </c>
      <c r="U79" s="523"/>
      <c r="V79" s="523"/>
      <c r="W79" s="523">
        <f>IF(A79="","",INDEX(防具!$F:$F,MATCH(無垢なる可能性!A79,防具!$B:$B,0)))</f>
        <v>0</v>
      </c>
      <c r="X79" s="523"/>
      <c r="Y79" s="523"/>
      <c r="Z79" s="523">
        <f>IF(A79="","",INDEX(防具!$G:$G,MATCH(無垢なる可能性!A79,防具!$B:$B,0)))</f>
        <v>0</v>
      </c>
      <c r="AA79" s="523"/>
      <c r="AB79" s="523"/>
      <c r="AC79" s="523">
        <f>IF(A79="","",INDEX(防具!$H:$H,MATCH(無垢なる可能性!A79,防具!$B:$B,0)))</f>
        <v>0</v>
      </c>
      <c r="AD79" s="523"/>
      <c r="AE79" s="523"/>
      <c r="AF79" s="523">
        <f>IF(A79="","",INDEX(防具!$I:$I,MATCH(無垢なる可能性!A79,防具!$B:$B,0)))</f>
        <v>0</v>
      </c>
      <c r="AG79" s="523"/>
      <c r="AH79" s="523"/>
      <c r="AI79" s="524">
        <f>IF(A79="","",INDEX(防具!$J:$J,MATCH(無垢なる可能性!A79,防具!$B:$B,0)))</f>
        <v>10</v>
      </c>
      <c r="AJ79" s="524"/>
      <c r="AK79" s="525"/>
      <c r="AO79" s="219" t="s">
        <v>705</v>
      </c>
      <c r="AP79" s="219" t="s">
        <v>706</v>
      </c>
      <c r="AQ79" s="219" t="s">
        <v>707</v>
      </c>
      <c r="AR79" s="219" t="s">
        <v>1638</v>
      </c>
      <c r="AS79" s="219"/>
    </row>
    <row r="80" spans="1:69" ht="14.25" customHeight="1" thickBot="1" x14ac:dyDescent="0.2">
      <c r="A80" s="554" t="s">
        <v>717</v>
      </c>
      <c r="B80" s="555"/>
      <c r="C80" s="555"/>
      <c r="D80" s="556">
        <f>IF(A79="","",INDEX(防具!$K:$K,MATCH(無垢なる可能性!A79,防具!$B:$B,0)))</f>
        <v>0</v>
      </c>
      <c r="E80" s="556"/>
      <c r="F80" s="556"/>
      <c r="G80" s="556"/>
      <c r="H80" s="556"/>
      <c r="I80" s="556"/>
      <c r="J80" s="556"/>
      <c r="K80" s="556"/>
      <c r="L80" s="556"/>
      <c r="M80" s="556"/>
      <c r="N80" s="556"/>
      <c r="O80" s="556"/>
      <c r="P80" s="556"/>
      <c r="Q80" s="556"/>
      <c r="R80" s="556"/>
      <c r="S80" s="556"/>
      <c r="T80" s="556"/>
      <c r="U80" s="556"/>
      <c r="V80" s="556"/>
      <c r="W80" s="556"/>
      <c r="X80" s="556"/>
      <c r="Y80" s="556"/>
      <c r="Z80" s="556"/>
      <c r="AA80" s="556"/>
      <c r="AB80" s="556"/>
      <c r="AC80" s="556"/>
      <c r="AD80" s="556"/>
      <c r="AE80" s="556"/>
      <c r="AF80" s="556"/>
      <c r="AG80" s="556"/>
      <c r="AH80" s="556"/>
      <c r="AI80" s="556"/>
      <c r="AJ80" s="556"/>
      <c r="AK80" s="557"/>
      <c r="AL80" s="508" t="b">
        <v>1</v>
      </c>
      <c r="AM80" s="508"/>
      <c r="AN80" s="508"/>
      <c r="AO80" s="219">
        <f>IF(AL80=TRUE,T79,0)</f>
        <v>1</v>
      </c>
      <c r="AP80" s="219">
        <f>IF(AL80=TRUE,W79,0)</f>
        <v>0</v>
      </c>
      <c r="AQ80" s="219">
        <f>IF(AL80=TRUE,Z79,0)</f>
        <v>0</v>
      </c>
      <c r="AR80" s="242">
        <f>IF(AL80=TRUE,AC79,0)</f>
        <v>0</v>
      </c>
      <c r="AS80" s="219">
        <f>IF(AL80=TRUE,AF79,0)</f>
        <v>0</v>
      </c>
      <c r="BQ80" s="233"/>
    </row>
    <row r="81" spans="1:45" x14ac:dyDescent="0.15">
      <c r="A81" s="558" t="s">
        <v>3706</v>
      </c>
      <c r="B81" s="559"/>
      <c r="C81" s="559"/>
      <c r="D81" s="559"/>
      <c r="E81" s="559"/>
      <c r="F81" s="559"/>
      <c r="G81" s="559"/>
      <c r="H81" s="559"/>
      <c r="I81" s="559"/>
      <c r="J81" s="560" t="str">
        <f>IF(A81="","",INDEX(防具!$C:$C,MATCH(無垢なる可能性!A81,防具!$B:$B,0)))</f>
        <v>革</v>
      </c>
      <c r="K81" s="560"/>
      <c r="L81" s="560"/>
      <c r="M81" s="560"/>
      <c r="N81" s="560"/>
      <c r="O81" s="560"/>
      <c r="P81" s="561" t="str">
        <f>IF(A81="","",INDEX(防具!$D:$D,MATCH(無垢なる可能性!A81,防具!$B:$B,0)))</f>
        <v>靴</v>
      </c>
      <c r="Q81" s="561"/>
      <c r="R81" s="561"/>
      <c r="S81" s="561"/>
      <c r="T81" s="561">
        <f>IF(A81="","",INDEX(防具!$E:$E,MATCH(無垢なる可能性!A81,防具!$B:$B,0)))</f>
        <v>1</v>
      </c>
      <c r="U81" s="561"/>
      <c r="V81" s="561"/>
      <c r="W81" s="561">
        <f>IF(A81="","",INDEX(防具!$F:$F,MATCH(無垢なる可能性!A81,防具!$B:$B,0)))</f>
        <v>1</v>
      </c>
      <c r="X81" s="561"/>
      <c r="Y81" s="561"/>
      <c r="Z81" s="561">
        <f>IF(A81="","",INDEX(防具!$G:$G,MATCH(無垢なる可能性!A81,防具!$B:$B,0)))</f>
        <v>0</v>
      </c>
      <c r="AA81" s="561"/>
      <c r="AB81" s="561"/>
      <c r="AC81" s="561">
        <f>IF(A81="","",INDEX(防具!$H:$H,MATCH(無垢なる可能性!A81,防具!$B:$B,0)))</f>
        <v>0</v>
      </c>
      <c r="AD81" s="561"/>
      <c r="AE81" s="561"/>
      <c r="AF81" s="561">
        <f>IF(A81="","",INDEX(防具!$I:$I,MATCH(無垢なる可能性!A81,防具!$B:$B,0)))</f>
        <v>0</v>
      </c>
      <c r="AG81" s="561"/>
      <c r="AH81" s="561"/>
      <c r="AI81" s="552">
        <f>IF(A81="","",INDEX(防具!$J:$J,MATCH(無垢なる可能性!A81,防具!$B:$B,0)))</f>
        <v>20</v>
      </c>
      <c r="AJ81" s="552"/>
      <c r="AK81" s="553"/>
      <c r="AO81" s="219" t="s">
        <v>705</v>
      </c>
      <c r="AP81" s="219" t="s">
        <v>706</v>
      </c>
      <c r="AQ81" s="219" t="s">
        <v>707</v>
      </c>
      <c r="AR81" s="219" t="s">
        <v>1638</v>
      </c>
      <c r="AS81" s="219"/>
    </row>
    <row r="82" spans="1:45" ht="13.5" customHeight="1" thickBot="1" x14ac:dyDescent="0.2">
      <c r="A82" s="526" t="s">
        <v>717</v>
      </c>
      <c r="B82" s="527"/>
      <c r="C82" s="527"/>
      <c r="D82" s="564">
        <f>IF(A81="","",INDEX(防具!$K:$K,MATCH(無垢なる可能性!A81,防具!$B:$B,0)))</f>
        <v>0</v>
      </c>
      <c r="E82" s="564"/>
      <c r="F82" s="564"/>
      <c r="G82" s="564"/>
      <c r="H82" s="564"/>
      <c r="I82" s="564"/>
      <c r="J82" s="564"/>
      <c r="K82" s="564"/>
      <c r="L82" s="564"/>
      <c r="M82" s="564"/>
      <c r="N82" s="564"/>
      <c r="O82" s="564"/>
      <c r="P82" s="564"/>
      <c r="Q82" s="564"/>
      <c r="R82" s="564"/>
      <c r="S82" s="564"/>
      <c r="T82" s="564"/>
      <c r="U82" s="564"/>
      <c r="V82" s="564"/>
      <c r="W82" s="564"/>
      <c r="X82" s="564"/>
      <c r="Y82" s="564"/>
      <c r="Z82" s="564"/>
      <c r="AA82" s="564"/>
      <c r="AB82" s="564"/>
      <c r="AC82" s="564"/>
      <c r="AD82" s="564"/>
      <c r="AE82" s="564"/>
      <c r="AF82" s="564"/>
      <c r="AG82" s="564"/>
      <c r="AH82" s="564"/>
      <c r="AI82" s="564"/>
      <c r="AJ82" s="564"/>
      <c r="AK82" s="565"/>
      <c r="AL82" s="508" t="b">
        <v>1</v>
      </c>
      <c r="AM82" s="508"/>
      <c r="AN82" s="508"/>
      <c r="AO82" s="219">
        <f>IF(AL82=TRUE,T81,0)</f>
        <v>1</v>
      </c>
      <c r="AP82" s="219">
        <f>IF(AL82=TRUE,W81,0)</f>
        <v>1</v>
      </c>
      <c r="AQ82" s="219">
        <f>IF(AL82=TRUE,Z81,0)</f>
        <v>0</v>
      </c>
      <c r="AR82" s="242">
        <f>IF(AL82=TRUE,AC81,0)</f>
        <v>0</v>
      </c>
      <c r="AS82" s="219">
        <f>IF(AL82=TRUE,AF81,0)</f>
        <v>0</v>
      </c>
    </row>
    <row r="83" spans="1:45" x14ac:dyDescent="0.15">
      <c r="A83" s="531"/>
      <c r="B83" s="532"/>
      <c r="C83" s="532"/>
      <c r="D83" s="532"/>
      <c r="E83" s="532"/>
      <c r="F83" s="532"/>
      <c r="G83" s="532"/>
      <c r="H83" s="532"/>
      <c r="I83" s="532"/>
      <c r="J83" s="533" t="str">
        <f>IF(A83="","",INDEX(防具!$C:$C,MATCH(無垢なる可能性!A83,防具!$B:$B,0)))</f>
        <v/>
      </c>
      <c r="K83" s="533"/>
      <c r="L83" s="533"/>
      <c r="M83" s="533"/>
      <c r="N83" s="533"/>
      <c r="O83" s="533"/>
      <c r="P83" s="523" t="str">
        <f>IF(A83="","",INDEX(防具!$D:$D,MATCH(無垢なる可能性!A83,防具!$B:$B,0)))</f>
        <v/>
      </c>
      <c r="Q83" s="523"/>
      <c r="R83" s="523"/>
      <c r="S83" s="523"/>
      <c r="T83" s="523" t="str">
        <f>IF(A83="","",INDEX(防具!$E:$E,MATCH(無垢なる可能性!A83,防具!$B:$B,0)))</f>
        <v/>
      </c>
      <c r="U83" s="523"/>
      <c r="V83" s="523"/>
      <c r="W83" s="523" t="str">
        <f>IF(A83="","",INDEX(防具!$F:$F,MATCH(無垢なる可能性!A83,防具!$B:$B,0)))</f>
        <v/>
      </c>
      <c r="X83" s="523"/>
      <c r="Y83" s="523"/>
      <c r="Z83" s="523" t="str">
        <f>IF(A83="","",INDEX(防具!$G:$G,MATCH(無垢なる可能性!A83,防具!$B:$B,0)))</f>
        <v/>
      </c>
      <c r="AA83" s="523"/>
      <c r="AB83" s="523"/>
      <c r="AC83" s="523" t="str">
        <f>IF(A83="","",INDEX(防具!$H:$H,MATCH(無垢なる可能性!A83,防具!$B:$B,0)))</f>
        <v/>
      </c>
      <c r="AD83" s="523"/>
      <c r="AE83" s="523"/>
      <c r="AF83" s="523" t="str">
        <f>IF(A83="","",INDEX(防具!$I:$I,MATCH(無垢なる可能性!A83,防具!$B:$B,0)))</f>
        <v/>
      </c>
      <c r="AG83" s="523"/>
      <c r="AH83" s="523"/>
      <c r="AI83" s="524" t="str">
        <f>IF(A83="","",INDEX(防具!$J:$J,MATCH(無垢なる可能性!A83,防具!$B:$B,0)))</f>
        <v/>
      </c>
      <c r="AJ83" s="524"/>
      <c r="AK83" s="525"/>
      <c r="AO83" s="219" t="s">
        <v>705</v>
      </c>
      <c r="AP83" s="219" t="s">
        <v>706</v>
      </c>
      <c r="AQ83" s="219" t="s">
        <v>707</v>
      </c>
      <c r="AR83" s="219" t="s">
        <v>1638</v>
      </c>
      <c r="AS83" s="219"/>
    </row>
    <row r="84" spans="1:45" ht="14.25" customHeight="1" thickBot="1" x14ac:dyDescent="0.2">
      <c r="A84" s="526" t="s">
        <v>717</v>
      </c>
      <c r="B84" s="527"/>
      <c r="C84" s="527"/>
      <c r="D84" s="564" t="str">
        <f>IF(A83="","",INDEX(防具!$K:$K,MATCH(無垢なる可能性!A83,防具!$B:$B,0)))</f>
        <v/>
      </c>
      <c r="E84" s="564"/>
      <c r="F84" s="564"/>
      <c r="G84" s="564"/>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4"/>
      <c r="AJ84" s="564"/>
      <c r="AK84" s="565"/>
      <c r="AL84" s="508" t="b">
        <v>1</v>
      </c>
      <c r="AM84" s="508"/>
      <c r="AN84" s="508"/>
      <c r="AO84" s="219" t="str">
        <f>IF(AL84=TRUE,T83,0)</f>
        <v/>
      </c>
      <c r="AP84" s="219" t="str">
        <f>IF(AL84=TRUE,W83,0)</f>
        <v/>
      </c>
      <c r="AQ84" s="219" t="str">
        <f>IF(AL84=TRUE,Z83,0)</f>
        <v/>
      </c>
      <c r="AR84" s="242" t="str">
        <f>IF(AL84=TRUE,AC83,0)</f>
        <v/>
      </c>
      <c r="AS84" s="219" t="str">
        <f>IF(AL84=TRUE,AF83,0)</f>
        <v/>
      </c>
    </row>
    <row r="85" spans="1:45" ht="14.25" thickBot="1" x14ac:dyDescent="0.2">
      <c r="R85" s="577" t="s">
        <v>604</v>
      </c>
      <c r="S85" s="578"/>
      <c r="T85" s="579">
        <f>SUM(AO76,AO78,AO80,AO82,AO84)</f>
        <v>4</v>
      </c>
      <c r="U85" s="579"/>
      <c r="V85" s="579"/>
      <c r="W85" s="579">
        <f>SUM(AP76,AP78,AP80,AP82,AP84)</f>
        <v>2</v>
      </c>
      <c r="X85" s="579"/>
      <c r="Y85" s="579"/>
      <c r="Z85" s="579">
        <f>SUM(AQ76,AQ78,AQ80,AQ82,AQ84)</f>
        <v>1</v>
      </c>
      <c r="AA85" s="579"/>
      <c r="AB85" s="579"/>
      <c r="AC85" s="579">
        <f>SUM(AR76,AR78,AR80,AR82,AR84)</f>
        <v>-3</v>
      </c>
      <c r="AD85" s="579"/>
      <c r="AE85" s="579"/>
      <c r="AF85" s="579">
        <f>SUM(AS76,AS78,AS80,AS82,AS84)</f>
        <v>0</v>
      </c>
      <c r="AG85" s="579"/>
      <c r="AH85" s="579"/>
      <c r="AI85" s="566">
        <f>IF(A75="","",SUM(AI75,AI77,AI79,AI81,AI83))</f>
        <v>180</v>
      </c>
      <c r="AJ85" s="567"/>
      <c r="AK85" s="568"/>
      <c r="AO85" s="219"/>
      <c r="AP85" s="219"/>
      <c r="AQ85" s="219"/>
      <c r="AR85" s="219"/>
      <c r="AS85" s="219"/>
    </row>
    <row r="86" spans="1:45" x14ac:dyDescent="0.15">
      <c r="A86" s="490" t="s">
        <v>1637</v>
      </c>
      <c r="B86" s="491"/>
      <c r="C86" s="491"/>
      <c r="D86" s="491"/>
      <c r="E86" s="491"/>
      <c r="F86" s="491"/>
      <c r="G86" s="492"/>
      <c r="K86" s="226"/>
      <c r="L86" s="226"/>
      <c r="M86" s="226"/>
      <c r="N86" s="226"/>
      <c r="O86" s="226"/>
      <c r="P86" s="226"/>
      <c r="Q86" s="226"/>
      <c r="R86" s="226"/>
      <c r="S86" s="226"/>
      <c r="T86" s="226"/>
      <c r="U86" s="226"/>
      <c r="V86" s="226"/>
      <c r="AF86" s="243"/>
      <c r="AG86" s="243"/>
    </row>
    <row r="87" spans="1:45" ht="14.25" thickBot="1" x14ac:dyDescent="0.2">
      <c r="A87" s="493"/>
      <c r="B87" s="494"/>
      <c r="C87" s="494"/>
      <c r="D87" s="494"/>
      <c r="E87" s="494"/>
      <c r="F87" s="494"/>
      <c r="G87" s="495"/>
    </row>
    <row r="88" spans="1:45" ht="13.5" customHeight="1" thickBot="1" x14ac:dyDescent="0.2">
      <c r="A88" s="569" t="s">
        <v>327</v>
      </c>
      <c r="B88" s="570"/>
      <c r="C88" s="570"/>
      <c r="D88" s="570"/>
      <c r="E88" s="570"/>
      <c r="F88" s="570"/>
      <c r="G88" s="570"/>
      <c r="H88" s="570"/>
      <c r="I88" s="570"/>
      <c r="J88" s="571" t="s">
        <v>1639</v>
      </c>
      <c r="K88" s="571"/>
      <c r="L88" s="571"/>
      <c r="M88" s="571"/>
      <c r="N88" s="570" t="s">
        <v>752</v>
      </c>
      <c r="O88" s="570"/>
      <c r="P88" s="570"/>
      <c r="Q88" s="570"/>
      <c r="R88" s="570"/>
      <c r="S88" s="570" t="s">
        <v>136</v>
      </c>
      <c r="T88" s="570"/>
      <c r="U88" s="570"/>
      <c r="V88" s="570"/>
      <c r="W88" s="570"/>
      <c r="X88" s="570" t="s">
        <v>112</v>
      </c>
      <c r="Y88" s="570"/>
      <c r="Z88" s="570"/>
      <c r="AA88" s="570"/>
      <c r="AB88" s="570"/>
      <c r="AC88" s="572" t="s">
        <v>111</v>
      </c>
      <c r="AD88" s="573"/>
      <c r="AE88" s="573"/>
      <c r="AF88" s="573"/>
      <c r="AG88" s="574"/>
      <c r="AH88" s="575" t="s">
        <v>330</v>
      </c>
      <c r="AI88" s="575"/>
      <c r="AJ88" s="575"/>
      <c r="AK88" s="576"/>
      <c r="AL88" s="218" t="s">
        <v>911</v>
      </c>
    </row>
    <row r="89" spans="1:45" ht="13.5" customHeight="1" x14ac:dyDescent="0.15">
      <c r="A89" s="586" t="s">
        <v>3691</v>
      </c>
      <c r="B89" s="587"/>
      <c r="C89" s="587"/>
      <c r="D89" s="587"/>
      <c r="E89" s="587"/>
      <c r="F89" s="587"/>
      <c r="G89" s="587"/>
      <c r="H89" s="587"/>
      <c r="I89" s="587"/>
      <c r="J89" s="588">
        <v>3</v>
      </c>
      <c r="K89" s="588"/>
      <c r="L89" s="588"/>
      <c r="M89" s="588"/>
      <c r="N89" s="589" t="str">
        <f>IF(A89="","",INDEX(道具!$C:$C,MATCH(無垢なる可能性!A89,道具!$B:$B,0)))</f>
        <v>-</v>
      </c>
      <c r="O89" s="589"/>
      <c r="P89" s="589"/>
      <c r="Q89" s="589"/>
      <c r="R89" s="589"/>
      <c r="S89" s="589" t="str">
        <f>IF(A89="","",INDEX(道具!$D:$D,MATCH(無垢なる可能性!A89,道具!$B:$B,0)))</f>
        <v>プレダメージ</v>
      </c>
      <c r="T89" s="589"/>
      <c r="U89" s="589"/>
      <c r="V89" s="589"/>
      <c r="W89" s="589"/>
      <c r="X89" s="589" t="str">
        <f>IF(A89="","",INDEX(道具!$E:$E,MATCH(無垢なる可能性!A89,道具!$B:$B,0)))</f>
        <v>自身</v>
      </c>
      <c r="Y89" s="589"/>
      <c r="Z89" s="589"/>
      <c r="AA89" s="589"/>
      <c r="AB89" s="589"/>
      <c r="AC89" s="589" t="str">
        <f>IF(A89="","",INDEX(道具!$F:$F,MATCH(無垢なる可能性!A89,道具!$B:$B,0)))</f>
        <v>-</v>
      </c>
      <c r="AD89" s="589"/>
      <c r="AE89" s="589"/>
      <c r="AF89" s="589"/>
      <c r="AG89" s="589"/>
      <c r="AH89" s="580">
        <f>IF(A89="","",INDEX(道具!$G:$G,MATCH(無垢なる可能性!A89,道具!$B:$B,0)))</f>
        <v>200</v>
      </c>
      <c r="AI89" s="580"/>
      <c r="AJ89" s="580"/>
      <c r="AK89" s="581"/>
      <c r="AL89" s="508">
        <f>IF(A89="","0",IF(AH89="不可",0,AH89*J89))</f>
        <v>600</v>
      </c>
      <c r="AM89" s="508"/>
      <c r="AN89" s="508"/>
    </row>
    <row r="90" spans="1:45" ht="14.25" thickBot="1" x14ac:dyDescent="0.2">
      <c r="A90" s="554" t="s">
        <v>717</v>
      </c>
      <c r="B90" s="555"/>
      <c r="C90" s="555"/>
      <c r="D90" s="556" t="str">
        <f>IF(A89="","",INDEX(道具!$H:$H,MATCH(無垢なる可能性!A89,道具!$B:$B,0)))</f>
        <v>受けるダメージを1D10点軽減する。このアイテムは「タイミング：プレダメージ」のダメージを軽減するアーツと特別に同時に使用できる。その場合、そのアーツで軽減するダメージに+1Ｄ10点する。</v>
      </c>
      <c r="E90" s="556"/>
      <c r="F90" s="556"/>
      <c r="G90" s="556"/>
      <c r="H90" s="556"/>
      <c r="I90" s="556"/>
      <c r="J90" s="556"/>
      <c r="K90" s="556"/>
      <c r="L90" s="556"/>
      <c r="M90" s="556"/>
      <c r="N90" s="556"/>
      <c r="O90" s="556"/>
      <c r="P90" s="556"/>
      <c r="Q90" s="556"/>
      <c r="R90" s="556"/>
      <c r="S90" s="556"/>
      <c r="T90" s="556"/>
      <c r="U90" s="556"/>
      <c r="V90" s="556"/>
      <c r="W90" s="556"/>
      <c r="X90" s="556"/>
      <c r="Y90" s="556"/>
      <c r="Z90" s="556"/>
      <c r="AA90" s="556"/>
      <c r="AB90" s="556"/>
      <c r="AC90" s="556"/>
      <c r="AD90" s="556"/>
      <c r="AE90" s="556"/>
      <c r="AF90" s="556"/>
      <c r="AG90" s="556"/>
      <c r="AH90" s="556"/>
      <c r="AI90" s="556"/>
      <c r="AJ90" s="556"/>
      <c r="AK90" s="557"/>
    </row>
    <row r="91" spans="1:45" x14ac:dyDescent="0.15">
      <c r="A91" s="586" t="s">
        <v>3633</v>
      </c>
      <c r="B91" s="587"/>
      <c r="C91" s="587"/>
      <c r="D91" s="587"/>
      <c r="E91" s="587"/>
      <c r="F91" s="587"/>
      <c r="G91" s="587"/>
      <c r="H91" s="587"/>
      <c r="I91" s="587"/>
      <c r="J91" s="588">
        <v>1</v>
      </c>
      <c r="K91" s="588"/>
      <c r="L91" s="588"/>
      <c r="M91" s="588"/>
      <c r="N91" s="589" t="str">
        <f>IF(A91="","",INDEX(道具!$C:$C,MATCH(無垢なる可能性!A91,道具!$B:$B,0)))</f>
        <v>-</v>
      </c>
      <c r="O91" s="589"/>
      <c r="P91" s="589"/>
      <c r="Q91" s="589"/>
      <c r="R91" s="589"/>
      <c r="S91" s="589" t="str">
        <f>IF(A91="","",INDEX(道具!$D:$D,MATCH(無垢なる可能性!A91,道具!$B:$B,0)))</f>
        <v>ムーブかマイナー</v>
      </c>
      <c r="T91" s="589"/>
      <c r="U91" s="589"/>
      <c r="V91" s="589"/>
      <c r="W91" s="589"/>
      <c r="X91" s="589" t="str">
        <f>IF(A91="","",INDEX(道具!$E:$E,MATCH(無垢なる可能性!A91,道具!$B:$B,0)))</f>
        <v>武器</v>
      </c>
      <c r="Y91" s="589"/>
      <c r="Z91" s="589"/>
      <c r="AA91" s="589"/>
      <c r="AB91" s="589"/>
      <c r="AC91" s="589" t="str">
        <f>IF(A91="","",INDEX(道具!$F:$F,MATCH(無垢なる可能性!A91,道具!$B:$B,0)))</f>
        <v>-</v>
      </c>
      <c r="AD91" s="589"/>
      <c r="AE91" s="589"/>
      <c r="AF91" s="589"/>
      <c r="AG91" s="589"/>
      <c r="AH91" s="580">
        <f>IF(A91="","",INDEX(道具!$G:$G,MATCH(無垢なる可能性!A91,道具!$B:$B,0)))</f>
        <v>200</v>
      </c>
      <c r="AI91" s="580"/>
      <c r="AJ91" s="580"/>
      <c r="AK91" s="581"/>
      <c r="AL91" s="508">
        <f>IF(A91="","0",IF(AH91="不可",0,AH91*J91))</f>
        <v>200</v>
      </c>
      <c r="AM91" s="508"/>
      <c r="AN91" s="508"/>
    </row>
    <row r="92" spans="1:45" ht="14.25" customHeight="1" thickBot="1" x14ac:dyDescent="0.2">
      <c r="A92" s="526" t="s">
        <v>717</v>
      </c>
      <c r="B92" s="527"/>
      <c r="C92" s="527"/>
      <c r="D92" s="564" t="str">
        <f>IF(A91="","",INDEX(道具!$H:$H,MATCH(無垢なる可能性!A91,道具!$B:$B,0)))</f>
        <v>戦闘中、自身の武器(レリック含む)1つの防御値と抵抗値を+2する。</v>
      </c>
      <c r="E92" s="564"/>
      <c r="F92" s="564"/>
      <c r="G92" s="564"/>
      <c r="H92" s="564"/>
      <c r="I92" s="564"/>
      <c r="J92" s="564"/>
      <c r="K92" s="564"/>
      <c r="L92" s="564"/>
      <c r="M92" s="564"/>
      <c r="N92" s="564"/>
      <c r="O92" s="564"/>
      <c r="P92" s="564"/>
      <c r="Q92" s="564"/>
      <c r="R92" s="564"/>
      <c r="S92" s="564"/>
      <c r="T92" s="564"/>
      <c r="U92" s="564"/>
      <c r="V92" s="564"/>
      <c r="W92" s="564"/>
      <c r="X92" s="564"/>
      <c r="Y92" s="564"/>
      <c r="Z92" s="564"/>
      <c r="AA92" s="564"/>
      <c r="AB92" s="564"/>
      <c r="AC92" s="564"/>
      <c r="AD92" s="564"/>
      <c r="AE92" s="564"/>
      <c r="AF92" s="564"/>
      <c r="AG92" s="564"/>
      <c r="AH92" s="564"/>
      <c r="AI92" s="564"/>
      <c r="AJ92" s="564"/>
      <c r="AK92" s="565"/>
    </row>
    <row r="93" spans="1:45" x14ac:dyDescent="0.15">
      <c r="A93" s="582" t="s">
        <v>3651</v>
      </c>
      <c r="B93" s="583"/>
      <c r="C93" s="583"/>
      <c r="D93" s="583"/>
      <c r="E93" s="583"/>
      <c r="F93" s="583"/>
      <c r="G93" s="583"/>
      <c r="H93" s="583"/>
      <c r="I93" s="583"/>
      <c r="J93" s="584">
        <v>1</v>
      </c>
      <c r="K93" s="584"/>
      <c r="L93" s="584"/>
      <c r="M93" s="584"/>
      <c r="N93" s="585" t="str">
        <f>IF(A93="","",INDEX(道具!$C:$C,MATCH(無垢なる可能性!A93,道具!$B:$B,0)))</f>
        <v>回復</v>
      </c>
      <c r="O93" s="585"/>
      <c r="P93" s="585"/>
      <c r="Q93" s="585"/>
      <c r="R93" s="585"/>
      <c r="S93" s="585" t="str">
        <f>IF(A93="","",INDEX(道具!$D:$D,MATCH(無垢なる可能性!A93,道具!$B:$B,0)))</f>
        <v>ムーブかマイナー</v>
      </c>
      <c r="T93" s="585"/>
      <c r="U93" s="585"/>
      <c r="V93" s="585"/>
      <c r="W93" s="585"/>
      <c r="X93" s="585" t="str">
        <f>IF(A93="","",INDEX(道具!$E:$E,MATCH(無垢なる可能性!A93,道具!$B:$B,0)))</f>
        <v>単体</v>
      </c>
      <c r="Y93" s="585"/>
      <c r="Z93" s="585"/>
      <c r="AA93" s="585"/>
      <c r="AB93" s="585"/>
      <c r="AC93" s="585" t="str">
        <f>IF(A93="","",INDEX(道具!$F:$F,MATCH(無垢なる可能性!A93,道具!$B:$B,0)))</f>
        <v>至近</v>
      </c>
      <c r="AD93" s="585"/>
      <c r="AE93" s="585"/>
      <c r="AF93" s="585"/>
      <c r="AG93" s="585"/>
      <c r="AH93" s="593">
        <f>IF(A93="","",INDEX(道具!$G:$G,MATCH(無垢なる可能性!A93,道具!$B:$B,0)))</f>
        <v>100</v>
      </c>
      <c r="AI93" s="593"/>
      <c r="AJ93" s="593"/>
      <c r="AK93" s="594"/>
      <c r="AL93" s="508">
        <f>IF(A93="","0",IF(AH93="不可",0,AH93*J93))</f>
        <v>100</v>
      </c>
      <c r="AM93" s="508"/>
      <c r="AN93" s="508"/>
    </row>
    <row r="94" spans="1:45" ht="14.25" customHeight="1" thickBot="1" x14ac:dyDescent="0.2">
      <c r="A94" s="554" t="s">
        <v>717</v>
      </c>
      <c r="B94" s="555"/>
      <c r="C94" s="555"/>
      <c r="D94" s="556" t="str">
        <f>IF(A93="","",INDEX(道具!$H:$H,MATCH(無垢なる可能性!A93,道具!$B:$B,0)))</f>
        <v>対象の3レベル以下の「邪毒」を1つ解除する。</v>
      </c>
      <c r="E94" s="556"/>
      <c r="F94" s="556"/>
      <c r="G94" s="556"/>
      <c r="H94" s="556"/>
      <c r="I94" s="556"/>
      <c r="J94" s="556"/>
      <c r="K94" s="556"/>
      <c r="L94" s="556"/>
      <c r="M94" s="556"/>
      <c r="N94" s="556"/>
      <c r="O94" s="556"/>
      <c r="P94" s="556"/>
      <c r="Q94" s="556"/>
      <c r="R94" s="556"/>
      <c r="S94" s="556"/>
      <c r="T94" s="556"/>
      <c r="U94" s="556"/>
      <c r="V94" s="556"/>
      <c r="W94" s="556"/>
      <c r="X94" s="556"/>
      <c r="Y94" s="556"/>
      <c r="Z94" s="556"/>
      <c r="AA94" s="556"/>
      <c r="AB94" s="556"/>
      <c r="AC94" s="556"/>
      <c r="AD94" s="556"/>
      <c r="AE94" s="556"/>
      <c r="AF94" s="556"/>
      <c r="AG94" s="556"/>
      <c r="AH94" s="556"/>
      <c r="AI94" s="556"/>
      <c r="AJ94" s="556"/>
      <c r="AK94" s="557"/>
    </row>
    <row r="95" spans="1:45" x14ac:dyDescent="0.15">
      <c r="A95" s="586" t="s">
        <v>3708</v>
      </c>
      <c r="B95" s="587"/>
      <c r="C95" s="587"/>
      <c r="D95" s="587"/>
      <c r="E95" s="587"/>
      <c r="F95" s="587"/>
      <c r="G95" s="587"/>
      <c r="H95" s="587"/>
      <c r="I95" s="587"/>
      <c r="J95" s="588">
        <v>2</v>
      </c>
      <c r="K95" s="588"/>
      <c r="L95" s="588"/>
      <c r="M95" s="588"/>
      <c r="N95" s="589" t="str">
        <f>IF(A95="","",INDEX(道具!$C:$C,MATCH(無垢なる可能性!A95,道具!$B:$B,0)))</f>
        <v>回復</v>
      </c>
      <c r="O95" s="589"/>
      <c r="P95" s="589"/>
      <c r="Q95" s="589"/>
      <c r="R95" s="589"/>
      <c r="S95" s="589" t="str">
        <f>IF(A95="","",INDEX(道具!$D:$D,MATCH(無垢なる可能性!A95,道具!$B:$B,0)))</f>
        <v>ムーブかマイナー</v>
      </c>
      <c r="T95" s="589"/>
      <c r="U95" s="589"/>
      <c r="V95" s="589"/>
      <c r="W95" s="589"/>
      <c r="X95" s="589" t="str">
        <f>IF(A95="","",INDEX(道具!$E:$E,MATCH(無垢なる可能性!A95,道具!$B:$B,0)))</f>
        <v>単体</v>
      </c>
      <c r="Y95" s="589"/>
      <c r="Z95" s="589"/>
      <c r="AA95" s="589"/>
      <c r="AB95" s="589"/>
      <c r="AC95" s="589" t="str">
        <f>IF(A95="","",INDEX(道具!$F:$F,MATCH(無垢なる可能性!A95,道具!$B:$B,0)))</f>
        <v>至近</v>
      </c>
      <c r="AD95" s="589"/>
      <c r="AE95" s="589"/>
      <c r="AF95" s="589"/>
      <c r="AG95" s="589"/>
      <c r="AH95" s="580">
        <f>IF(A95="","",INDEX(道具!$G:$G,MATCH(無垢なる可能性!A95,道具!$B:$B,0)))</f>
        <v>200</v>
      </c>
      <c r="AI95" s="580"/>
      <c r="AJ95" s="580"/>
      <c r="AK95" s="581"/>
      <c r="AL95" s="508">
        <f>IF(A95="","0",IF(AH95="不可",0,AH95*J95))</f>
        <v>400</v>
      </c>
      <c r="AM95" s="508"/>
      <c r="AN95" s="508"/>
    </row>
    <row r="96" spans="1:45" ht="13.5" customHeight="1" thickBot="1" x14ac:dyDescent="0.2">
      <c r="A96" s="526" t="s">
        <v>717</v>
      </c>
      <c r="B96" s="527"/>
      <c r="C96" s="527"/>
      <c r="D96" s="564" t="str">
        <f>IF(A95="","",INDEX(道具!$H:$H,MATCH(無垢なる可能性!A95,道具!$B:$B,0)))</f>
        <v>対象の3レベル以下の「汚染」または「浄化」を1つ解除する。</v>
      </c>
      <c r="E96" s="564"/>
      <c r="F96" s="564"/>
      <c r="G96" s="564"/>
      <c r="H96" s="564"/>
      <c r="I96" s="564"/>
      <c r="J96" s="564"/>
      <c r="K96" s="564"/>
      <c r="L96" s="564"/>
      <c r="M96" s="564"/>
      <c r="N96" s="564"/>
      <c r="O96" s="564"/>
      <c r="P96" s="564"/>
      <c r="Q96" s="564"/>
      <c r="R96" s="564"/>
      <c r="S96" s="564"/>
      <c r="T96" s="564"/>
      <c r="U96" s="564"/>
      <c r="V96" s="564"/>
      <c r="W96" s="564"/>
      <c r="X96" s="564"/>
      <c r="Y96" s="564"/>
      <c r="Z96" s="564"/>
      <c r="AA96" s="564"/>
      <c r="AB96" s="564"/>
      <c r="AC96" s="564"/>
      <c r="AD96" s="564"/>
      <c r="AE96" s="564"/>
      <c r="AF96" s="564"/>
      <c r="AG96" s="564"/>
      <c r="AH96" s="564"/>
      <c r="AI96" s="564"/>
      <c r="AJ96" s="564"/>
      <c r="AK96" s="565"/>
    </row>
    <row r="97" spans="1:40" ht="13.5" customHeight="1" x14ac:dyDescent="0.15">
      <c r="A97" s="582"/>
      <c r="B97" s="583"/>
      <c r="C97" s="583"/>
      <c r="D97" s="583"/>
      <c r="E97" s="583"/>
      <c r="F97" s="583"/>
      <c r="G97" s="583"/>
      <c r="H97" s="583"/>
      <c r="I97" s="583"/>
      <c r="J97" s="584"/>
      <c r="K97" s="584"/>
      <c r="L97" s="584"/>
      <c r="M97" s="584"/>
      <c r="N97" s="585" t="str">
        <f>IF(A97="","",INDEX(道具!$C:$C,MATCH(無垢なる可能性!A97,道具!$B:$B,0)))</f>
        <v/>
      </c>
      <c r="O97" s="585"/>
      <c r="P97" s="585"/>
      <c r="Q97" s="585"/>
      <c r="R97" s="585"/>
      <c r="S97" s="585" t="str">
        <f>IF(A97="","",INDEX(道具!$D:$D,MATCH(無垢なる可能性!A97,道具!$B:$B,0)))</f>
        <v/>
      </c>
      <c r="T97" s="585"/>
      <c r="U97" s="585"/>
      <c r="V97" s="585"/>
      <c r="W97" s="585"/>
      <c r="X97" s="585" t="str">
        <f>IF(A97="","",INDEX(道具!$E:$E,MATCH(無垢なる可能性!A97,道具!$B:$B,0)))</f>
        <v/>
      </c>
      <c r="Y97" s="585"/>
      <c r="Z97" s="585"/>
      <c r="AA97" s="585"/>
      <c r="AB97" s="585"/>
      <c r="AC97" s="585" t="str">
        <f>IF(A97="","",INDEX(道具!$F:$F,MATCH(無垢なる可能性!A97,道具!$B:$B,0)))</f>
        <v/>
      </c>
      <c r="AD97" s="585"/>
      <c r="AE97" s="585"/>
      <c r="AF97" s="585"/>
      <c r="AG97" s="585"/>
      <c r="AH97" s="593" t="str">
        <f>IF(A97="","",INDEX(道具!$G:$G,MATCH(無垢なる可能性!A97,道具!$B:$B,0)))</f>
        <v/>
      </c>
      <c r="AI97" s="593"/>
      <c r="AJ97" s="593"/>
      <c r="AK97" s="594"/>
      <c r="AL97" s="508" t="str">
        <f>IF(A97="","0",IF(AH97="不可",0,AH97*J97))</f>
        <v>0</v>
      </c>
      <c r="AM97" s="508"/>
      <c r="AN97" s="508"/>
    </row>
    <row r="98" spans="1:40" ht="14.25" customHeight="1" thickBot="1" x14ac:dyDescent="0.2">
      <c r="A98" s="526" t="s">
        <v>717</v>
      </c>
      <c r="B98" s="527"/>
      <c r="C98" s="527"/>
      <c r="D98" s="564" t="str">
        <f>IF(A97="","",INDEX(道具!$H:$H,MATCH(無垢なる可能性!A97,道具!$B:$B,0)))</f>
        <v/>
      </c>
      <c r="E98" s="564"/>
      <c r="F98" s="564"/>
      <c r="G98" s="564"/>
      <c r="H98" s="564"/>
      <c r="I98" s="564"/>
      <c r="J98" s="564"/>
      <c r="K98" s="564"/>
      <c r="L98" s="564"/>
      <c r="M98" s="564"/>
      <c r="N98" s="564"/>
      <c r="O98" s="564"/>
      <c r="P98" s="564"/>
      <c r="Q98" s="564"/>
      <c r="R98" s="564"/>
      <c r="S98" s="564"/>
      <c r="T98" s="564"/>
      <c r="U98" s="564"/>
      <c r="V98" s="564"/>
      <c r="W98" s="564"/>
      <c r="X98" s="564"/>
      <c r="Y98" s="564"/>
      <c r="Z98" s="564"/>
      <c r="AA98" s="564"/>
      <c r="AB98" s="564"/>
      <c r="AC98" s="564"/>
      <c r="AD98" s="564"/>
      <c r="AE98" s="564"/>
      <c r="AF98" s="564"/>
      <c r="AG98" s="564"/>
      <c r="AH98" s="564"/>
      <c r="AI98" s="564"/>
      <c r="AJ98" s="564"/>
      <c r="AK98" s="565"/>
    </row>
    <row r="99" spans="1:40" ht="14.25" thickBot="1" x14ac:dyDescent="0.2">
      <c r="AF99" s="590" t="s">
        <v>604</v>
      </c>
      <c r="AG99" s="591"/>
      <c r="AH99" s="592">
        <f>IF(A89="","",SUM(AL89,AL91,AL93,AL95,AL97))</f>
        <v>1300</v>
      </c>
      <c r="AI99" s="592"/>
      <c r="AJ99" s="592"/>
      <c r="AK99" s="551"/>
    </row>
    <row r="100" spans="1:40" x14ac:dyDescent="0.15">
      <c r="A100" s="490" t="s">
        <v>637</v>
      </c>
      <c r="B100" s="491"/>
      <c r="C100" s="491"/>
      <c r="D100" s="491"/>
      <c r="E100" s="491"/>
      <c r="F100" s="491"/>
      <c r="G100" s="492"/>
      <c r="X100" s="244"/>
      <c r="Y100" s="244"/>
    </row>
    <row r="101" spans="1:40" ht="14.25" thickBot="1" x14ac:dyDescent="0.2">
      <c r="A101" s="493"/>
      <c r="B101" s="494"/>
      <c r="C101" s="494"/>
      <c r="D101" s="494"/>
      <c r="E101" s="494"/>
      <c r="F101" s="494"/>
      <c r="G101" s="495"/>
      <c r="X101" s="244"/>
      <c r="Y101" s="244"/>
    </row>
    <row r="102" spans="1:40" x14ac:dyDescent="0.15">
      <c r="A102" s="603" t="s">
        <v>764</v>
      </c>
      <c r="B102" s="604"/>
      <c r="C102" s="604"/>
      <c r="D102" s="604"/>
      <c r="E102" s="604"/>
      <c r="F102" s="604"/>
      <c r="G102" s="605"/>
      <c r="H102" s="281" t="s">
        <v>1435</v>
      </c>
      <c r="I102" s="281"/>
      <c r="J102" s="596" t="s">
        <v>759</v>
      </c>
      <c r="K102" s="596"/>
      <c r="L102" s="596"/>
      <c r="M102" s="596"/>
      <c r="N102" s="596" t="s">
        <v>766</v>
      </c>
      <c r="O102" s="596"/>
      <c r="P102" s="596"/>
      <c r="Q102" s="596"/>
      <c r="R102" s="596" t="s">
        <v>762</v>
      </c>
      <c r="S102" s="596"/>
      <c r="T102" s="596"/>
      <c r="U102" s="596"/>
      <c r="V102" s="595" t="s">
        <v>760</v>
      </c>
      <c r="W102" s="595"/>
      <c r="X102" s="596" t="s">
        <v>761</v>
      </c>
      <c r="Y102" s="596"/>
      <c r="Z102" s="596"/>
      <c r="AA102" s="596"/>
      <c r="AB102" s="596" t="s">
        <v>739</v>
      </c>
      <c r="AC102" s="596"/>
      <c r="AD102" s="596"/>
      <c r="AE102" s="596"/>
      <c r="AF102" s="596" t="s">
        <v>741</v>
      </c>
      <c r="AG102" s="596"/>
      <c r="AH102" s="596"/>
      <c r="AI102" s="596"/>
      <c r="AJ102" s="596" t="s">
        <v>767</v>
      </c>
      <c r="AK102" s="597"/>
    </row>
    <row r="103" spans="1:40" x14ac:dyDescent="0.15">
      <c r="A103" s="598" t="s">
        <v>3734</v>
      </c>
      <c r="B103" s="599"/>
      <c r="C103" s="599"/>
      <c r="D103" s="599"/>
      <c r="E103" s="599"/>
      <c r="F103" s="599"/>
      <c r="G103" s="600"/>
      <c r="H103" s="601">
        <v>1</v>
      </c>
      <c r="I103" s="601"/>
      <c r="J103" s="602" t="str">
        <f>IF(A103="","",INDEX(アーツ!$D:$D,MATCH(無垢なる可能性!A103,アーツ!$C:$C,0)))</f>
        <v>自動、選択、LV5</v>
      </c>
      <c r="K103" s="602"/>
      <c r="L103" s="602"/>
      <c r="M103" s="602"/>
      <c r="N103" s="602" t="str">
        <f>IF(A103="","",INDEX(アーツ!$E:$E,MATCH(無垢なる可能性!A103,アーツ!$C:$C,0)))</f>
        <v>なし</v>
      </c>
      <c r="O103" s="602"/>
      <c r="P103" s="602"/>
      <c r="Q103" s="602"/>
      <c r="R103" s="602" t="str">
        <f>IF(A103="","",INDEX(アーツ!$F:$F,MATCH(無垢なる可能性!A103,アーツ!$C:$C,0)))</f>
        <v>効果参照</v>
      </c>
      <c r="S103" s="602"/>
      <c r="T103" s="602"/>
      <c r="U103" s="602"/>
      <c r="V103" s="621" t="str">
        <f>IF(A103="","",INDEX(アーツ!$G:$G,MATCH(無垢なる可能性!A103,アーツ!$C:$C,0)))</f>
        <v>-</v>
      </c>
      <c r="W103" s="621"/>
      <c r="X103" s="622" t="str">
        <f>IF(A103="","",INDEX(アーツ!$H:$H,MATCH(無垢なる可能性!A103,アーツ!$C:$C,0)))</f>
        <v>なし</v>
      </c>
      <c r="Y103" s="622"/>
      <c r="Z103" s="622"/>
      <c r="AA103" s="623"/>
      <c r="AB103" s="602" t="str">
        <f>IF(A103="","",INDEX(アーツ!$I:$I,MATCH(無垢なる可能性!A103,アーツ!$C:$C,0)))</f>
        <v>自身</v>
      </c>
      <c r="AC103" s="602"/>
      <c r="AD103" s="602"/>
      <c r="AE103" s="602"/>
      <c r="AF103" s="602" t="str">
        <f>IF(A103="","",INDEX(アーツ!$J:$J,MATCH(無垢なる可能性!A103,アーツ!$C:$C,0)))</f>
        <v>なし</v>
      </c>
      <c r="AG103" s="602"/>
      <c r="AH103" s="602"/>
      <c r="AI103" s="602"/>
      <c r="AJ103" s="624" t="str">
        <f>IF(A103="","",INDEX(アーツ!$K:$K,MATCH(無垢なる可能性!A103,アーツ!$C:$C,0)))</f>
        <v>なし</v>
      </c>
      <c r="AK103" s="625"/>
    </row>
    <row r="104" spans="1:40" ht="13.5" customHeight="1" x14ac:dyDescent="0.15">
      <c r="A104" s="245" t="s">
        <v>1640</v>
      </c>
      <c r="B104" s="713" t="str">
        <f>IF(A103="","",INDEX(アーツ!$L:$L,MATCH(無垢なる可能性!A103,アーツ!$C:$C,0)))</f>
        <v>クリーチャー1体をルフィアンとして取得する。クリーチャー作成ルールを参照すること。また、そのルフィアンの能力値のいずれかをこのアーツ1LVごとに+20%する。マイナーアクションでそのルフィアンを自身と同じエンゲージに未行動で召喚または帰還させる。「カテナ」のクラスを複数取得した場合、その数だけ《魂の心友》を別アーツ扱いとして自動的に取得し、その数だけ初期作成のルフィアンを取得する。</v>
      </c>
      <c r="C104" s="713"/>
      <c r="D104" s="713"/>
      <c r="E104" s="713"/>
      <c r="F104" s="713"/>
      <c r="G104" s="713"/>
      <c r="H104" s="713"/>
      <c r="I104" s="713"/>
      <c r="J104" s="713"/>
      <c r="K104" s="713"/>
      <c r="L104" s="713"/>
      <c r="M104" s="713"/>
      <c r="N104" s="713"/>
      <c r="O104" s="713"/>
      <c r="P104" s="713"/>
      <c r="Q104" s="713"/>
      <c r="R104" s="713"/>
      <c r="S104" s="713"/>
      <c r="T104" s="713"/>
      <c r="U104" s="713"/>
      <c r="V104" s="713"/>
      <c r="W104" s="713"/>
      <c r="X104" s="713"/>
      <c r="Y104" s="713"/>
      <c r="Z104" s="713"/>
      <c r="AA104" s="713"/>
      <c r="AB104" s="713"/>
      <c r="AC104" s="713"/>
      <c r="AD104" s="713"/>
      <c r="AE104" s="713"/>
      <c r="AF104" s="713"/>
      <c r="AG104" s="713"/>
      <c r="AH104" s="713"/>
      <c r="AI104" s="713"/>
      <c r="AJ104" s="713"/>
      <c r="AK104" s="714"/>
    </row>
    <row r="105" spans="1:40" ht="13.5" customHeight="1" thickBot="1" x14ac:dyDescent="0.2">
      <c r="A105" s="246" t="s">
        <v>1641</v>
      </c>
      <c r="B105" s="715"/>
      <c r="C105" s="715"/>
      <c r="D105" s="715"/>
      <c r="E105" s="715"/>
      <c r="F105" s="715"/>
      <c r="G105" s="715"/>
      <c r="H105" s="715"/>
      <c r="I105" s="715"/>
      <c r="J105" s="715"/>
      <c r="K105" s="715"/>
      <c r="L105" s="715"/>
      <c r="M105" s="715"/>
      <c r="N105" s="715"/>
      <c r="O105" s="715"/>
      <c r="P105" s="715"/>
      <c r="Q105" s="715"/>
      <c r="R105" s="715"/>
      <c r="S105" s="715"/>
      <c r="T105" s="715"/>
      <c r="U105" s="715"/>
      <c r="V105" s="715"/>
      <c r="W105" s="715"/>
      <c r="X105" s="715"/>
      <c r="Y105" s="715"/>
      <c r="Z105" s="715"/>
      <c r="AA105" s="715"/>
      <c r="AB105" s="715"/>
      <c r="AC105" s="715"/>
      <c r="AD105" s="715"/>
      <c r="AE105" s="715"/>
      <c r="AF105" s="715"/>
      <c r="AG105" s="715"/>
      <c r="AH105" s="715"/>
      <c r="AI105" s="715"/>
      <c r="AJ105" s="715"/>
      <c r="AK105" s="716"/>
    </row>
    <row r="106" spans="1:40" x14ac:dyDescent="0.15">
      <c r="A106" s="617" t="s">
        <v>3735</v>
      </c>
      <c r="B106" s="618"/>
      <c r="C106" s="618"/>
      <c r="D106" s="618"/>
      <c r="E106" s="618"/>
      <c r="F106" s="618"/>
      <c r="G106" s="619"/>
      <c r="H106" s="588">
        <v>1</v>
      </c>
      <c r="I106" s="588"/>
      <c r="J106" s="560" t="str">
        <f>IF(A106="","",INDEX(アーツ!$D:$D,MATCH(無垢なる可能性!A106,アーツ!$C:$C,0)))</f>
        <v>魔法</v>
      </c>
      <c r="K106" s="560"/>
      <c r="L106" s="560"/>
      <c r="M106" s="560"/>
      <c r="N106" s="560" t="str">
        <f>IF(A106="","",INDEX(アーツ!$E:$E,MATCH(無垢なる可能性!A106,アーツ!$C:$C,0)))</f>
        <v>魔法</v>
      </c>
      <c r="O106" s="560"/>
      <c r="P106" s="560"/>
      <c r="Q106" s="560"/>
      <c r="R106" s="560" t="str">
        <f>IF(A106="","",INDEX(アーツ!$F:$F,MATCH(無垢なる可能性!A106,アーツ!$C:$C,0)))</f>
        <v>メジャー</v>
      </c>
      <c r="S106" s="560"/>
      <c r="T106" s="560"/>
      <c r="U106" s="560"/>
      <c r="V106" s="620">
        <f>IF(A106="","",INDEX(アーツ!$G:$G,MATCH(無垢なる可能性!A106,アーツ!$C:$C,0)))</f>
        <v>-0.1</v>
      </c>
      <c r="W106" s="620"/>
      <c r="X106" s="606" t="str">
        <f>IF(A106="","",INDEX(アーツ!$H:$H,MATCH(無垢なる可能性!A106,アーツ!$C:$C,0)))</f>
        <v>S3</v>
      </c>
      <c r="Y106" s="606"/>
      <c r="Z106" s="606"/>
      <c r="AA106" s="607"/>
      <c r="AB106" s="560" t="str">
        <f>IF(A106="","",INDEX(アーツ!$I:$I,MATCH(無垢なる可能性!A106,アーツ!$C:$C,0)))</f>
        <v>単体</v>
      </c>
      <c r="AC106" s="560"/>
      <c r="AD106" s="560"/>
      <c r="AE106" s="560"/>
      <c r="AF106" s="560" t="str">
        <f>IF(A106="","",INDEX(アーツ!$J:$J,MATCH(無垢なる可能性!A106,アーツ!$C:$C,0)))</f>
        <v>至近</v>
      </c>
      <c r="AG106" s="560"/>
      <c r="AH106" s="560"/>
      <c r="AI106" s="560"/>
      <c r="AJ106" s="608" t="str">
        <f>IF(A106="","",INDEX(アーツ!$K:$K,MATCH(無垢なる可能性!A106,アーツ!$C:$C,0)))</f>
        <v>S1</v>
      </c>
      <c r="AK106" s="609"/>
    </row>
    <row r="107" spans="1:40" x14ac:dyDescent="0.15">
      <c r="A107" s="245" t="s">
        <v>1640</v>
      </c>
      <c r="B107" s="610" t="str">
        <f>IF(A106="","",INDEX(アーツ!$L:$L,MATCH(無垢なる可能性!A106,アーツ!$C:$C,0)))</f>
        <v>この戦闘中、対象が受けるダメージを5点軽減する(スペシャルした場合、代わりに10点軽減する)。</v>
      </c>
      <c r="C107" s="610"/>
      <c r="D107" s="610"/>
      <c r="E107" s="610"/>
      <c r="F107" s="610"/>
      <c r="G107" s="610"/>
      <c r="H107" s="610"/>
      <c r="I107" s="610"/>
      <c r="J107" s="610"/>
      <c r="K107" s="610"/>
      <c r="L107" s="610"/>
      <c r="M107" s="610"/>
      <c r="N107" s="610"/>
      <c r="O107" s="610"/>
      <c r="P107" s="610"/>
      <c r="Q107" s="610"/>
      <c r="R107" s="610"/>
      <c r="S107" s="610"/>
      <c r="T107" s="610"/>
      <c r="U107" s="610"/>
      <c r="V107" s="610"/>
      <c r="W107" s="610"/>
      <c r="X107" s="610"/>
      <c r="Y107" s="610"/>
      <c r="Z107" s="610"/>
      <c r="AA107" s="610"/>
      <c r="AB107" s="610"/>
      <c r="AC107" s="610"/>
      <c r="AD107" s="610"/>
      <c r="AE107" s="610"/>
      <c r="AF107" s="610"/>
      <c r="AG107" s="610"/>
      <c r="AH107" s="610"/>
      <c r="AI107" s="610"/>
      <c r="AJ107" s="610"/>
      <c r="AK107" s="611"/>
    </row>
    <row r="108" spans="1:40" ht="14.25" thickBot="1" x14ac:dyDescent="0.2">
      <c r="A108" s="247" t="s">
        <v>1641</v>
      </c>
      <c r="B108" s="612"/>
      <c r="C108" s="612"/>
      <c r="D108" s="612"/>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613"/>
    </row>
    <row r="109" spans="1:40" x14ac:dyDescent="0.15">
      <c r="A109" s="614" t="s">
        <v>3736</v>
      </c>
      <c r="B109" s="615"/>
      <c r="C109" s="615"/>
      <c r="D109" s="615"/>
      <c r="E109" s="615"/>
      <c r="F109" s="615"/>
      <c r="G109" s="616"/>
      <c r="H109" s="584">
        <v>1</v>
      </c>
      <c r="I109" s="584"/>
      <c r="J109" s="533" t="str">
        <f>IF(A109="","",INDEX(アーツ!$D:$D,MATCH(無垢なる可能性!A109,アーツ!$C:$C,0)))</f>
        <v>魔法</v>
      </c>
      <c r="K109" s="533"/>
      <c r="L109" s="533"/>
      <c r="M109" s="533"/>
      <c r="N109" s="533" t="str">
        <f>IF(A109="","",INDEX(アーツ!$E:$E,MATCH(無垢なる可能性!A109,アーツ!$C:$C,0)))</f>
        <v>〔擬〕</v>
      </c>
      <c r="O109" s="533"/>
      <c r="P109" s="533"/>
      <c r="Q109" s="533"/>
      <c r="R109" s="533" t="str">
        <f>IF(A109="","",INDEX(アーツ!$F:$F,MATCH(無垢なる可能性!A109,アーツ!$C:$C,0)))</f>
        <v>メジャー</v>
      </c>
      <c r="S109" s="533"/>
      <c r="T109" s="533"/>
      <c r="U109" s="533"/>
      <c r="V109" s="628">
        <f>IF(A109="","",INDEX(アーツ!$G:$G,MATCH(無垢なる可能性!A109,アーツ!$C:$C,0)))</f>
        <v>-0.1</v>
      </c>
      <c r="W109" s="628"/>
      <c r="X109" s="629" t="str">
        <f>IF(A109="","",INDEX(アーツ!$H:$H,MATCH(無垢なる可能性!A109,アーツ!$C:$C,0)))</f>
        <v>R4</v>
      </c>
      <c r="Y109" s="629"/>
      <c r="Z109" s="629"/>
      <c r="AA109" s="630"/>
      <c r="AB109" s="533" t="str">
        <f>IF(A109="","",INDEX(アーツ!$I:$I,MATCH(無垢なる可能性!A109,アーツ!$C:$C,0)))</f>
        <v>単体</v>
      </c>
      <c r="AC109" s="533"/>
      <c r="AD109" s="533"/>
      <c r="AE109" s="533"/>
      <c r="AF109" s="533" t="str">
        <f>IF(A109="","",INDEX(アーツ!$J:$J,MATCH(無垢なる可能性!A109,アーツ!$C:$C,0)))</f>
        <v>至近</v>
      </c>
      <c r="AG109" s="533"/>
      <c r="AH109" s="533"/>
      <c r="AI109" s="533"/>
      <c r="AJ109" s="624" t="str">
        <f>IF(A109="","",INDEX(アーツ!$K:$K,MATCH(無垢なる可能性!A109,アーツ!$C:$C,0)))</f>
        <v>なし</v>
      </c>
      <c r="AK109" s="625"/>
    </row>
    <row r="110" spans="1:40" x14ac:dyDescent="0.15">
      <c r="A110" s="245" t="s">
        <v>1640</v>
      </c>
      <c r="B110" s="610" t="str">
        <f>IF(A109="","",INDEX(アーツ!$L:$L,MATCH(無垢なる可能性!A109,アーツ!$C:$C,0)))</f>
        <v>対象が次に行う物理攻撃と魔法攻撃で与えるダメージに+2D10する。</v>
      </c>
      <c r="C110" s="610"/>
      <c r="D110" s="610"/>
      <c r="E110" s="610"/>
      <c r="F110" s="610"/>
      <c r="G110" s="610"/>
      <c r="H110" s="610"/>
      <c r="I110" s="610"/>
      <c r="J110" s="610"/>
      <c r="K110" s="610"/>
      <c r="L110" s="610"/>
      <c r="M110" s="610"/>
      <c r="N110" s="610"/>
      <c r="O110" s="610"/>
      <c r="P110" s="610"/>
      <c r="Q110" s="610"/>
      <c r="R110" s="610"/>
      <c r="S110" s="610"/>
      <c r="T110" s="610"/>
      <c r="U110" s="610"/>
      <c r="V110" s="610"/>
      <c r="W110" s="610"/>
      <c r="X110" s="610"/>
      <c r="Y110" s="610"/>
      <c r="Z110" s="610"/>
      <c r="AA110" s="610"/>
      <c r="AB110" s="610"/>
      <c r="AC110" s="610"/>
      <c r="AD110" s="610"/>
      <c r="AE110" s="610"/>
      <c r="AF110" s="610"/>
      <c r="AG110" s="610"/>
      <c r="AH110" s="610"/>
      <c r="AI110" s="610"/>
      <c r="AJ110" s="610"/>
      <c r="AK110" s="611"/>
    </row>
    <row r="111" spans="1:40" ht="14.25" thickBot="1" x14ac:dyDescent="0.2">
      <c r="A111" s="246" t="s">
        <v>1641</v>
      </c>
      <c r="B111" s="626"/>
      <c r="C111" s="626"/>
      <c r="D111" s="626"/>
      <c r="E111" s="626"/>
      <c r="F111" s="626"/>
      <c r="G111" s="626"/>
      <c r="H111" s="626"/>
      <c r="I111" s="626"/>
      <c r="J111" s="626"/>
      <c r="K111" s="626"/>
      <c r="L111" s="626"/>
      <c r="M111" s="626"/>
      <c r="N111" s="626"/>
      <c r="O111" s="626"/>
      <c r="P111" s="626"/>
      <c r="Q111" s="626"/>
      <c r="R111" s="626"/>
      <c r="S111" s="626"/>
      <c r="T111" s="626"/>
      <c r="U111" s="626"/>
      <c r="V111" s="626"/>
      <c r="W111" s="626"/>
      <c r="X111" s="626"/>
      <c r="Y111" s="626"/>
      <c r="Z111" s="626"/>
      <c r="AA111" s="626"/>
      <c r="AB111" s="626"/>
      <c r="AC111" s="626"/>
      <c r="AD111" s="626"/>
      <c r="AE111" s="626"/>
      <c r="AF111" s="626"/>
      <c r="AG111" s="626"/>
      <c r="AH111" s="626"/>
      <c r="AI111" s="626"/>
      <c r="AJ111" s="626"/>
      <c r="AK111" s="627"/>
    </row>
    <row r="112" spans="1:40" x14ac:dyDescent="0.15">
      <c r="A112" s="617" t="s">
        <v>1499</v>
      </c>
      <c r="B112" s="618"/>
      <c r="C112" s="618"/>
      <c r="D112" s="618"/>
      <c r="E112" s="618"/>
      <c r="F112" s="618"/>
      <c r="G112" s="619"/>
      <c r="H112" s="588">
        <v>1</v>
      </c>
      <c r="I112" s="588"/>
      <c r="J112" s="560" t="str">
        <f>IF(A112="","",INDEX(アーツ!$D:$D,MATCH(無垢なる可能性!A112,アーツ!$C:$C,0)))</f>
        <v>魔法、LV3</v>
      </c>
      <c r="K112" s="560"/>
      <c r="L112" s="560"/>
      <c r="M112" s="560"/>
      <c r="N112" s="560" t="str">
        <f>IF(A112="","",INDEX(アーツ!$E:$E,MATCH(無垢なる可能性!A112,アーツ!$C:$C,0)))</f>
        <v>〔擬〕</v>
      </c>
      <c r="O112" s="560"/>
      <c r="P112" s="560"/>
      <c r="Q112" s="560"/>
      <c r="R112" s="560" t="str">
        <f>IF(A112="","",INDEX(アーツ!$F:$F,MATCH(無垢なる可能性!A112,アーツ!$C:$C,0)))</f>
        <v>メジャー</v>
      </c>
      <c r="S112" s="560"/>
      <c r="T112" s="560"/>
      <c r="U112" s="560"/>
      <c r="V112" s="620">
        <f>IF(A112="","",INDEX(アーツ!$G:$G,MATCH(無垢なる可能性!A112,アーツ!$C:$C,0)))</f>
        <v>-0.1</v>
      </c>
      <c r="W112" s="620"/>
      <c r="X112" s="606" t="str">
        <f>IF(A112="","",INDEX(アーツ!$H:$H,MATCH(無垢なる可能性!A112,アーツ!$C:$C,0)))</f>
        <v>R3</v>
      </c>
      <c r="Y112" s="606"/>
      <c r="Z112" s="606"/>
      <c r="AA112" s="607"/>
      <c r="AB112" s="560" t="str">
        <f>IF(A112="","",INDEX(アーツ!$I:$I,MATCH(無垢なる可能性!A112,アーツ!$C:$C,0)))</f>
        <v>[LV×2+1]体</v>
      </c>
      <c r="AC112" s="560"/>
      <c r="AD112" s="560"/>
      <c r="AE112" s="560"/>
      <c r="AF112" s="560" t="str">
        <f>IF(A112="","",INDEX(アーツ!$J:$J,MATCH(無垢なる可能性!A112,アーツ!$C:$C,0)))</f>
        <v>至近</v>
      </c>
      <c r="AG112" s="560"/>
      <c r="AH112" s="560"/>
      <c r="AI112" s="560"/>
      <c r="AJ112" s="608" t="str">
        <f>IF(A112="","",INDEX(アーツ!$K:$K,MATCH(無垢なる可能性!A112,アーツ!$C:$C,0)))</f>
        <v>なし</v>
      </c>
      <c r="AK112" s="609"/>
    </row>
    <row r="113" spans="1:37" x14ac:dyDescent="0.15">
      <c r="A113" s="245" t="s">
        <v>1640</v>
      </c>
      <c r="B113" s="610" t="str">
        <f>IF(A112="","",INDEX(アーツ!$L:$L,MATCH(無垢なる可能性!A112,アーツ!$C:$C,0)))</f>
        <v>このアーツを組み合わせた「種別：魔法」のアーツを「対象：[LV×2+1]体」に変更する。</v>
      </c>
      <c r="C113" s="610"/>
      <c r="D113" s="610"/>
      <c r="E113" s="610"/>
      <c r="F113" s="610"/>
      <c r="G113" s="610"/>
      <c r="H113" s="610"/>
      <c r="I113" s="610"/>
      <c r="J113" s="610"/>
      <c r="K113" s="610"/>
      <c r="L113" s="610"/>
      <c r="M113" s="610"/>
      <c r="N113" s="610"/>
      <c r="O113" s="610"/>
      <c r="P113" s="610"/>
      <c r="Q113" s="610"/>
      <c r="R113" s="610"/>
      <c r="S113" s="610"/>
      <c r="T113" s="610"/>
      <c r="U113" s="610"/>
      <c r="V113" s="610"/>
      <c r="W113" s="610"/>
      <c r="X113" s="610"/>
      <c r="Y113" s="610"/>
      <c r="Z113" s="610"/>
      <c r="AA113" s="610"/>
      <c r="AB113" s="610"/>
      <c r="AC113" s="610"/>
      <c r="AD113" s="610"/>
      <c r="AE113" s="610"/>
      <c r="AF113" s="610"/>
      <c r="AG113" s="610"/>
      <c r="AH113" s="610"/>
      <c r="AI113" s="610"/>
      <c r="AJ113" s="610"/>
      <c r="AK113" s="611"/>
    </row>
    <row r="114" spans="1:37" ht="14.25" thickBot="1" x14ac:dyDescent="0.2">
      <c r="A114" s="247" t="s">
        <v>1641</v>
      </c>
      <c r="B114" s="612"/>
      <c r="C114" s="612"/>
      <c r="D114" s="612"/>
      <c r="E114" s="612"/>
      <c r="F114" s="612"/>
      <c r="G114" s="612"/>
      <c r="H114" s="612"/>
      <c r="I114" s="612"/>
      <c r="J114" s="612"/>
      <c r="K114" s="612"/>
      <c r="L114" s="612"/>
      <c r="M114" s="612"/>
      <c r="N114" s="612"/>
      <c r="O114" s="612"/>
      <c r="P114" s="612"/>
      <c r="Q114" s="612"/>
      <c r="R114" s="612"/>
      <c r="S114" s="612"/>
      <c r="T114" s="612"/>
      <c r="U114" s="612"/>
      <c r="V114" s="612"/>
      <c r="W114" s="612"/>
      <c r="X114" s="612"/>
      <c r="Y114" s="612"/>
      <c r="Z114" s="612"/>
      <c r="AA114" s="612"/>
      <c r="AB114" s="612"/>
      <c r="AC114" s="612"/>
      <c r="AD114" s="612"/>
      <c r="AE114" s="612"/>
      <c r="AF114" s="612"/>
      <c r="AG114" s="612"/>
      <c r="AH114" s="612"/>
      <c r="AI114" s="612"/>
      <c r="AJ114" s="612"/>
      <c r="AK114" s="613"/>
    </row>
    <row r="115" spans="1:37" x14ac:dyDescent="0.15">
      <c r="A115" s="614" t="s">
        <v>3737</v>
      </c>
      <c r="B115" s="615"/>
      <c r="C115" s="615"/>
      <c r="D115" s="615"/>
      <c r="E115" s="615"/>
      <c r="F115" s="615"/>
      <c r="G115" s="616"/>
      <c r="H115" s="584">
        <v>1</v>
      </c>
      <c r="I115" s="584"/>
      <c r="J115" s="533" t="str">
        <f>IF(A115="","",INDEX(アーツ!$D:$D,MATCH(無垢なる可能性!A115,アーツ!$C:$C,0)))</f>
        <v>LV3</v>
      </c>
      <c r="K115" s="533"/>
      <c r="L115" s="533"/>
      <c r="M115" s="533"/>
      <c r="N115" s="533" t="str">
        <f>IF(A115="","",INDEX(アーツ!$E:$E,MATCH(無垢なる可能性!A115,アーツ!$C:$C,0)))</f>
        <v>なし</v>
      </c>
      <c r="O115" s="533"/>
      <c r="P115" s="533"/>
      <c r="Q115" s="533"/>
      <c r="R115" s="533" t="str">
        <f>IF(A115="","",INDEX(アーツ!$F:$F,MATCH(無垢なる可能性!A115,アーツ!$C:$C,0)))</f>
        <v>ポストロール</v>
      </c>
      <c r="S115" s="533"/>
      <c r="T115" s="533"/>
      <c r="U115" s="533"/>
      <c r="V115" s="628" t="str">
        <f>IF(A115="","",INDEX(アーツ!$G:$G,MATCH(無垢なる可能性!A115,アーツ!$C:$C,0)))</f>
        <v>-</v>
      </c>
      <c r="W115" s="628"/>
      <c r="X115" s="629" t="str">
        <f>IF(A115="","",INDEX(アーツ!$H:$H,MATCH(無垢なる可能性!A115,アーツ!$C:$C,0)))</f>
        <v>なし</v>
      </c>
      <c r="Y115" s="629"/>
      <c r="Z115" s="629"/>
      <c r="AA115" s="630"/>
      <c r="AB115" s="533" t="str">
        <f>IF(A115="","",INDEX(アーツ!$I:$I,MATCH(無垢なる可能性!A115,アーツ!$C:$C,0)))</f>
        <v>単体</v>
      </c>
      <c r="AC115" s="533"/>
      <c r="AD115" s="533"/>
      <c r="AE115" s="533"/>
      <c r="AF115" s="533" t="str">
        <f>IF(A115="","",INDEX(アーツ!$J:$J,MATCH(無垢なる可能性!A115,アーツ!$C:$C,0)))</f>
        <v>効果参照</v>
      </c>
      <c r="AG115" s="533"/>
      <c r="AH115" s="533"/>
      <c r="AI115" s="533"/>
      <c r="AJ115" s="624" t="str">
        <f>IF(A115="","",INDEX(アーツ!$K:$K,MATCH(無垢なる可能性!A115,アーツ!$C:$C,0)))</f>
        <v>A[LV]</v>
      </c>
      <c r="AK115" s="625"/>
    </row>
    <row r="116" spans="1:37" x14ac:dyDescent="0.15">
      <c r="A116" s="245" t="s">
        <v>1640</v>
      </c>
      <c r="B116" s="721" t="str">
        <f>IF(A115="","",INDEX(アーツ!$L:$L,MATCH(無垢なる可能性!A115,アーツ!$C:$C,0)))</f>
        <v>対象に自身の「未行動」のルフィアンがエンゲージしていないとこのアーツは使用できない。追加の代償として、そのルフィアン1体を「行動済」にする。対象の判定のダイス1つの出目を-2する(この効果によってスペシャル率以下になれば、スペシャルやクリティカルが発生する)。</v>
      </c>
      <c r="C116" s="721"/>
      <c r="D116" s="721"/>
      <c r="E116" s="721"/>
      <c r="F116" s="721"/>
      <c r="G116" s="721"/>
      <c r="H116" s="721"/>
      <c r="I116" s="721"/>
      <c r="J116" s="721"/>
      <c r="K116" s="721"/>
      <c r="L116" s="721"/>
      <c r="M116" s="721"/>
      <c r="N116" s="721"/>
      <c r="O116" s="721"/>
      <c r="P116" s="721"/>
      <c r="Q116" s="721"/>
      <c r="R116" s="721"/>
      <c r="S116" s="721"/>
      <c r="T116" s="721"/>
      <c r="U116" s="721"/>
      <c r="V116" s="721"/>
      <c r="W116" s="721"/>
      <c r="X116" s="721"/>
      <c r="Y116" s="721"/>
      <c r="Z116" s="721"/>
      <c r="AA116" s="721"/>
      <c r="AB116" s="721"/>
      <c r="AC116" s="721"/>
      <c r="AD116" s="721"/>
      <c r="AE116" s="721"/>
      <c r="AF116" s="721"/>
      <c r="AG116" s="721"/>
      <c r="AH116" s="721"/>
      <c r="AI116" s="721"/>
      <c r="AJ116" s="721"/>
      <c r="AK116" s="722"/>
    </row>
    <row r="117" spans="1:37" ht="14.25" thickBot="1" x14ac:dyDescent="0.2">
      <c r="A117" s="246" t="s">
        <v>1641</v>
      </c>
      <c r="B117" s="723"/>
      <c r="C117" s="723"/>
      <c r="D117" s="723"/>
      <c r="E117" s="723"/>
      <c r="F117" s="723"/>
      <c r="G117" s="723"/>
      <c r="H117" s="723"/>
      <c r="I117" s="723"/>
      <c r="J117" s="723"/>
      <c r="K117" s="723"/>
      <c r="L117" s="723"/>
      <c r="M117" s="723"/>
      <c r="N117" s="723"/>
      <c r="O117" s="723"/>
      <c r="P117" s="723"/>
      <c r="Q117" s="723"/>
      <c r="R117" s="723"/>
      <c r="S117" s="723"/>
      <c r="T117" s="723"/>
      <c r="U117" s="723"/>
      <c r="V117" s="723"/>
      <c r="W117" s="723"/>
      <c r="X117" s="723"/>
      <c r="Y117" s="723"/>
      <c r="Z117" s="723"/>
      <c r="AA117" s="723"/>
      <c r="AB117" s="723"/>
      <c r="AC117" s="723"/>
      <c r="AD117" s="723"/>
      <c r="AE117" s="723"/>
      <c r="AF117" s="723"/>
      <c r="AG117" s="723"/>
      <c r="AH117" s="723"/>
      <c r="AI117" s="723"/>
      <c r="AJ117" s="723"/>
      <c r="AK117" s="724"/>
    </row>
    <row r="118" spans="1:37" x14ac:dyDescent="0.15">
      <c r="A118" s="617" t="s">
        <v>3738</v>
      </c>
      <c r="B118" s="618"/>
      <c r="C118" s="618"/>
      <c r="D118" s="618"/>
      <c r="E118" s="618"/>
      <c r="F118" s="618"/>
      <c r="G118" s="619"/>
      <c r="H118" s="588">
        <v>1</v>
      </c>
      <c r="I118" s="588"/>
      <c r="J118" s="560" t="str">
        <f>IF(A118="","",INDEX(アーツ!$D:$D,MATCH(無垢なる可能性!A118,アーツ!$C:$C,0)))</f>
        <v>なし</v>
      </c>
      <c r="K118" s="560"/>
      <c r="L118" s="560"/>
      <c r="M118" s="560"/>
      <c r="N118" s="560" t="str">
        <f>IF(A118="","",INDEX(アーツ!$E:$E,MATCH(無垢なる可能性!A118,アーツ!$C:$C,0)))</f>
        <v>なし</v>
      </c>
      <c r="O118" s="560"/>
      <c r="P118" s="560"/>
      <c r="Q118" s="560"/>
      <c r="R118" s="560" t="str">
        <f>IF(A118="","",INDEX(アーツ!$F:$F,MATCH(無垢なる可能性!A118,アーツ!$C:$C,0)))</f>
        <v>効果参照</v>
      </c>
      <c r="S118" s="560"/>
      <c r="T118" s="560"/>
      <c r="U118" s="560"/>
      <c r="V118" s="620" t="str">
        <f>IF(A118="","",INDEX(アーツ!$G:$G,MATCH(無垢なる可能性!A118,アーツ!$C:$C,0)))</f>
        <v>-</v>
      </c>
      <c r="W118" s="620"/>
      <c r="X118" s="606" t="str">
        <f>IF(A118="","",INDEX(アーツ!$H:$H,MATCH(無垢なる可能性!A118,アーツ!$C:$C,0)))</f>
        <v>なし</v>
      </c>
      <c r="Y118" s="606"/>
      <c r="Z118" s="606"/>
      <c r="AA118" s="607"/>
      <c r="AB118" s="560" t="str">
        <f>IF(A118="","",INDEX(アーツ!$I:$I,MATCH(無垢なる可能性!A118,アーツ!$C:$C,0)))</f>
        <v>効果参照</v>
      </c>
      <c r="AC118" s="560"/>
      <c r="AD118" s="560"/>
      <c r="AE118" s="560"/>
      <c r="AF118" s="560" t="str">
        <f>IF(A118="","",INDEX(アーツ!$J:$J,MATCH(無垢なる可能性!A118,アーツ!$C:$C,0)))</f>
        <v>シーン</v>
      </c>
      <c r="AG118" s="560"/>
      <c r="AH118" s="560"/>
      <c r="AI118" s="560"/>
      <c r="AJ118" s="608" t="str">
        <f>IF(A118="","",INDEX(アーツ!$K:$K,MATCH(無垢なる可能性!A118,アーツ!$C:$C,0)))</f>
        <v>なし</v>
      </c>
      <c r="AK118" s="609"/>
    </row>
    <row r="119" spans="1:37" x14ac:dyDescent="0.15">
      <c r="A119" s="245" t="s">
        <v>1640</v>
      </c>
      <c r="B119" s="610" t="str">
        <f>IF(A118="","",INDEX(アーツ!$L:$L,MATCH(無垢なる可能性!A118,アーツ!$C:$C,0)))</f>
        <v>自身、または自身のルフィアンがダメージを受ける時、そのダメージを適用する直前に、自身または自身のルフィアンの間でダメージを自由に割り振る(割り振るダメージの最低値は0)。</v>
      </c>
      <c r="C119" s="610"/>
      <c r="D119" s="610"/>
      <c r="E119" s="610"/>
      <c r="F119" s="610"/>
      <c r="G119" s="610"/>
      <c r="H119" s="610"/>
      <c r="I119" s="610"/>
      <c r="J119" s="610"/>
      <c r="K119" s="610"/>
      <c r="L119" s="610"/>
      <c r="M119" s="610"/>
      <c r="N119" s="610"/>
      <c r="O119" s="610"/>
      <c r="P119" s="610"/>
      <c r="Q119" s="610"/>
      <c r="R119" s="610"/>
      <c r="S119" s="610"/>
      <c r="T119" s="610"/>
      <c r="U119" s="610"/>
      <c r="V119" s="610"/>
      <c r="W119" s="610"/>
      <c r="X119" s="610"/>
      <c r="Y119" s="610"/>
      <c r="Z119" s="610"/>
      <c r="AA119" s="610"/>
      <c r="AB119" s="610"/>
      <c r="AC119" s="610"/>
      <c r="AD119" s="610"/>
      <c r="AE119" s="610"/>
      <c r="AF119" s="610"/>
      <c r="AG119" s="610"/>
      <c r="AH119" s="610"/>
      <c r="AI119" s="610"/>
      <c r="AJ119" s="610"/>
      <c r="AK119" s="611"/>
    </row>
    <row r="120" spans="1:37" ht="14.25" thickBot="1" x14ac:dyDescent="0.2">
      <c r="A120" s="247" t="s">
        <v>1641</v>
      </c>
      <c r="B120" s="612"/>
      <c r="C120" s="612"/>
      <c r="D120" s="612"/>
      <c r="E120" s="612"/>
      <c r="F120" s="612"/>
      <c r="G120" s="612"/>
      <c r="H120" s="612"/>
      <c r="I120" s="612"/>
      <c r="J120" s="612"/>
      <c r="K120" s="612"/>
      <c r="L120" s="612"/>
      <c r="M120" s="612"/>
      <c r="N120" s="612"/>
      <c r="O120" s="612"/>
      <c r="P120" s="612"/>
      <c r="Q120" s="612"/>
      <c r="R120" s="612"/>
      <c r="S120" s="612"/>
      <c r="T120" s="612"/>
      <c r="U120" s="612"/>
      <c r="V120" s="612"/>
      <c r="W120" s="612"/>
      <c r="X120" s="612"/>
      <c r="Y120" s="612"/>
      <c r="Z120" s="612"/>
      <c r="AA120" s="612"/>
      <c r="AB120" s="612"/>
      <c r="AC120" s="612"/>
      <c r="AD120" s="612"/>
      <c r="AE120" s="612"/>
      <c r="AF120" s="612"/>
      <c r="AG120" s="612"/>
      <c r="AH120" s="612"/>
      <c r="AI120" s="612"/>
      <c r="AJ120" s="612"/>
      <c r="AK120" s="613"/>
    </row>
    <row r="121" spans="1:37" x14ac:dyDescent="0.15">
      <c r="A121" s="617"/>
      <c r="B121" s="618"/>
      <c r="C121" s="618"/>
      <c r="D121" s="618"/>
      <c r="E121" s="618"/>
      <c r="F121" s="618"/>
      <c r="G121" s="619"/>
      <c r="H121" s="588"/>
      <c r="I121" s="588"/>
      <c r="J121" s="560" t="str">
        <f>IF(A121="","",INDEX(アーツ!$D:$D,MATCH(無垢なる可能性!A121,アーツ!$C:$C,0)))</f>
        <v/>
      </c>
      <c r="K121" s="560"/>
      <c r="L121" s="560"/>
      <c r="M121" s="560"/>
      <c r="N121" s="560" t="str">
        <f>IF(A121="","",INDEX(アーツ!$E:$E,MATCH(無垢なる可能性!A121,アーツ!$C:$C,0)))</f>
        <v/>
      </c>
      <c r="O121" s="560"/>
      <c r="P121" s="560"/>
      <c r="Q121" s="560"/>
      <c r="R121" s="560" t="str">
        <f>IF(A121="","",INDEX(アーツ!$F:$F,MATCH(無垢なる可能性!A121,アーツ!$C:$C,0)))</f>
        <v/>
      </c>
      <c r="S121" s="560"/>
      <c r="T121" s="560"/>
      <c r="U121" s="560"/>
      <c r="V121" s="620" t="str">
        <f>IF(A121="","",INDEX(アーツ!$G:$G,MATCH(無垢なる可能性!A121,アーツ!$C:$C,0)))</f>
        <v/>
      </c>
      <c r="W121" s="620"/>
      <c r="X121" s="606" t="str">
        <f>IF(A121="","",INDEX(アーツ!$H:$H,MATCH(無垢なる可能性!A121,アーツ!$C:$C,0)))</f>
        <v/>
      </c>
      <c r="Y121" s="606"/>
      <c r="Z121" s="606"/>
      <c r="AA121" s="607"/>
      <c r="AB121" s="560" t="str">
        <f>IF(A121="","",INDEX(アーツ!$I:$I,MATCH(無垢なる可能性!A121,アーツ!$C:$C,0)))</f>
        <v/>
      </c>
      <c r="AC121" s="560"/>
      <c r="AD121" s="560"/>
      <c r="AE121" s="560"/>
      <c r="AF121" s="560" t="str">
        <f>IF(A121="","",INDEX(アーツ!$J:$J,MATCH(無垢なる可能性!A121,アーツ!$C:$C,0)))</f>
        <v/>
      </c>
      <c r="AG121" s="560"/>
      <c r="AH121" s="560"/>
      <c r="AI121" s="560"/>
      <c r="AJ121" s="608" t="str">
        <f>IF(A121="","",INDEX(アーツ!$K:$K,MATCH(無垢なる可能性!A121,アーツ!$C:$C,0)))</f>
        <v/>
      </c>
      <c r="AK121" s="609"/>
    </row>
    <row r="122" spans="1:37" x14ac:dyDescent="0.15">
      <c r="A122" s="245" t="s">
        <v>1640</v>
      </c>
      <c r="B122" s="610" t="str">
        <f>IF(A121="","",INDEX(アーツ!$L:$L,MATCH(無垢なる可能性!A121,アーツ!$C:$C,0)))</f>
        <v/>
      </c>
      <c r="C122" s="610"/>
      <c r="D122" s="610"/>
      <c r="E122" s="610"/>
      <c r="F122" s="610"/>
      <c r="G122" s="610"/>
      <c r="H122" s="610"/>
      <c r="I122" s="610"/>
      <c r="J122" s="610"/>
      <c r="K122" s="610"/>
      <c r="L122" s="610"/>
      <c r="M122" s="610"/>
      <c r="N122" s="610"/>
      <c r="O122" s="610"/>
      <c r="P122" s="610"/>
      <c r="Q122" s="610"/>
      <c r="R122" s="610"/>
      <c r="S122" s="610"/>
      <c r="T122" s="610"/>
      <c r="U122" s="610"/>
      <c r="V122" s="610"/>
      <c r="W122" s="610"/>
      <c r="X122" s="610"/>
      <c r="Y122" s="610"/>
      <c r="Z122" s="610"/>
      <c r="AA122" s="610"/>
      <c r="AB122" s="610"/>
      <c r="AC122" s="610"/>
      <c r="AD122" s="610"/>
      <c r="AE122" s="610"/>
      <c r="AF122" s="610"/>
      <c r="AG122" s="610"/>
      <c r="AH122" s="610"/>
      <c r="AI122" s="610"/>
      <c r="AJ122" s="610"/>
      <c r="AK122" s="611"/>
    </row>
    <row r="123" spans="1:37" ht="14.25" thickBot="1" x14ac:dyDescent="0.2">
      <c r="A123" s="247" t="s">
        <v>1641</v>
      </c>
      <c r="B123" s="612"/>
      <c r="C123" s="612"/>
      <c r="D123" s="612"/>
      <c r="E123" s="612"/>
      <c r="F123" s="612"/>
      <c r="G123" s="612"/>
      <c r="H123" s="612"/>
      <c r="I123" s="612"/>
      <c r="J123" s="612"/>
      <c r="K123" s="612"/>
      <c r="L123" s="612"/>
      <c r="M123" s="612"/>
      <c r="N123" s="612"/>
      <c r="O123" s="612"/>
      <c r="P123" s="612"/>
      <c r="Q123" s="612"/>
      <c r="R123" s="612"/>
      <c r="S123" s="612"/>
      <c r="T123" s="612"/>
      <c r="U123" s="612"/>
      <c r="V123" s="612"/>
      <c r="W123" s="612"/>
      <c r="X123" s="612"/>
      <c r="Y123" s="612"/>
      <c r="Z123" s="612"/>
      <c r="AA123" s="612"/>
      <c r="AB123" s="612"/>
      <c r="AC123" s="612"/>
      <c r="AD123" s="612"/>
      <c r="AE123" s="612"/>
      <c r="AF123" s="612"/>
      <c r="AG123" s="612"/>
      <c r="AH123" s="612"/>
      <c r="AI123" s="612"/>
      <c r="AJ123" s="612"/>
      <c r="AK123" s="613"/>
    </row>
    <row r="124" spans="1:37" x14ac:dyDescent="0.15">
      <c r="A124" s="614"/>
      <c r="B124" s="615"/>
      <c r="C124" s="615"/>
      <c r="D124" s="615"/>
      <c r="E124" s="615"/>
      <c r="F124" s="615"/>
      <c r="G124" s="616"/>
      <c r="H124" s="584"/>
      <c r="I124" s="584"/>
      <c r="J124" s="533" t="str">
        <f>IF(A124="","",INDEX(アーツ!$D:$D,MATCH(無垢なる可能性!A124,アーツ!$C:$C,0)))</f>
        <v/>
      </c>
      <c r="K124" s="533"/>
      <c r="L124" s="533"/>
      <c r="M124" s="533"/>
      <c r="N124" s="533" t="str">
        <f>IF(A124="","",INDEX(アーツ!$E:$E,MATCH(無垢なる可能性!A124,アーツ!$C:$C,0)))</f>
        <v/>
      </c>
      <c r="O124" s="533"/>
      <c r="P124" s="533"/>
      <c r="Q124" s="533"/>
      <c r="R124" s="533" t="str">
        <f>IF(A124="","",INDEX(アーツ!$F:$F,MATCH(無垢なる可能性!A124,アーツ!$C:$C,0)))</f>
        <v/>
      </c>
      <c r="S124" s="533"/>
      <c r="T124" s="533"/>
      <c r="U124" s="533"/>
      <c r="V124" s="628" t="str">
        <f>IF(A124="","",INDEX(アーツ!$G:$G,MATCH(無垢なる可能性!A124,アーツ!$C:$C,0)))</f>
        <v/>
      </c>
      <c r="W124" s="628"/>
      <c r="X124" s="629" t="str">
        <f>IF(A124="","",INDEX(アーツ!$H:$H,MATCH(無垢なる可能性!A124,アーツ!$C:$C,0)))</f>
        <v/>
      </c>
      <c r="Y124" s="629"/>
      <c r="Z124" s="629"/>
      <c r="AA124" s="630"/>
      <c r="AB124" s="533" t="str">
        <f>IF(A124="","",INDEX(アーツ!$I:$I,MATCH(無垢なる可能性!A124,アーツ!$C:$C,0)))</f>
        <v/>
      </c>
      <c r="AC124" s="533"/>
      <c r="AD124" s="533"/>
      <c r="AE124" s="533"/>
      <c r="AF124" s="533" t="str">
        <f>IF(A124="","",INDEX(アーツ!$J:$J,MATCH(無垢なる可能性!A124,アーツ!$C:$C,0)))</f>
        <v/>
      </c>
      <c r="AG124" s="533"/>
      <c r="AH124" s="533"/>
      <c r="AI124" s="533"/>
      <c r="AJ124" s="624" t="str">
        <f>IF(A124="","",INDEX(アーツ!$K:$K,MATCH(無垢なる可能性!A124,アーツ!$C:$C,0)))</f>
        <v/>
      </c>
      <c r="AK124" s="625"/>
    </row>
    <row r="125" spans="1:37" x14ac:dyDescent="0.15">
      <c r="A125" s="245" t="s">
        <v>1640</v>
      </c>
      <c r="B125" s="610" t="str">
        <f>IF(A124="","",INDEX(アーツ!$L:$L,MATCH(無垢なる可能性!A124,アーツ!$C:$C,0)))</f>
        <v/>
      </c>
      <c r="C125" s="610"/>
      <c r="D125" s="610"/>
      <c r="E125" s="610"/>
      <c r="F125" s="610"/>
      <c r="G125" s="610"/>
      <c r="H125" s="610"/>
      <c r="I125" s="610"/>
      <c r="J125" s="610"/>
      <c r="K125" s="610"/>
      <c r="L125" s="610"/>
      <c r="M125" s="610"/>
      <c r="N125" s="610"/>
      <c r="O125" s="610"/>
      <c r="P125" s="610"/>
      <c r="Q125" s="610"/>
      <c r="R125" s="610"/>
      <c r="S125" s="610"/>
      <c r="T125" s="610"/>
      <c r="U125" s="610"/>
      <c r="V125" s="610"/>
      <c r="W125" s="610"/>
      <c r="X125" s="610"/>
      <c r="Y125" s="610"/>
      <c r="Z125" s="610"/>
      <c r="AA125" s="610"/>
      <c r="AB125" s="610"/>
      <c r="AC125" s="610"/>
      <c r="AD125" s="610"/>
      <c r="AE125" s="610"/>
      <c r="AF125" s="610"/>
      <c r="AG125" s="610"/>
      <c r="AH125" s="610"/>
      <c r="AI125" s="610"/>
      <c r="AJ125" s="610"/>
      <c r="AK125" s="611"/>
    </row>
    <row r="126" spans="1:37" ht="14.25" thickBot="1" x14ac:dyDescent="0.2">
      <c r="A126" s="246" t="s">
        <v>1641</v>
      </c>
      <c r="B126" s="626"/>
      <c r="C126" s="626"/>
      <c r="D126" s="626"/>
      <c r="E126" s="626"/>
      <c r="F126" s="626"/>
      <c r="G126" s="626"/>
      <c r="H126" s="626"/>
      <c r="I126" s="626"/>
      <c r="J126" s="626"/>
      <c r="K126" s="626"/>
      <c r="L126" s="626"/>
      <c r="M126" s="626"/>
      <c r="N126" s="626"/>
      <c r="O126" s="626"/>
      <c r="P126" s="626"/>
      <c r="Q126" s="626"/>
      <c r="R126" s="626"/>
      <c r="S126" s="626"/>
      <c r="T126" s="626"/>
      <c r="U126" s="626"/>
      <c r="V126" s="626"/>
      <c r="W126" s="626"/>
      <c r="X126" s="626"/>
      <c r="Y126" s="626"/>
      <c r="Z126" s="626"/>
      <c r="AA126" s="626"/>
      <c r="AB126" s="626"/>
      <c r="AC126" s="626"/>
      <c r="AD126" s="626"/>
      <c r="AE126" s="626"/>
      <c r="AF126" s="626"/>
      <c r="AG126" s="626"/>
      <c r="AH126" s="626"/>
      <c r="AI126" s="626"/>
      <c r="AJ126" s="626"/>
      <c r="AK126" s="627"/>
    </row>
    <row r="127" spans="1:37" x14ac:dyDescent="0.15">
      <c r="A127" s="617"/>
      <c r="B127" s="618"/>
      <c r="C127" s="618"/>
      <c r="D127" s="618"/>
      <c r="E127" s="618"/>
      <c r="F127" s="618"/>
      <c r="G127" s="619"/>
      <c r="H127" s="588"/>
      <c r="I127" s="588"/>
      <c r="J127" s="560" t="str">
        <f>IF(A127="","",INDEX(アーツ!$D:$D,MATCH(無垢なる可能性!A127,アーツ!$C:$C,0)))</f>
        <v/>
      </c>
      <c r="K127" s="560"/>
      <c r="L127" s="560"/>
      <c r="M127" s="560"/>
      <c r="N127" s="560" t="str">
        <f>IF(A127="","",INDEX(アーツ!$E:$E,MATCH(無垢なる可能性!A127,アーツ!$C:$C,0)))</f>
        <v/>
      </c>
      <c r="O127" s="560"/>
      <c r="P127" s="560"/>
      <c r="Q127" s="560"/>
      <c r="R127" s="560" t="str">
        <f>IF(A127="","",INDEX(アーツ!$F:$F,MATCH(無垢なる可能性!A127,アーツ!$C:$C,0)))</f>
        <v/>
      </c>
      <c r="S127" s="560"/>
      <c r="T127" s="560"/>
      <c r="U127" s="560"/>
      <c r="V127" s="620" t="str">
        <f>IF(A127="","",INDEX(アーツ!$G:$G,MATCH(無垢なる可能性!A127,アーツ!$C:$C,0)))</f>
        <v/>
      </c>
      <c r="W127" s="620"/>
      <c r="X127" s="606" t="str">
        <f>IF(A127="","",INDEX(アーツ!$H:$H,MATCH(無垢なる可能性!A127,アーツ!$C:$C,0)))</f>
        <v/>
      </c>
      <c r="Y127" s="606"/>
      <c r="Z127" s="606"/>
      <c r="AA127" s="607"/>
      <c r="AB127" s="560" t="str">
        <f>IF(A127="","",INDEX(アーツ!$I:$I,MATCH(無垢なる可能性!A127,アーツ!$C:$C,0)))</f>
        <v/>
      </c>
      <c r="AC127" s="560"/>
      <c r="AD127" s="560"/>
      <c r="AE127" s="560"/>
      <c r="AF127" s="560" t="str">
        <f>IF(A127="","",INDEX(アーツ!$J:$J,MATCH(無垢なる可能性!A127,アーツ!$C:$C,0)))</f>
        <v/>
      </c>
      <c r="AG127" s="560"/>
      <c r="AH127" s="560"/>
      <c r="AI127" s="560"/>
      <c r="AJ127" s="608" t="str">
        <f>IF(A127="","",INDEX(アーツ!$K:$K,MATCH(無垢なる可能性!A127,アーツ!$C:$C,0)))</f>
        <v/>
      </c>
      <c r="AK127" s="609"/>
    </row>
    <row r="128" spans="1:37" x14ac:dyDescent="0.15">
      <c r="A128" s="245" t="s">
        <v>1640</v>
      </c>
      <c r="B128" s="610" t="str">
        <f>IF(A127="","",INDEX(アーツ!$L:$L,MATCH(無垢なる可能性!A127,アーツ!$C:$C,0)))</f>
        <v/>
      </c>
      <c r="C128" s="610"/>
      <c r="D128" s="610"/>
      <c r="E128" s="610"/>
      <c r="F128" s="610"/>
      <c r="G128" s="610"/>
      <c r="H128" s="610"/>
      <c r="I128" s="610"/>
      <c r="J128" s="610"/>
      <c r="K128" s="610"/>
      <c r="L128" s="610"/>
      <c r="M128" s="610"/>
      <c r="N128" s="610"/>
      <c r="O128" s="610"/>
      <c r="P128" s="610"/>
      <c r="Q128" s="610"/>
      <c r="R128" s="610"/>
      <c r="S128" s="610"/>
      <c r="T128" s="610"/>
      <c r="U128" s="610"/>
      <c r="V128" s="610"/>
      <c r="W128" s="610"/>
      <c r="X128" s="610"/>
      <c r="Y128" s="610"/>
      <c r="Z128" s="610"/>
      <c r="AA128" s="610"/>
      <c r="AB128" s="610"/>
      <c r="AC128" s="610"/>
      <c r="AD128" s="610"/>
      <c r="AE128" s="610"/>
      <c r="AF128" s="610"/>
      <c r="AG128" s="610"/>
      <c r="AH128" s="610"/>
      <c r="AI128" s="610"/>
      <c r="AJ128" s="610"/>
      <c r="AK128" s="611"/>
    </row>
    <row r="129" spans="1:37" ht="14.25" thickBot="1" x14ac:dyDescent="0.2">
      <c r="A129" s="247" t="s">
        <v>1641</v>
      </c>
      <c r="B129" s="612"/>
      <c r="C129" s="612"/>
      <c r="D129" s="612"/>
      <c r="E129" s="612"/>
      <c r="F129" s="612"/>
      <c r="G129" s="612"/>
      <c r="H129" s="612"/>
      <c r="I129" s="612"/>
      <c r="J129" s="612"/>
      <c r="K129" s="612"/>
      <c r="L129" s="612"/>
      <c r="M129" s="612"/>
      <c r="N129" s="612"/>
      <c r="O129" s="612"/>
      <c r="P129" s="612"/>
      <c r="Q129" s="612"/>
      <c r="R129" s="612"/>
      <c r="S129" s="612"/>
      <c r="T129" s="612"/>
      <c r="U129" s="612"/>
      <c r="V129" s="612"/>
      <c r="W129" s="612"/>
      <c r="X129" s="612"/>
      <c r="Y129" s="612"/>
      <c r="Z129" s="612"/>
      <c r="AA129" s="612"/>
      <c r="AB129" s="612"/>
      <c r="AC129" s="612"/>
      <c r="AD129" s="612"/>
      <c r="AE129" s="612"/>
      <c r="AF129" s="612"/>
      <c r="AG129" s="612"/>
      <c r="AH129" s="612"/>
      <c r="AI129" s="612"/>
      <c r="AJ129" s="612"/>
      <c r="AK129" s="613"/>
    </row>
    <row r="130" spans="1:37" x14ac:dyDescent="0.15">
      <c r="A130" s="614"/>
      <c r="B130" s="615"/>
      <c r="C130" s="615"/>
      <c r="D130" s="615"/>
      <c r="E130" s="615"/>
      <c r="F130" s="615"/>
      <c r="G130" s="616"/>
      <c r="H130" s="584"/>
      <c r="I130" s="584"/>
      <c r="J130" s="533" t="str">
        <f>IF(A130="","",INDEX(アーツ!$D:$D,MATCH(無垢なる可能性!A130,アーツ!$C:$C,0)))</f>
        <v/>
      </c>
      <c r="K130" s="533"/>
      <c r="L130" s="533"/>
      <c r="M130" s="533"/>
      <c r="N130" s="533" t="str">
        <f>IF(A130="","",INDEX(アーツ!$E:$E,MATCH(無垢なる可能性!A130,アーツ!$C:$C,0)))</f>
        <v/>
      </c>
      <c r="O130" s="533"/>
      <c r="P130" s="533"/>
      <c r="Q130" s="533"/>
      <c r="R130" s="533" t="str">
        <f>IF(A130="","",INDEX(アーツ!$F:$F,MATCH(無垢なる可能性!A130,アーツ!$C:$C,0)))</f>
        <v/>
      </c>
      <c r="S130" s="533"/>
      <c r="T130" s="533"/>
      <c r="U130" s="533"/>
      <c r="V130" s="628" t="str">
        <f>IF(A130="","",INDEX(アーツ!$G:$G,MATCH(無垢なる可能性!A130,アーツ!$C:$C,0)))</f>
        <v/>
      </c>
      <c r="W130" s="628"/>
      <c r="X130" s="629" t="str">
        <f>IF(A130="","",INDEX(アーツ!$H:$H,MATCH(無垢なる可能性!A130,アーツ!$C:$C,0)))</f>
        <v/>
      </c>
      <c r="Y130" s="629"/>
      <c r="Z130" s="629"/>
      <c r="AA130" s="630"/>
      <c r="AB130" s="533" t="str">
        <f>IF(A130="","",INDEX(アーツ!$I:$I,MATCH(無垢なる可能性!A130,アーツ!$C:$C,0)))</f>
        <v/>
      </c>
      <c r="AC130" s="533"/>
      <c r="AD130" s="533"/>
      <c r="AE130" s="533"/>
      <c r="AF130" s="533" t="str">
        <f>IF(A130="","",INDEX(アーツ!$J:$J,MATCH(無垢なる可能性!A130,アーツ!$C:$C,0)))</f>
        <v/>
      </c>
      <c r="AG130" s="533"/>
      <c r="AH130" s="533"/>
      <c r="AI130" s="533"/>
      <c r="AJ130" s="624" t="str">
        <f>IF(A130="","",INDEX(アーツ!$K:$K,MATCH(無垢なる可能性!A130,アーツ!$C:$C,0)))</f>
        <v/>
      </c>
      <c r="AK130" s="625"/>
    </row>
    <row r="131" spans="1:37" x14ac:dyDescent="0.15">
      <c r="A131" s="245" t="s">
        <v>1640</v>
      </c>
      <c r="B131" s="610" t="str">
        <f>IF(A130="","",INDEX(アーツ!$L:$L,MATCH(無垢なる可能性!A130,アーツ!$C:$C,0)))</f>
        <v/>
      </c>
      <c r="C131" s="610"/>
      <c r="D131" s="610"/>
      <c r="E131" s="610"/>
      <c r="F131" s="610"/>
      <c r="G131" s="610"/>
      <c r="H131" s="610"/>
      <c r="I131" s="610"/>
      <c r="J131" s="610"/>
      <c r="K131" s="610"/>
      <c r="L131" s="610"/>
      <c r="M131" s="610"/>
      <c r="N131" s="610"/>
      <c r="O131" s="610"/>
      <c r="P131" s="610"/>
      <c r="Q131" s="610"/>
      <c r="R131" s="610"/>
      <c r="S131" s="610"/>
      <c r="T131" s="610"/>
      <c r="U131" s="610"/>
      <c r="V131" s="610"/>
      <c r="W131" s="610"/>
      <c r="X131" s="610"/>
      <c r="Y131" s="610"/>
      <c r="Z131" s="610"/>
      <c r="AA131" s="610"/>
      <c r="AB131" s="610"/>
      <c r="AC131" s="610"/>
      <c r="AD131" s="610"/>
      <c r="AE131" s="610"/>
      <c r="AF131" s="610"/>
      <c r="AG131" s="610"/>
      <c r="AH131" s="610"/>
      <c r="AI131" s="610"/>
      <c r="AJ131" s="610"/>
      <c r="AK131" s="611"/>
    </row>
    <row r="132" spans="1:37" ht="14.25" thickBot="1" x14ac:dyDescent="0.2">
      <c r="A132" s="246" t="s">
        <v>1641</v>
      </c>
      <c r="B132" s="626"/>
      <c r="C132" s="626"/>
      <c r="D132" s="626"/>
      <c r="E132" s="626"/>
      <c r="F132" s="626"/>
      <c r="G132" s="626"/>
      <c r="H132" s="626"/>
      <c r="I132" s="626"/>
      <c r="J132" s="626"/>
      <c r="K132" s="626"/>
      <c r="L132" s="626"/>
      <c r="M132" s="626"/>
      <c r="N132" s="626"/>
      <c r="O132" s="626"/>
      <c r="P132" s="626"/>
      <c r="Q132" s="626"/>
      <c r="R132" s="626"/>
      <c r="S132" s="626"/>
      <c r="T132" s="626"/>
      <c r="U132" s="626"/>
      <c r="V132" s="626"/>
      <c r="W132" s="626"/>
      <c r="X132" s="626"/>
      <c r="Y132" s="626"/>
      <c r="Z132" s="626"/>
      <c r="AA132" s="626"/>
      <c r="AB132" s="626"/>
      <c r="AC132" s="626"/>
      <c r="AD132" s="626"/>
      <c r="AE132" s="626"/>
      <c r="AF132" s="626"/>
      <c r="AG132" s="626"/>
      <c r="AH132" s="626"/>
      <c r="AI132" s="626"/>
      <c r="AJ132" s="626"/>
      <c r="AK132" s="627"/>
    </row>
    <row r="133" spans="1:37" x14ac:dyDescent="0.15">
      <c r="A133" s="617"/>
      <c r="B133" s="618"/>
      <c r="C133" s="618"/>
      <c r="D133" s="618"/>
      <c r="E133" s="618"/>
      <c r="F133" s="618"/>
      <c r="G133" s="619"/>
      <c r="H133" s="588"/>
      <c r="I133" s="588"/>
      <c r="J133" s="560" t="str">
        <f>IF(A133="","",INDEX(アーツ!$D:$D,MATCH(無垢なる可能性!A133,アーツ!$C:$C,0)))</f>
        <v/>
      </c>
      <c r="K133" s="560"/>
      <c r="L133" s="560"/>
      <c r="M133" s="560"/>
      <c r="N133" s="560" t="str">
        <f>IF(A133="","",INDEX(アーツ!$E:$E,MATCH(無垢なる可能性!A133,アーツ!$C:$C,0)))</f>
        <v/>
      </c>
      <c r="O133" s="560"/>
      <c r="P133" s="560"/>
      <c r="Q133" s="560"/>
      <c r="R133" s="560" t="str">
        <f>IF(A133="","",INDEX(アーツ!$F:$F,MATCH(無垢なる可能性!A133,アーツ!$C:$C,0)))</f>
        <v/>
      </c>
      <c r="S133" s="560"/>
      <c r="T133" s="560"/>
      <c r="U133" s="560"/>
      <c r="V133" s="620" t="str">
        <f>IF(A133="","",INDEX(アーツ!$G:$G,MATCH(無垢なる可能性!A133,アーツ!$C:$C,0)))</f>
        <v/>
      </c>
      <c r="W133" s="620"/>
      <c r="X133" s="606" t="str">
        <f>IF(A133="","",INDEX(アーツ!$H:$H,MATCH(無垢なる可能性!A133,アーツ!$C:$C,0)))</f>
        <v/>
      </c>
      <c r="Y133" s="606"/>
      <c r="Z133" s="606"/>
      <c r="AA133" s="607"/>
      <c r="AB133" s="560" t="str">
        <f>IF(A133="","",INDEX(アーツ!$I:$I,MATCH(無垢なる可能性!A133,アーツ!$C:$C,0)))</f>
        <v/>
      </c>
      <c r="AC133" s="560"/>
      <c r="AD133" s="560"/>
      <c r="AE133" s="560"/>
      <c r="AF133" s="560" t="str">
        <f>IF(A133="","",INDEX(アーツ!$J:$J,MATCH(無垢なる可能性!A133,アーツ!$C:$C,0)))</f>
        <v/>
      </c>
      <c r="AG133" s="560"/>
      <c r="AH133" s="560"/>
      <c r="AI133" s="560"/>
      <c r="AJ133" s="608" t="str">
        <f>IF(A133="","",INDEX(アーツ!$K:$K,MATCH(無垢なる可能性!A133,アーツ!$C:$C,0)))</f>
        <v/>
      </c>
      <c r="AK133" s="609"/>
    </row>
    <row r="134" spans="1:37" x14ac:dyDescent="0.15">
      <c r="A134" s="245" t="s">
        <v>1640</v>
      </c>
      <c r="B134" s="610" t="str">
        <f>IF(A133="","",INDEX(アーツ!$L:$L,MATCH(無垢なる可能性!A133,アーツ!$C:$C,0)))</f>
        <v/>
      </c>
      <c r="C134" s="610"/>
      <c r="D134" s="610"/>
      <c r="E134" s="610"/>
      <c r="F134" s="610"/>
      <c r="G134" s="610"/>
      <c r="H134" s="610"/>
      <c r="I134" s="610"/>
      <c r="J134" s="610"/>
      <c r="K134" s="610"/>
      <c r="L134" s="610"/>
      <c r="M134" s="610"/>
      <c r="N134" s="610"/>
      <c r="O134" s="610"/>
      <c r="P134" s="610"/>
      <c r="Q134" s="610"/>
      <c r="R134" s="610"/>
      <c r="S134" s="610"/>
      <c r="T134" s="610"/>
      <c r="U134" s="610"/>
      <c r="V134" s="610"/>
      <c r="W134" s="610"/>
      <c r="X134" s="610"/>
      <c r="Y134" s="610"/>
      <c r="Z134" s="610"/>
      <c r="AA134" s="610"/>
      <c r="AB134" s="610"/>
      <c r="AC134" s="610"/>
      <c r="AD134" s="610"/>
      <c r="AE134" s="610"/>
      <c r="AF134" s="610"/>
      <c r="AG134" s="610"/>
      <c r="AH134" s="610"/>
      <c r="AI134" s="610"/>
      <c r="AJ134" s="610"/>
      <c r="AK134" s="611"/>
    </row>
    <row r="135" spans="1:37" ht="14.25" thickBot="1" x14ac:dyDescent="0.2">
      <c r="A135" s="247" t="s">
        <v>1641</v>
      </c>
      <c r="B135" s="612"/>
      <c r="C135" s="612"/>
      <c r="D135" s="612"/>
      <c r="E135" s="612"/>
      <c r="F135" s="612"/>
      <c r="G135" s="612"/>
      <c r="H135" s="612"/>
      <c r="I135" s="612"/>
      <c r="J135" s="612"/>
      <c r="K135" s="612"/>
      <c r="L135" s="612"/>
      <c r="M135" s="612"/>
      <c r="N135" s="612"/>
      <c r="O135" s="612"/>
      <c r="P135" s="612"/>
      <c r="Q135" s="612"/>
      <c r="R135" s="612"/>
      <c r="S135" s="612"/>
      <c r="T135" s="612"/>
      <c r="U135" s="612"/>
      <c r="V135" s="612"/>
      <c r="W135" s="612"/>
      <c r="X135" s="612"/>
      <c r="Y135" s="612"/>
      <c r="Z135" s="612"/>
      <c r="AA135" s="612"/>
      <c r="AB135" s="612"/>
      <c r="AC135" s="612"/>
      <c r="AD135" s="612"/>
      <c r="AE135" s="612"/>
      <c r="AF135" s="612"/>
      <c r="AG135" s="612"/>
      <c r="AH135" s="612"/>
      <c r="AI135" s="612"/>
      <c r="AJ135" s="612"/>
      <c r="AK135" s="613"/>
    </row>
    <row r="136" spans="1:37" x14ac:dyDescent="0.15">
      <c r="A136" s="614"/>
      <c r="B136" s="615"/>
      <c r="C136" s="615"/>
      <c r="D136" s="615"/>
      <c r="E136" s="615"/>
      <c r="F136" s="615"/>
      <c r="G136" s="616"/>
      <c r="H136" s="584"/>
      <c r="I136" s="584"/>
      <c r="J136" s="533" t="str">
        <f>IF(A136="","",INDEX(アーツ!$D:$D,MATCH(無垢なる可能性!A136,アーツ!$C:$C,0)))</f>
        <v/>
      </c>
      <c r="K136" s="533"/>
      <c r="L136" s="533"/>
      <c r="M136" s="533"/>
      <c r="N136" s="533" t="str">
        <f>IF(A136="","",INDEX(アーツ!$E:$E,MATCH(無垢なる可能性!A136,アーツ!$C:$C,0)))</f>
        <v/>
      </c>
      <c r="O136" s="533"/>
      <c r="P136" s="533"/>
      <c r="Q136" s="533"/>
      <c r="R136" s="533" t="str">
        <f>IF(A136="","",INDEX(アーツ!$F:$F,MATCH(無垢なる可能性!A136,アーツ!$C:$C,0)))</f>
        <v/>
      </c>
      <c r="S136" s="533"/>
      <c r="T136" s="533"/>
      <c r="U136" s="533"/>
      <c r="V136" s="628" t="str">
        <f>IF(A136="","",INDEX(アーツ!$G:$G,MATCH(無垢なる可能性!A136,アーツ!$C:$C,0)))</f>
        <v/>
      </c>
      <c r="W136" s="628"/>
      <c r="X136" s="629" t="str">
        <f>IF(A136="","",INDEX(アーツ!$H:$H,MATCH(無垢なる可能性!A136,アーツ!$C:$C,0)))</f>
        <v/>
      </c>
      <c r="Y136" s="629"/>
      <c r="Z136" s="629"/>
      <c r="AA136" s="630"/>
      <c r="AB136" s="533" t="str">
        <f>IF(A136="","",INDEX(アーツ!$I:$I,MATCH(無垢なる可能性!A136,アーツ!$C:$C,0)))</f>
        <v/>
      </c>
      <c r="AC136" s="533"/>
      <c r="AD136" s="533"/>
      <c r="AE136" s="533"/>
      <c r="AF136" s="533" t="str">
        <f>IF(A136="","",INDEX(アーツ!$J:$J,MATCH(無垢なる可能性!A136,アーツ!$C:$C,0)))</f>
        <v/>
      </c>
      <c r="AG136" s="533"/>
      <c r="AH136" s="533"/>
      <c r="AI136" s="533"/>
      <c r="AJ136" s="624" t="str">
        <f>IF(A136="","",INDEX(アーツ!$K:$K,MATCH(無垢なる可能性!A136,アーツ!$C:$C,0)))</f>
        <v/>
      </c>
      <c r="AK136" s="625"/>
    </row>
    <row r="137" spans="1:37" x14ac:dyDescent="0.15">
      <c r="A137" s="245" t="s">
        <v>1640</v>
      </c>
      <c r="B137" s="610" t="str">
        <f>IF(A136="","",INDEX(アーツ!$L:$L,MATCH(無垢なる可能性!A136,アーツ!$C:$C,0)))</f>
        <v/>
      </c>
      <c r="C137" s="610"/>
      <c r="D137" s="610"/>
      <c r="E137" s="610"/>
      <c r="F137" s="610"/>
      <c r="G137" s="610"/>
      <c r="H137" s="610"/>
      <c r="I137" s="610"/>
      <c r="J137" s="610"/>
      <c r="K137" s="610"/>
      <c r="L137" s="610"/>
      <c r="M137" s="610"/>
      <c r="N137" s="610"/>
      <c r="O137" s="610"/>
      <c r="P137" s="610"/>
      <c r="Q137" s="610"/>
      <c r="R137" s="610"/>
      <c r="S137" s="610"/>
      <c r="T137" s="610"/>
      <c r="U137" s="610"/>
      <c r="V137" s="610"/>
      <c r="W137" s="610"/>
      <c r="X137" s="610"/>
      <c r="Y137" s="610"/>
      <c r="Z137" s="610"/>
      <c r="AA137" s="610"/>
      <c r="AB137" s="610"/>
      <c r="AC137" s="610"/>
      <c r="AD137" s="610"/>
      <c r="AE137" s="610"/>
      <c r="AF137" s="610"/>
      <c r="AG137" s="610"/>
      <c r="AH137" s="610"/>
      <c r="AI137" s="610"/>
      <c r="AJ137" s="610"/>
      <c r="AK137" s="611"/>
    </row>
    <row r="138" spans="1:37" ht="14.25" thickBot="1" x14ac:dyDescent="0.2">
      <c r="A138" s="246" t="s">
        <v>1641</v>
      </c>
      <c r="B138" s="626"/>
      <c r="C138" s="626"/>
      <c r="D138" s="626"/>
      <c r="E138" s="626"/>
      <c r="F138" s="626"/>
      <c r="G138" s="626"/>
      <c r="H138" s="626"/>
      <c r="I138" s="626"/>
      <c r="J138" s="626"/>
      <c r="K138" s="626"/>
      <c r="L138" s="626"/>
      <c r="M138" s="626"/>
      <c r="N138" s="626"/>
      <c r="O138" s="626"/>
      <c r="P138" s="626"/>
      <c r="Q138" s="626"/>
      <c r="R138" s="626"/>
      <c r="S138" s="626"/>
      <c r="T138" s="626"/>
      <c r="U138" s="626"/>
      <c r="V138" s="626"/>
      <c r="W138" s="626"/>
      <c r="X138" s="626"/>
      <c r="Y138" s="626"/>
      <c r="Z138" s="626"/>
      <c r="AA138" s="626"/>
      <c r="AB138" s="626"/>
      <c r="AC138" s="626"/>
      <c r="AD138" s="626"/>
      <c r="AE138" s="626"/>
      <c r="AF138" s="626"/>
      <c r="AG138" s="626"/>
      <c r="AH138" s="626"/>
      <c r="AI138" s="626"/>
      <c r="AJ138" s="626"/>
      <c r="AK138" s="627"/>
    </row>
    <row r="139" spans="1:37" x14ac:dyDescent="0.15">
      <c r="A139" s="617"/>
      <c r="B139" s="618"/>
      <c r="C139" s="618"/>
      <c r="D139" s="618"/>
      <c r="E139" s="618"/>
      <c r="F139" s="618"/>
      <c r="G139" s="619"/>
      <c r="H139" s="588"/>
      <c r="I139" s="588"/>
      <c r="J139" s="560" t="str">
        <f>IF(A139="","",INDEX(アーツ!$D:$D,MATCH(無垢なる可能性!A139,アーツ!$C:$C,0)))</f>
        <v/>
      </c>
      <c r="K139" s="560"/>
      <c r="L139" s="560"/>
      <c r="M139" s="560"/>
      <c r="N139" s="560" t="str">
        <f>IF(A139="","",INDEX(アーツ!$E:$E,MATCH(無垢なる可能性!A139,アーツ!$C:$C,0)))</f>
        <v/>
      </c>
      <c r="O139" s="560"/>
      <c r="P139" s="560"/>
      <c r="Q139" s="560"/>
      <c r="R139" s="560" t="str">
        <f>IF(A139="","",INDEX(アーツ!$F:$F,MATCH(無垢なる可能性!A139,アーツ!$C:$C,0)))</f>
        <v/>
      </c>
      <c r="S139" s="560"/>
      <c r="T139" s="560"/>
      <c r="U139" s="560"/>
      <c r="V139" s="620" t="str">
        <f>IF(A139="","",INDEX(アーツ!$G:$G,MATCH(無垢なる可能性!A139,アーツ!$C:$C,0)))</f>
        <v/>
      </c>
      <c r="W139" s="620"/>
      <c r="X139" s="606" t="str">
        <f>IF(A139="","",INDEX(アーツ!$H:$H,MATCH(無垢なる可能性!A139,アーツ!$C:$C,0)))</f>
        <v/>
      </c>
      <c r="Y139" s="606"/>
      <c r="Z139" s="606"/>
      <c r="AA139" s="607"/>
      <c r="AB139" s="560" t="str">
        <f>IF(A139="","",INDEX(アーツ!$I:$I,MATCH(無垢なる可能性!A139,アーツ!$C:$C,0)))</f>
        <v/>
      </c>
      <c r="AC139" s="560"/>
      <c r="AD139" s="560"/>
      <c r="AE139" s="560"/>
      <c r="AF139" s="560" t="str">
        <f>IF(A139="","",INDEX(アーツ!$J:$J,MATCH(無垢なる可能性!A139,アーツ!$C:$C,0)))</f>
        <v/>
      </c>
      <c r="AG139" s="560"/>
      <c r="AH139" s="560"/>
      <c r="AI139" s="560"/>
      <c r="AJ139" s="608" t="str">
        <f>IF(A139="","",INDEX(アーツ!$K:$K,MATCH(無垢なる可能性!A139,アーツ!$C:$C,0)))</f>
        <v/>
      </c>
      <c r="AK139" s="609"/>
    </row>
    <row r="140" spans="1:37" x14ac:dyDescent="0.15">
      <c r="A140" s="245" t="s">
        <v>1640</v>
      </c>
      <c r="B140" s="610" t="str">
        <f>IF(A139="","",INDEX(アーツ!$L:$L,MATCH(無垢なる可能性!A139,アーツ!$C:$C,0)))</f>
        <v/>
      </c>
      <c r="C140" s="610"/>
      <c r="D140" s="610"/>
      <c r="E140" s="610"/>
      <c r="F140" s="610"/>
      <c r="G140" s="610"/>
      <c r="H140" s="610"/>
      <c r="I140" s="610"/>
      <c r="J140" s="610"/>
      <c r="K140" s="610"/>
      <c r="L140" s="610"/>
      <c r="M140" s="610"/>
      <c r="N140" s="610"/>
      <c r="O140" s="610"/>
      <c r="P140" s="610"/>
      <c r="Q140" s="610"/>
      <c r="R140" s="610"/>
      <c r="S140" s="610"/>
      <c r="T140" s="610"/>
      <c r="U140" s="610"/>
      <c r="V140" s="610"/>
      <c r="W140" s="610"/>
      <c r="X140" s="610"/>
      <c r="Y140" s="610"/>
      <c r="Z140" s="610"/>
      <c r="AA140" s="610"/>
      <c r="AB140" s="610"/>
      <c r="AC140" s="610"/>
      <c r="AD140" s="610"/>
      <c r="AE140" s="610"/>
      <c r="AF140" s="610"/>
      <c r="AG140" s="610"/>
      <c r="AH140" s="610"/>
      <c r="AI140" s="610"/>
      <c r="AJ140" s="610"/>
      <c r="AK140" s="611"/>
    </row>
    <row r="141" spans="1:37" ht="14.25" thickBot="1" x14ac:dyDescent="0.2">
      <c r="A141" s="247" t="s">
        <v>1641</v>
      </c>
      <c r="B141" s="612"/>
      <c r="C141" s="612"/>
      <c r="D141" s="612"/>
      <c r="E141" s="612"/>
      <c r="F141" s="612"/>
      <c r="G141" s="612"/>
      <c r="H141" s="612"/>
      <c r="I141" s="612"/>
      <c r="J141" s="612"/>
      <c r="K141" s="612"/>
      <c r="L141" s="612"/>
      <c r="M141" s="612"/>
      <c r="N141" s="612"/>
      <c r="O141" s="612"/>
      <c r="P141" s="612"/>
      <c r="Q141" s="612"/>
      <c r="R141" s="612"/>
      <c r="S141" s="612"/>
      <c r="T141" s="612"/>
      <c r="U141" s="612"/>
      <c r="V141" s="612"/>
      <c r="W141" s="612"/>
      <c r="X141" s="612"/>
      <c r="Y141" s="612"/>
      <c r="Z141" s="612"/>
      <c r="AA141" s="612"/>
      <c r="AB141" s="612"/>
      <c r="AC141" s="612"/>
      <c r="AD141" s="612"/>
      <c r="AE141" s="612"/>
      <c r="AF141" s="612"/>
      <c r="AG141" s="612"/>
      <c r="AH141" s="612"/>
      <c r="AI141" s="612"/>
      <c r="AJ141" s="612"/>
      <c r="AK141" s="613"/>
    </row>
    <row r="142" spans="1:37" x14ac:dyDescent="0.15">
      <c r="A142" s="614"/>
      <c r="B142" s="615"/>
      <c r="C142" s="615"/>
      <c r="D142" s="615"/>
      <c r="E142" s="615"/>
      <c r="F142" s="615"/>
      <c r="G142" s="616"/>
      <c r="H142" s="584"/>
      <c r="I142" s="584"/>
      <c r="J142" s="533" t="str">
        <f>IF(A142="","",INDEX(アーツ!$D:$D,MATCH(無垢なる可能性!A142,アーツ!$C:$C,0)))</f>
        <v/>
      </c>
      <c r="K142" s="533"/>
      <c r="L142" s="533"/>
      <c r="M142" s="533"/>
      <c r="N142" s="533" t="str">
        <f>IF(A142="","",INDEX(アーツ!$E:$E,MATCH(無垢なる可能性!A142,アーツ!$C:$C,0)))</f>
        <v/>
      </c>
      <c r="O142" s="533"/>
      <c r="P142" s="533"/>
      <c r="Q142" s="533"/>
      <c r="R142" s="533" t="str">
        <f>IF(A142="","",INDEX(アーツ!$F:$F,MATCH(無垢なる可能性!A142,アーツ!$C:$C,0)))</f>
        <v/>
      </c>
      <c r="S142" s="533"/>
      <c r="T142" s="533"/>
      <c r="U142" s="533"/>
      <c r="V142" s="628" t="str">
        <f>IF(A142="","",INDEX(アーツ!$G:$G,MATCH(無垢なる可能性!A142,アーツ!$C:$C,0)))</f>
        <v/>
      </c>
      <c r="W142" s="628"/>
      <c r="X142" s="629" t="str">
        <f>IF(A142="","",INDEX(アーツ!$H:$H,MATCH(無垢なる可能性!A142,アーツ!$C:$C,0)))</f>
        <v/>
      </c>
      <c r="Y142" s="629"/>
      <c r="Z142" s="629"/>
      <c r="AA142" s="630"/>
      <c r="AB142" s="533" t="str">
        <f>IF(A142="","",INDEX(アーツ!$I:$I,MATCH(無垢なる可能性!A142,アーツ!$C:$C,0)))</f>
        <v/>
      </c>
      <c r="AC142" s="533"/>
      <c r="AD142" s="533"/>
      <c r="AE142" s="533"/>
      <c r="AF142" s="533" t="str">
        <f>IF(A142="","",INDEX(アーツ!$J:$J,MATCH(無垢なる可能性!A142,アーツ!$C:$C,0)))</f>
        <v/>
      </c>
      <c r="AG142" s="533"/>
      <c r="AH142" s="533"/>
      <c r="AI142" s="533"/>
      <c r="AJ142" s="624" t="str">
        <f>IF(A142="","",INDEX(アーツ!$K:$K,MATCH(無垢なる可能性!A142,アーツ!$C:$C,0)))</f>
        <v/>
      </c>
      <c r="AK142" s="625"/>
    </row>
    <row r="143" spans="1:37" x14ac:dyDescent="0.15">
      <c r="A143" s="245" t="s">
        <v>1640</v>
      </c>
      <c r="B143" s="610" t="str">
        <f>IF(A142="","",INDEX(アーツ!$L:$L,MATCH(無垢なる可能性!A142,アーツ!$C:$C,0)))</f>
        <v/>
      </c>
      <c r="C143" s="610"/>
      <c r="D143" s="610"/>
      <c r="E143" s="610"/>
      <c r="F143" s="610"/>
      <c r="G143" s="610"/>
      <c r="H143" s="610"/>
      <c r="I143" s="610"/>
      <c r="J143" s="610"/>
      <c r="K143" s="610"/>
      <c r="L143" s="610"/>
      <c r="M143" s="610"/>
      <c r="N143" s="610"/>
      <c r="O143" s="610"/>
      <c r="P143" s="610"/>
      <c r="Q143" s="610"/>
      <c r="R143" s="610"/>
      <c r="S143" s="610"/>
      <c r="T143" s="610"/>
      <c r="U143" s="610"/>
      <c r="V143" s="610"/>
      <c r="W143" s="610"/>
      <c r="X143" s="610"/>
      <c r="Y143" s="610"/>
      <c r="Z143" s="610"/>
      <c r="AA143" s="610"/>
      <c r="AB143" s="610"/>
      <c r="AC143" s="610"/>
      <c r="AD143" s="610"/>
      <c r="AE143" s="610"/>
      <c r="AF143" s="610"/>
      <c r="AG143" s="610"/>
      <c r="AH143" s="610"/>
      <c r="AI143" s="610"/>
      <c r="AJ143" s="610"/>
      <c r="AK143" s="611"/>
    </row>
    <row r="144" spans="1:37" ht="14.25" thickBot="1" x14ac:dyDescent="0.2">
      <c r="A144" s="246" t="s">
        <v>1641</v>
      </c>
      <c r="B144" s="626"/>
      <c r="C144" s="626"/>
      <c r="D144" s="626"/>
      <c r="E144" s="626"/>
      <c r="F144" s="626"/>
      <c r="G144" s="626"/>
      <c r="H144" s="626"/>
      <c r="I144" s="626"/>
      <c r="J144" s="626"/>
      <c r="K144" s="626"/>
      <c r="L144" s="626"/>
      <c r="M144" s="626"/>
      <c r="N144" s="626"/>
      <c r="O144" s="626"/>
      <c r="P144" s="626"/>
      <c r="Q144" s="626"/>
      <c r="R144" s="626"/>
      <c r="S144" s="626"/>
      <c r="T144" s="626"/>
      <c r="U144" s="626"/>
      <c r="V144" s="626"/>
      <c r="W144" s="626"/>
      <c r="X144" s="626"/>
      <c r="Y144" s="626"/>
      <c r="Z144" s="626"/>
      <c r="AA144" s="626"/>
      <c r="AB144" s="626"/>
      <c r="AC144" s="626"/>
      <c r="AD144" s="626"/>
      <c r="AE144" s="626"/>
      <c r="AF144" s="626"/>
      <c r="AG144" s="626"/>
      <c r="AH144" s="626"/>
      <c r="AI144" s="626"/>
      <c r="AJ144" s="626"/>
      <c r="AK144" s="627"/>
    </row>
    <row r="145" spans="1:37" x14ac:dyDescent="0.15">
      <c r="A145" s="617"/>
      <c r="B145" s="618"/>
      <c r="C145" s="618"/>
      <c r="D145" s="618"/>
      <c r="E145" s="618"/>
      <c r="F145" s="618"/>
      <c r="G145" s="619"/>
      <c r="H145" s="588"/>
      <c r="I145" s="588"/>
      <c r="J145" s="560" t="str">
        <f>IF(A145="","",INDEX(アーツ!$D:$D,MATCH(無垢なる可能性!A145,アーツ!$C:$C,0)))</f>
        <v/>
      </c>
      <c r="K145" s="560"/>
      <c r="L145" s="560"/>
      <c r="M145" s="560"/>
      <c r="N145" s="560" t="str">
        <f>IF(A145="","",INDEX(アーツ!$E:$E,MATCH(無垢なる可能性!A145,アーツ!$C:$C,0)))</f>
        <v/>
      </c>
      <c r="O145" s="560"/>
      <c r="P145" s="560"/>
      <c r="Q145" s="560"/>
      <c r="R145" s="560" t="str">
        <f>IF(A145="","",INDEX(アーツ!$F:$F,MATCH(無垢なる可能性!A145,アーツ!$C:$C,0)))</f>
        <v/>
      </c>
      <c r="S145" s="560"/>
      <c r="T145" s="560"/>
      <c r="U145" s="560"/>
      <c r="V145" s="620" t="str">
        <f>IF(A145="","",INDEX(アーツ!$G:$G,MATCH(無垢なる可能性!A145,アーツ!$C:$C,0)))</f>
        <v/>
      </c>
      <c r="W145" s="620"/>
      <c r="X145" s="606" t="str">
        <f>IF(A145="","",INDEX(アーツ!$H:$H,MATCH(無垢なる可能性!A145,アーツ!$C:$C,0)))</f>
        <v/>
      </c>
      <c r="Y145" s="606"/>
      <c r="Z145" s="606"/>
      <c r="AA145" s="607"/>
      <c r="AB145" s="560" t="str">
        <f>IF(A145="","",INDEX(アーツ!$I:$I,MATCH(無垢なる可能性!A145,アーツ!$C:$C,0)))</f>
        <v/>
      </c>
      <c r="AC145" s="560"/>
      <c r="AD145" s="560"/>
      <c r="AE145" s="560"/>
      <c r="AF145" s="560" t="str">
        <f>IF(A145="","",INDEX(アーツ!$J:$J,MATCH(無垢なる可能性!A145,アーツ!$C:$C,0)))</f>
        <v/>
      </c>
      <c r="AG145" s="560"/>
      <c r="AH145" s="560"/>
      <c r="AI145" s="560"/>
      <c r="AJ145" s="608" t="str">
        <f>IF(A145="","",INDEX(アーツ!$K:$K,MATCH(無垢なる可能性!A145,アーツ!$C:$C,0)))</f>
        <v/>
      </c>
      <c r="AK145" s="609"/>
    </row>
    <row r="146" spans="1:37" x14ac:dyDescent="0.15">
      <c r="A146" s="245" t="s">
        <v>1640</v>
      </c>
      <c r="B146" s="610" t="str">
        <f>IF(A145="","",INDEX(アーツ!$L:$L,MATCH(無垢なる可能性!A145,アーツ!$C:$C,0)))</f>
        <v/>
      </c>
      <c r="C146" s="610"/>
      <c r="D146" s="610"/>
      <c r="E146" s="610"/>
      <c r="F146" s="610"/>
      <c r="G146" s="610"/>
      <c r="H146" s="610"/>
      <c r="I146" s="610"/>
      <c r="J146" s="610"/>
      <c r="K146" s="610"/>
      <c r="L146" s="610"/>
      <c r="M146" s="610"/>
      <c r="N146" s="610"/>
      <c r="O146" s="610"/>
      <c r="P146" s="610"/>
      <c r="Q146" s="610"/>
      <c r="R146" s="610"/>
      <c r="S146" s="610"/>
      <c r="T146" s="610"/>
      <c r="U146" s="610"/>
      <c r="V146" s="610"/>
      <c r="W146" s="610"/>
      <c r="X146" s="610"/>
      <c r="Y146" s="610"/>
      <c r="Z146" s="610"/>
      <c r="AA146" s="610"/>
      <c r="AB146" s="610"/>
      <c r="AC146" s="610"/>
      <c r="AD146" s="610"/>
      <c r="AE146" s="610"/>
      <c r="AF146" s="610"/>
      <c r="AG146" s="610"/>
      <c r="AH146" s="610"/>
      <c r="AI146" s="610"/>
      <c r="AJ146" s="610"/>
      <c r="AK146" s="611"/>
    </row>
    <row r="147" spans="1:37" ht="14.25" thickBot="1" x14ac:dyDescent="0.2">
      <c r="A147" s="247" t="s">
        <v>1641</v>
      </c>
      <c r="B147" s="612"/>
      <c r="C147" s="612"/>
      <c r="D147" s="612"/>
      <c r="E147" s="612"/>
      <c r="F147" s="612"/>
      <c r="G147" s="612"/>
      <c r="H147" s="612"/>
      <c r="I147" s="612"/>
      <c r="J147" s="612"/>
      <c r="K147" s="612"/>
      <c r="L147" s="612"/>
      <c r="M147" s="612"/>
      <c r="N147" s="612"/>
      <c r="O147" s="612"/>
      <c r="P147" s="612"/>
      <c r="Q147" s="612"/>
      <c r="R147" s="612"/>
      <c r="S147" s="612"/>
      <c r="T147" s="612"/>
      <c r="U147" s="612"/>
      <c r="V147" s="612"/>
      <c r="W147" s="612"/>
      <c r="X147" s="612"/>
      <c r="Y147" s="612"/>
      <c r="Z147" s="612"/>
      <c r="AA147" s="612"/>
      <c r="AB147" s="612"/>
      <c r="AC147" s="612"/>
      <c r="AD147" s="612"/>
      <c r="AE147" s="612"/>
      <c r="AF147" s="612"/>
      <c r="AG147" s="612"/>
      <c r="AH147" s="612"/>
      <c r="AI147" s="612"/>
      <c r="AJ147" s="612"/>
      <c r="AK147" s="613"/>
    </row>
    <row r="148" spans="1:37" ht="14.25" thickBot="1" x14ac:dyDescent="0.2">
      <c r="A148" s="218"/>
      <c r="B148" s="218"/>
      <c r="C148" s="218"/>
      <c r="D148" s="218"/>
      <c r="E148" s="218"/>
      <c r="F148" s="218"/>
      <c r="G148" s="218"/>
      <c r="H148" s="218"/>
      <c r="I148" s="218"/>
      <c r="J148" s="218"/>
      <c r="K148" s="218"/>
      <c r="L148" s="218"/>
      <c r="M148" s="218"/>
      <c r="N148" s="218"/>
      <c r="O148" s="218"/>
      <c r="P148" s="218"/>
      <c r="Q148" s="218"/>
      <c r="R148" s="218"/>
      <c r="S148" s="218"/>
      <c r="T148" s="218"/>
      <c r="U148" s="218"/>
      <c r="V148" s="639" t="s">
        <v>1642</v>
      </c>
      <c r="W148" s="639"/>
      <c r="X148" s="639"/>
      <c r="Y148" s="639"/>
      <c r="Z148" s="639"/>
      <c r="AA148" s="639"/>
      <c r="AB148" s="640">
        <v>1</v>
      </c>
      <c r="AC148" s="640"/>
      <c r="AD148" s="641" t="s">
        <v>1643</v>
      </c>
      <c r="AE148" s="321"/>
      <c r="AF148" s="321"/>
      <c r="AG148" s="321"/>
      <c r="AH148" s="321"/>
      <c r="AI148" s="642"/>
      <c r="AJ148" s="643">
        <f>SUM(H103,H106,H109,H112,H115,H118,H121,H124,H127,H130,H133,H136,H139,H142,H145)-AB148</f>
        <v>5</v>
      </c>
      <c r="AK148" s="643"/>
    </row>
    <row r="149" spans="1:37" x14ac:dyDescent="0.15">
      <c r="A149" s="644" t="s">
        <v>1777</v>
      </c>
      <c r="B149" s="645"/>
      <c r="C149" s="645"/>
      <c r="D149" s="645"/>
      <c r="E149" s="645"/>
      <c r="F149" s="645"/>
      <c r="G149" s="645"/>
      <c r="H149" s="645"/>
      <c r="I149" s="645"/>
      <c r="J149" s="645"/>
      <c r="K149" s="645"/>
      <c r="L149" s="645"/>
      <c r="M149" s="645"/>
      <c r="N149" s="645"/>
      <c r="O149" s="645"/>
      <c r="P149" s="645"/>
      <c r="Q149" s="645"/>
      <c r="R149" s="645"/>
      <c r="S149" s="280" t="s">
        <v>870</v>
      </c>
      <c r="T149" s="281"/>
      <c r="U149" s="281"/>
      <c r="V149" s="281"/>
      <c r="W149" s="650"/>
      <c r="X149" s="651"/>
      <c r="Y149" s="320"/>
      <c r="Z149" s="321"/>
      <c r="AA149" s="321"/>
      <c r="AB149" s="321"/>
      <c r="AC149" s="321"/>
      <c r="AD149" s="321"/>
      <c r="AE149" s="321"/>
      <c r="AF149" s="321"/>
      <c r="AG149" s="321"/>
      <c r="AH149" s="321"/>
      <c r="AI149" s="321"/>
      <c r="AJ149" s="321"/>
      <c r="AK149" s="322"/>
    </row>
    <row r="150" spans="1:37" x14ac:dyDescent="0.15">
      <c r="A150" s="646"/>
      <c r="B150" s="647"/>
      <c r="C150" s="647"/>
      <c r="D150" s="647"/>
      <c r="E150" s="647"/>
      <c r="F150" s="647"/>
      <c r="G150" s="647"/>
      <c r="H150" s="647"/>
      <c r="I150" s="647"/>
      <c r="J150" s="647"/>
      <c r="K150" s="647"/>
      <c r="L150" s="647"/>
      <c r="M150" s="647"/>
      <c r="N150" s="647"/>
      <c r="O150" s="647"/>
      <c r="P150" s="647"/>
      <c r="Q150" s="647"/>
      <c r="R150" s="647"/>
      <c r="S150" s="278" t="s">
        <v>597</v>
      </c>
      <c r="T150" s="279"/>
      <c r="U150" s="279"/>
      <c r="V150" s="279"/>
      <c r="W150" s="311"/>
      <c r="X150" s="319"/>
      <c r="Y150" s="323"/>
      <c r="Z150" s="324"/>
      <c r="AA150" s="324"/>
      <c r="AB150" s="324"/>
      <c r="AC150" s="324"/>
      <c r="AD150" s="324"/>
      <c r="AE150" s="324"/>
      <c r="AF150" s="324"/>
      <c r="AG150" s="324"/>
      <c r="AH150" s="324"/>
      <c r="AI150" s="324"/>
      <c r="AJ150" s="324"/>
      <c r="AK150" s="325"/>
    </row>
    <row r="151" spans="1:37" ht="14.25" thickBot="1" x14ac:dyDescent="0.2">
      <c r="A151" s="648"/>
      <c r="B151" s="649"/>
      <c r="C151" s="649"/>
      <c r="D151" s="649"/>
      <c r="E151" s="649"/>
      <c r="F151" s="649"/>
      <c r="G151" s="649"/>
      <c r="H151" s="649"/>
      <c r="I151" s="649"/>
      <c r="J151" s="649"/>
      <c r="K151" s="649"/>
      <c r="L151" s="649"/>
      <c r="M151" s="649"/>
      <c r="N151" s="649"/>
      <c r="O151" s="649"/>
      <c r="P151" s="649"/>
      <c r="Q151" s="649"/>
      <c r="R151" s="649"/>
      <c r="S151" s="306" t="s">
        <v>598</v>
      </c>
      <c r="T151" s="307"/>
      <c r="U151" s="307"/>
      <c r="V151" s="307"/>
      <c r="W151" s="631">
        <f>AR24</f>
        <v>1</v>
      </c>
      <c r="X151" s="632"/>
      <c r="Y151" s="590"/>
      <c r="Z151" s="652"/>
      <c r="AA151" s="652"/>
      <c r="AB151" s="652"/>
      <c r="AC151" s="652"/>
      <c r="AD151" s="652"/>
      <c r="AE151" s="652"/>
      <c r="AF151" s="652"/>
      <c r="AG151" s="652"/>
      <c r="AH151" s="652"/>
      <c r="AI151" s="652"/>
      <c r="AJ151" s="652"/>
      <c r="AK151" s="653"/>
    </row>
    <row r="152" spans="1:37" ht="13.5" customHeight="1" thickBot="1" x14ac:dyDescent="0.2">
      <c r="A152" s="633" t="s">
        <v>833</v>
      </c>
      <c r="B152" s="634"/>
      <c r="C152" s="634"/>
      <c r="D152" s="634"/>
      <c r="E152" s="634"/>
      <c r="F152" s="634"/>
      <c r="G152" s="635" t="str">
        <f>H4</f>
        <v>無垢なる可能性</v>
      </c>
      <c r="H152" s="635"/>
      <c r="I152" s="635"/>
      <c r="J152" s="635"/>
      <c r="K152" s="635"/>
      <c r="L152" s="635"/>
      <c r="M152" s="635"/>
      <c r="N152" s="635"/>
      <c r="O152" s="635"/>
      <c r="P152" s="635"/>
      <c r="Q152" s="635"/>
      <c r="R152" s="635"/>
      <c r="S152" s="636" t="s">
        <v>586</v>
      </c>
      <c r="T152" s="636"/>
      <c r="U152" s="636"/>
      <c r="V152" s="636"/>
      <c r="W152" s="636"/>
      <c r="X152" s="636"/>
      <c r="Y152" s="637" t="str">
        <f>H7</f>
        <v>サンプルキャラクター</v>
      </c>
      <c r="Z152" s="637"/>
      <c r="AA152" s="637"/>
      <c r="AB152" s="637"/>
      <c r="AC152" s="637"/>
      <c r="AD152" s="637"/>
      <c r="AE152" s="637"/>
      <c r="AF152" s="637"/>
      <c r="AG152" s="637"/>
      <c r="AH152" s="637"/>
      <c r="AI152" s="637"/>
      <c r="AJ152" s="637"/>
      <c r="AK152" s="638"/>
    </row>
    <row r="153" spans="1:37" ht="14.25" thickBot="1" x14ac:dyDescent="0.2">
      <c r="F153" s="218"/>
      <c r="G153" s="218"/>
      <c r="H153" s="218"/>
      <c r="I153" s="218"/>
      <c r="J153" s="218"/>
      <c r="K153" s="218"/>
      <c r="L153" s="218"/>
      <c r="M153" s="218"/>
      <c r="N153" s="218"/>
      <c r="O153" s="218"/>
      <c r="P153" s="218"/>
      <c r="Q153" s="218"/>
      <c r="R153" s="218"/>
      <c r="V153" s="218"/>
      <c r="W153" s="218"/>
      <c r="X153" s="218"/>
      <c r="Y153" s="218"/>
      <c r="Z153" s="218"/>
      <c r="AA153" s="218"/>
      <c r="AB153" s="218"/>
      <c r="AC153" s="218"/>
      <c r="AD153" s="218"/>
      <c r="AE153" s="218"/>
      <c r="AF153" s="218"/>
      <c r="AG153" s="218"/>
      <c r="AH153" s="218"/>
      <c r="AI153" s="218"/>
      <c r="AJ153" s="218"/>
      <c r="AK153" s="218"/>
    </row>
    <row r="154" spans="1:37" ht="14.25" thickBot="1" x14ac:dyDescent="0.2">
      <c r="A154" s="663" t="s">
        <v>1778</v>
      </c>
      <c r="B154" s="636"/>
      <c r="C154" s="664" t="s">
        <v>3739</v>
      </c>
      <c r="D154" s="664"/>
      <c r="E154" s="664"/>
      <c r="F154" s="664"/>
      <c r="G154" s="664"/>
      <c r="H154" s="664"/>
      <c r="I154" s="664"/>
      <c r="J154" s="664"/>
      <c r="K154" s="664"/>
      <c r="L154" s="664"/>
      <c r="M154" s="664"/>
      <c r="N154" s="664"/>
      <c r="O154" s="664"/>
      <c r="P154" s="664"/>
      <c r="Q154" s="664"/>
      <c r="R154" s="665"/>
      <c r="S154" s="218"/>
      <c r="T154" s="663" t="s">
        <v>1778</v>
      </c>
      <c r="U154" s="636"/>
      <c r="V154" s="664"/>
      <c r="W154" s="664"/>
      <c r="X154" s="664"/>
      <c r="Y154" s="664"/>
      <c r="Z154" s="664"/>
      <c r="AA154" s="664"/>
      <c r="AB154" s="664"/>
      <c r="AC154" s="664"/>
      <c r="AD154" s="664"/>
      <c r="AE154" s="664"/>
      <c r="AF154" s="664"/>
      <c r="AG154" s="664"/>
      <c r="AH154" s="664"/>
      <c r="AI154" s="664"/>
      <c r="AJ154" s="664"/>
      <c r="AK154" s="665"/>
    </row>
    <row r="155" spans="1:37" x14ac:dyDescent="0.15">
      <c r="A155" s="448" t="s">
        <v>703</v>
      </c>
      <c r="B155" s="449"/>
      <c r="C155" s="248" t="s">
        <v>1785</v>
      </c>
      <c r="D155" s="654" t="s">
        <v>2120</v>
      </c>
      <c r="E155" s="655"/>
      <c r="F155" s="249" t="s">
        <v>1786</v>
      </c>
      <c r="G155" s="656">
        <v>80</v>
      </c>
      <c r="H155" s="655"/>
      <c r="I155" s="249" t="s">
        <v>1787</v>
      </c>
      <c r="J155" s="449" t="s">
        <v>1782</v>
      </c>
      <c r="K155" s="449"/>
      <c r="L155" s="449"/>
      <c r="M155" s="449"/>
      <c r="N155" s="656" t="s">
        <v>1401</v>
      </c>
      <c r="O155" s="656"/>
      <c r="P155" s="656"/>
      <c r="Q155" s="656"/>
      <c r="R155" s="657"/>
      <c r="S155" s="218"/>
      <c r="T155" s="448" t="s">
        <v>703</v>
      </c>
      <c r="U155" s="449"/>
      <c r="V155" s="248" t="s">
        <v>1785</v>
      </c>
      <c r="W155" s="654"/>
      <c r="X155" s="655"/>
      <c r="Y155" s="249" t="s">
        <v>1786</v>
      </c>
      <c r="Z155" s="656"/>
      <c r="AA155" s="655"/>
      <c r="AB155" s="249" t="s">
        <v>1787</v>
      </c>
      <c r="AC155" s="449" t="s">
        <v>1782</v>
      </c>
      <c r="AD155" s="449"/>
      <c r="AE155" s="449"/>
      <c r="AF155" s="449"/>
      <c r="AG155" s="656"/>
      <c r="AH155" s="656"/>
      <c r="AI155" s="656"/>
      <c r="AJ155" s="656"/>
      <c r="AK155" s="657"/>
    </row>
    <row r="156" spans="1:37" x14ac:dyDescent="0.15">
      <c r="A156" s="658" t="s">
        <v>1783</v>
      </c>
      <c r="B156" s="659"/>
      <c r="C156" s="601">
        <v>-30</v>
      </c>
      <c r="D156" s="601"/>
      <c r="E156" s="601"/>
      <c r="F156" s="601"/>
      <c r="G156" s="601"/>
      <c r="H156" s="660"/>
      <c r="I156" s="250" t="s">
        <v>1787</v>
      </c>
      <c r="J156" s="659" t="s">
        <v>740</v>
      </c>
      <c r="K156" s="659"/>
      <c r="L156" s="661" t="s">
        <v>3661</v>
      </c>
      <c r="M156" s="661"/>
      <c r="N156" s="661"/>
      <c r="O156" s="661"/>
      <c r="P156" s="661"/>
      <c r="Q156" s="661"/>
      <c r="R156" s="662"/>
      <c r="S156" s="218"/>
      <c r="T156" s="658" t="s">
        <v>1783</v>
      </c>
      <c r="U156" s="659"/>
      <c r="V156" s="601"/>
      <c r="W156" s="601"/>
      <c r="X156" s="601"/>
      <c r="Y156" s="601"/>
      <c r="Z156" s="601"/>
      <c r="AA156" s="660"/>
      <c r="AB156" s="250" t="s">
        <v>1787</v>
      </c>
      <c r="AC156" s="659" t="s">
        <v>740</v>
      </c>
      <c r="AD156" s="659"/>
      <c r="AE156" s="661"/>
      <c r="AF156" s="661"/>
      <c r="AG156" s="661"/>
      <c r="AH156" s="661"/>
      <c r="AI156" s="661"/>
      <c r="AJ156" s="661"/>
      <c r="AK156" s="662"/>
    </row>
    <row r="157" spans="1:37" x14ac:dyDescent="0.15">
      <c r="A157" s="658" t="s">
        <v>1779</v>
      </c>
      <c r="B157" s="659"/>
      <c r="C157" s="659"/>
      <c r="D157" s="659"/>
      <c r="E157" s="659"/>
      <c r="F157" s="661">
        <v>5</v>
      </c>
      <c r="G157" s="661"/>
      <c r="H157" s="674"/>
      <c r="I157" s="250" t="s">
        <v>1787</v>
      </c>
      <c r="J157" s="659" t="s">
        <v>742</v>
      </c>
      <c r="K157" s="659"/>
      <c r="L157" s="661" t="s">
        <v>519</v>
      </c>
      <c r="M157" s="661"/>
      <c r="N157" s="661"/>
      <c r="O157" s="661"/>
      <c r="P157" s="661"/>
      <c r="Q157" s="661"/>
      <c r="R157" s="662"/>
      <c r="S157" s="218"/>
      <c r="T157" s="658" t="s">
        <v>1779</v>
      </c>
      <c r="U157" s="659"/>
      <c r="V157" s="659"/>
      <c r="W157" s="659"/>
      <c r="X157" s="659"/>
      <c r="Y157" s="661"/>
      <c r="Z157" s="661"/>
      <c r="AA157" s="674"/>
      <c r="AB157" s="250" t="s">
        <v>1787</v>
      </c>
      <c r="AC157" s="659" t="s">
        <v>742</v>
      </c>
      <c r="AD157" s="659"/>
      <c r="AE157" s="661"/>
      <c r="AF157" s="661"/>
      <c r="AG157" s="661"/>
      <c r="AH157" s="661"/>
      <c r="AI157" s="661"/>
      <c r="AJ157" s="661"/>
      <c r="AK157" s="662"/>
    </row>
    <row r="158" spans="1:37" x14ac:dyDescent="0.15">
      <c r="A158" s="671" t="s">
        <v>1780</v>
      </c>
      <c r="B158" s="672"/>
      <c r="C158" s="673" t="s">
        <v>3740</v>
      </c>
      <c r="D158" s="673"/>
      <c r="E158" s="673"/>
      <c r="F158" s="673"/>
      <c r="G158" s="673"/>
      <c r="H158" s="673"/>
      <c r="I158" s="673"/>
      <c r="J158" s="666" t="s">
        <v>1788</v>
      </c>
      <c r="K158" s="666"/>
      <c r="L158" s="666"/>
      <c r="M158" s="666"/>
      <c r="N158" s="667" t="s">
        <v>975</v>
      </c>
      <c r="O158" s="667"/>
      <c r="P158" s="667"/>
      <c r="Q158" s="667"/>
      <c r="R158" s="668"/>
      <c r="S158" s="218"/>
      <c r="T158" s="671" t="s">
        <v>1780</v>
      </c>
      <c r="U158" s="672"/>
      <c r="V158" s="673"/>
      <c r="W158" s="673"/>
      <c r="X158" s="673"/>
      <c r="Y158" s="673"/>
      <c r="Z158" s="673"/>
      <c r="AA158" s="673"/>
      <c r="AB158" s="673"/>
      <c r="AC158" s="666" t="s">
        <v>1788</v>
      </c>
      <c r="AD158" s="666"/>
      <c r="AE158" s="666"/>
      <c r="AF158" s="666"/>
      <c r="AG158" s="667"/>
      <c r="AH158" s="667"/>
      <c r="AI158" s="667"/>
      <c r="AJ158" s="667"/>
      <c r="AK158" s="668"/>
    </row>
    <row r="159" spans="1:37" x14ac:dyDescent="0.15">
      <c r="A159" s="658" t="s">
        <v>1784</v>
      </c>
      <c r="B159" s="659"/>
      <c r="C159" s="659"/>
      <c r="D159" s="659"/>
      <c r="E159" s="669" t="s">
        <v>731</v>
      </c>
      <c r="F159" s="669"/>
      <c r="G159" s="669"/>
      <c r="H159" s="669"/>
      <c r="I159" s="669"/>
      <c r="J159" s="669"/>
      <c r="K159" s="669"/>
      <c r="L159" s="669"/>
      <c r="M159" s="669"/>
      <c r="N159" s="669"/>
      <c r="O159" s="669"/>
      <c r="P159" s="669"/>
      <c r="Q159" s="669"/>
      <c r="R159" s="670"/>
      <c r="S159" s="218"/>
      <c r="T159" s="658" t="s">
        <v>1784</v>
      </c>
      <c r="U159" s="659"/>
      <c r="V159" s="659"/>
      <c r="W159" s="659"/>
      <c r="X159" s="669"/>
      <c r="Y159" s="669"/>
      <c r="Z159" s="669"/>
      <c r="AA159" s="669"/>
      <c r="AB159" s="669"/>
      <c r="AC159" s="669"/>
      <c r="AD159" s="669"/>
      <c r="AE159" s="669"/>
      <c r="AF159" s="669"/>
      <c r="AG159" s="669"/>
      <c r="AH159" s="669"/>
      <c r="AI159" s="669"/>
      <c r="AJ159" s="669"/>
      <c r="AK159" s="670"/>
    </row>
    <row r="160" spans="1:37" x14ac:dyDescent="0.15">
      <c r="A160" s="658" t="s">
        <v>1781</v>
      </c>
      <c r="B160" s="659"/>
      <c r="C160" s="659"/>
      <c r="D160" s="659"/>
      <c r="E160" s="659"/>
      <c r="F160" s="669" t="s">
        <v>3741</v>
      </c>
      <c r="G160" s="669"/>
      <c r="H160" s="669"/>
      <c r="I160" s="669"/>
      <c r="J160" s="669"/>
      <c r="K160" s="669"/>
      <c r="L160" s="669"/>
      <c r="M160" s="669"/>
      <c r="N160" s="669"/>
      <c r="O160" s="669"/>
      <c r="P160" s="669"/>
      <c r="Q160" s="669"/>
      <c r="R160" s="670"/>
      <c r="S160" s="218"/>
      <c r="T160" s="658" t="s">
        <v>1781</v>
      </c>
      <c r="U160" s="659"/>
      <c r="V160" s="659"/>
      <c r="W160" s="659"/>
      <c r="X160" s="659"/>
      <c r="Y160" s="669"/>
      <c r="Z160" s="669"/>
      <c r="AA160" s="669"/>
      <c r="AB160" s="669"/>
      <c r="AC160" s="669"/>
      <c r="AD160" s="669"/>
      <c r="AE160" s="669"/>
      <c r="AF160" s="669"/>
      <c r="AG160" s="669"/>
      <c r="AH160" s="669"/>
      <c r="AI160" s="669"/>
      <c r="AJ160" s="669"/>
      <c r="AK160" s="670"/>
    </row>
    <row r="161" spans="1:37" x14ac:dyDescent="0.15">
      <c r="A161" s="682" t="s">
        <v>3742</v>
      </c>
      <c r="B161" s="601"/>
      <c r="C161" s="601"/>
      <c r="D161" s="601"/>
      <c r="E161" s="601"/>
      <c r="F161" s="601"/>
      <c r="G161" s="601"/>
      <c r="H161" s="601"/>
      <c r="I161" s="601"/>
      <c r="J161" s="601"/>
      <c r="K161" s="601"/>
      <c r="L161" s="601"/>
      <c r="M161" s="601"/>
      <c r="N161" s="601"/>
      <c r="O161" s="601"/>
      <c r="P161" s="601"/>
      <c r="Q161" s="601"/>
      <c r="R161" s="683"/>
      <c r="S161" s="218"/>
      <c r="T161" s="682"/>
      <c r="U161" s="601"/>
      <c r="V161" s="601"/>
      <c r="W161" s="601"/>
      <c r="X161" s="601"/>
      <c r="Y161" s="601"/>
      <c r="Z161" s="601"/>
      <c r="AA161" s="601"/>
      <c r="AB161" s="601"/>
      <c r="AC161" s="601"/>
      <c r="AD161" s="601"/>
      <c r="AE161" s="601"/>
      <c r="AF161" s="601"/>
      <c r="AG161" s="601"/>
      <c r="AH161" s="601"/>
      <c r="AI161" s="601"/>
      <c r="AJ161" s="601"/>
      <c r="AK161" s="683"/>
    </row>
    <row r="162" spans="1:37" x14ac:dyDescent="0.15">
      <c r="A162" s="675" t="s">
        <v>717</v>
      </c>
      <c r="B162" s="676"/>
      <c r="C162" s="677" t="s">
        <v>3743</v>
      </c>
      <c r="D162" s="677"/>
      <c r="E162" s="677"/>
      <c r="F162" s="677"/>
      <c r="G162" s="677"/>
      <c r="H162" s="677"/>
      <c r="I162" s="677"/>
      <c r="J162" s="677"/>
      <c r="K162" s="677"/>
      <c r="L162" s="677"/>
      <c r="M162" s="677"/>
      <c r="N162" s="677"/>
      <c r="O162" s="677"/>
      <c r="P162" s="677"/>
      <c r="Q162" s="677"/>
      <c r="R162" s="678"/>
      <c r="S162" s="218"/>
      <c r="T162" s="675" t="s">
        <v>717</v>
      </c>
      <c r="U162" s="676"/>
      <c r="V162" s="677"/>
      <c r="W162" s="677"/>
      <c r="X162" s="677"/>
      <c r="Y162" s="677"/>
      <c r="Z162" s="677"/>
      <c r="AA162" s="677"/>
      <c r="AB162" s="677"/>
      <c r="AC162" s="677"/>
      <c r="AD162" s="677"/>
      <c r="AE162" s="677"/>
      <c r="AF162" s="677"/>
      <c r="AG162" s="677"/>
      <c r="AH162" s="677"/>
      <c r="AI162" s="677"/>
      <c r="AJ162" s="677"/>
      <c r="AK162" s="678"/>
    </row>
    <row r="163" spans="1:37" ht="14.25" thickBot="1" x14ac:dyDescent="0.2">
      <c r="A163" s="679" t="s">
        <v>3744</v>
      </c>
      <c r="B163" s="680"/>
      <c r="C163" s="680"/>
      <c r="D163" s="680"/>
      <c r="E163" s="680"/>
      <c r="F163" s="680"/>
      <c r="G163" s="680"/>
      <c r="H163" s="680"/>
      <c r="I163" s="680"/>
      <c r="J163" s="680"/>
      <c r="K163" s="680"/>
      <c r="L163" s="680"/>
      <c r="M163" s="680"/>
      <c r="N163" s="680"/>
      <c r="O163" s="680"/>
      <c r="P163" s="680"/>
      <c r="Q163" s="680"/>
      <c r="R163" s="681"/>
      <c r="S163" s="218"/>
      <c r="T163" s="679"/>
      <c r="U163" s="680"/>
      <c r="V163" s="680"/>
      <c r="W163" s="680"/>
      <c r="X163" s="680"/>
      <c r="Y163" s="680"/>
      <c r="Z163" s="680"/>
      <c r="AA163" s="680"/>
      <c r="AB163" s="680"/>
      <c r="AC163" s="680"/>
      <c r="AD163" s="680"/>
      <c r="AE163" s="680"/>
      <c r="AF163" s="680"/>
      <c r="AG163" s="680"/>
      <c r="AH163" s="680"/>
      <c r="AI163" s="680"/>
      <c r="AJ163" s="680"/>
      <c r="AK163" s="681"/>
    </row>
    <row r="164" spans="1:37" ht="14.25" thickBot="1" x14ac:dyDescent="0.2">
      <c r="S164" s="218"/>
      <c r="T164" s="218"/>
      <c r="U164" s="218"/>
      <c r="V164" s="251"/>
      <c r="W164" s="251"/>
      <c r="X164" s="251"/>
      <c r="Y164" s="251"/>
      <c r="Z164" s="251"/>
      <c r="AA164" s="251"/>
      <c r="AB164" s="251"/>
      <c r="AC164" s="251"/>
      <c r="AD164" s="251"/>
      <c r="AE164" s="251"/>
      <c r="AF164" s="251"/>
      <c r="AG164" s="251"/>
      <c r="AH164" s="251"/>
      <c r="AI164" s="218"/>
      <c r="AJ164" s="218"/>
      <c r="AK164" s="218"/>
    </row>
    <row r="165" spans="1:37" ht="14.25" thickBot="1" x14ac:dyDescent="0.2">
      <c r="A165" s="663" t="s">
        <v>1778</v>
      </c>
      <c r="B165" s="636"/>
      <c r="C165" s="664"/>
      <c r="D165" s="664"/>
      <c r="E165" s="664"/>
      <c r="F165" s="664"/>
      <c r="G165" s="664"/>
      <c r="H165" s="664"/>
      <c r="I165" s="664"/>
      <c r="J165" s="664"/>
      <c r="K165" s="664"/>
      <c r="L165" s="664"/>
      <c r="M165" s="664"/>
      <c r="N165" s="664"/>
      <c r="O165" s="664"/>
      <c r="P165" s="664"/>
      <c r="Q165" s="664"/>
      <c r="R165" s="665"/>
      <c r="S165" s="218"/>
      <c r="T165" s="663" t="s">
        <v>1778</v>
      </c>
      <c r="U165" s="636"/>
      <c r="V165" s="664"/>
      <c r="W165" s="664"/>
      <c r="X165" s="664"/>
      <c r="Y165" s="664"/>
      <c r="Z165" s="664"/>
      <c r="AA165" s="664"/>
      <c r="AB165" s="664"/>
      <c r="AC165" s="664"/>
      <c r="AD165" s="664"/>
      <c r="AE165" s="664"/>
      <c r="AF165" s="664"/>
      <c r="AG165" s="664"/>
      <c r="AH165" s="664"/>
      <c r="AI165" s="664"/>
      <c r="AJ165" s="664"/>
      <c r="AK165" s="665"/>
    </row>
    <row r="166" spans="1:37" x14ac:dyDescent="0.15">
      <c r="A166" s="448" t="s">
        <v>703</v>
      </c>
      <c r="B166" s="449"/>
      <c r="C166" s="248" t="s">
        <v>1785</v>
      </c>
      <c r="D166" s="654"/>
      <c r="E166" s="655"/>
      <c r="F166" s="249" t="s">
        <v>1786</v>
      </c>
      <c r="G166" s="656"/>
      <c r="H166" s="655"/>
      <c r="I166" s="249" t="s">
        <v>1787</v>
      </c>
      <c r="J166" s="449" t="s">
        <v>1782</v>
      </c>
      <c r="K166" s="449"/>
      <c r="L166" s="449"/>
      <c r="M166" s="449"/>
      <c r="N166" s="656"/>
      <c r="O166" s="656"/>
      <c r="P166" s="656"/>
      <c r="Q166" s="656"/>
      <c r="R166" s="657"/>
      <c r="S166" s="218"/>
      <c r="T166" s="448" t="s">
        <v>703</v>
      </c>
      <c r="U166" s="449"/>
      <c r="V166" s="248" t="s">
        <v>1785</v>
      </c>
      <c r="W166" s="654"/>
      <c r="X166" s="655"/>
      <c r="Y166" s="249" t="s">
        <v>1786</v>
      </c>
      <c r="Z166" s="656"/>
      <c r="AA166" s="655"/>
      <c r="AB166" s="249" t="s">
        <v>1787</v>
      </c>
      <c r="AC166" s="449" t="s">
        <v>1782</v>
      </c>
      <c r="AD166" s="449"/>
      <c r="AE166" s="449"/>
      <c r="AF166" s="449"/>
      <c r="AG166" s="656"/>
      <c r="AH166" s="656"/>
      <c r="AI166" s="656"/>
      <c r="AJ166" s="656"/>
      <c r="AK166" s="657"/>
    </row>
    <row r="167" spans="1:37" x14ac:dyDescent="0.15">
      <c r="A167" s="658" t="s">
        <v>1783</v>
      </c>
      <c r="B167" s="659"/>
      <c r="C167" s="601"/>
      <c r="D167" s="601"/>
      <c r="E167" s="601"/>
      <c r="F167" s="601"/>
      <c r="G167" s="601"/>
      <c r="H167" s="660"/>
      <c r="I167" s="250" t="s">
        <v>1787</v>
      </c>
      <c r="J167" s="659" t="s">
        <v>740</v>
      </c>
      <c r="K167" s="659"/>
      <c r="L167" s="661"/>
      <c r="M167" s="661"/>
      <c r="N167" s="661"/>
      <c r="O167" s="661"/>
      <c r="P167" s="661"/>
      <c r="Q167" s="661"/>
      <c r="R167" s="662"/>
      <c r="S167" s="218"/>
      <c r="T167" s="658" t="s">
        <v>1783</v>
      </c>
      <c r="U167" s="659"/>
      <c r="V167" s="601"/>
      <c r="W167" s="601"/>
      <c r="X167" s="601"/>
      <c r="Y167" s="601"/>
      <c r="Z167" s="601"/>
      <c r="AA167" s="660"/>
      <c r="AB167" s="250" t="s">
        <v>1787</v>
      </c>
      <c r="AC167" s="659" t="s">
        <v>740</v>
      </c>
      <c r="AD167" s="659"/>
      <c r="AE167" s="661"/>
      <c r="AF167" s="661"/>
      <c r="AG167" s="661"/>
      <c r="AH167" s="661"/>
      <c r="AI167" s="661"/>
      <c r="AJ167" s="661"/>
      <c r="AK167" s="662"/>
    </row>
    <row r="168" spans="1:37" x14ac:dyDescent="0.15">
      <c r="A168" s="658" t="s">
        <v>1779</v>
      </c>
      <c r="B168" s="659"/>
      <c r="C168" s="659"/>
      <c r="D168" s="659"/>
      <c r="E168" s="659"/>
      <c r="F168" s="661"/>
      <c r="G168" s="661"/>
      <c r="H168" s="674"/>
      <c r="I168" s="250" t="s">
        <v>1787</v>
      </c>
      <c r="J168" s="659" t="s">
        <v>742</v>
      </c>
      <c r="K168" s="659"/>
      <c r="L168" s="661"/>
      <c r="M168" s="661"/>
      <c r="N168" s="661"/>
      <c r="O168" s="661"/>
      <c r="P168" s="661"/>
      <c r="Q168" s="661"/>
      <c r="R168" s="662"/>
      <c r="S168" s="218"/>
      <c r="T168" s="658" t="s">
        <v>1779</v>
      </c>
      <c r="U168" s="659"/>
      <c r="V168" s="659"/>
      <c r="W168" s="659"/>
      <c r="X168" s="659"/>
      <c r="Y168" s="661"/>
      <c r="Z168" s="661"/>
      <c r="AA168" s="674"/>
      <c r="AB168" s="250" t="s">
        <v>1787</v>
      </c>
      <c r="AC168" s="659" t="s">
        <v>742</v>
      </c>
      <c r="AD168" s="659"/>
      <c r="AE168" s="661"/>
      <c r="AF168" s="661"/>
      <c r="AG168" s="661"/>
      <c r="AH168" s="661"/>
      <c r="AI168" s="661"/>
      <c r="AJ168" s="661"/>
      <c r="AK168" s="662"/>
    </row>
    <row r="169" spans="1:37" x14ac:dyDescent="0.15">
      <c r="A169" s="671" t="s">
        <v>1780</v>
      </c>
      <c r="B169" s="672"/>
      <c r="C169" s="673"/>
      <c r="D169" s="673"/>
      <c r="E169" s="673"/>
      <c r="F169" s="673"/>
      <c r="G169" s="673"/>
      <c r="H169" s="673"/>
      <c r="I169" s="673"/>
      <c r="J169" s="666" t="s">
        <v>1788</v>
      </c>
      <c r="K169" s="666"/>
      <c r="L169" s="666"/>
      <c r="M169" s="666"/>
      <c r="N169" s="667"/>
      <c r="O169" s="667"/>
      <c r="P169" s="667"/>
      <c r="Q169" s="667"/>
      <c r="R169" s="668"/>
      <c r="S169" s="218"/>
      <c r="T169" s="671" t="s">
        <v>1780</v>
      </c>
      <c r="U169" s="672"/>
      <c r="V169" s="673"/>
      <c r="W169" s="673"/>
      <c r="X169" s="673"/>
      <c r="Y169" s="673"/>
      <c r="Z169" s="673"/>
      <c r="AA169" s="673"/>
      <c r="AB169" s="673"/>
      <c r="AC169" s="666" t="s">
        <v>1788</v>
      </c>
      <c r="AD169" s="666"/>
      <c r="AE169" s="666"/>
      <c r="AF169" s="666"/>
      <c r="AG169" s="667"/>
      <c r="AH169" s="667"/>
      <c r="AI169" s="667"/>
      <c r="AJ169" s="667"/>
      <c r="AK169" s="668"/>
    </row>
    <row r="170" spans="1:37" x14ac:dyDescent="0.15">
      <c r="A170" s="658" t="s">
        <v>1784</v>
      </c>
      <c r="B170" s="659"/>
      <c r="C170" s="659"/>
      <c r="D170" s="659"/>
      <c r="E170" s="669"/>
      <c r="F170" s="669"/>
      <c r="G170" s="669"/>
      <c r="H170" s="669"/>
      <c r="I170" s="669"/>
      <c r="J170" s="669"/>
      <c r="K170" s="669"/>
      <c r="L170" s="669"/>
      <c r="M170" s="669"/>
      <c r="N170" s="669"/>
      <c r="O170" s="669"/>
      <c r="P170" s="669"/>
      <c r="Q170" s="669"/>
      <c r="R170" s="670"/>
      <c r="S170" s="218"/>
      <c r="T170" s="658" t="s">
        <v>1784</v>
      </c>
      <c r="U170" s="659"/>
      <c r="V170" s="659"/>
      <c r="W170" s="659"/>
      <c r="X170" s="669"/>
      <c r="Y170" s="669"/>
      <c r="Z170" s="669"/>
      <c r="AA170" s="669"/>
      <c r="AB170" s="669"/>
      <c r="AC170" s="669"/>
      <c r="AD170" s="669"/>
      <c r="AE170" s="669"/>
      <c r="AF170" s="669"/>
      <c r="AG170" s="669"/>
      <c r="AH170" s="669"/>
      <c r="AI170" s="669"/>
      <c r="AJ170" s="669"/>
      <c r="AK170" s="670"/>
    </row>
    <row r="171" spans="1:37" x14ac:dyDescent="0.15">
      <c r="A171" s="658" t="s">
        <v>1781</v>
      </c>
      <c r="B171" s="659"/>
      <c r="C171" s="659"/>
      <c r="D171" s="659"/>
      <c r="E171" s="659"/>
      <c r="F171" s="669"/>
      <c r="G171" s="669"/>
      <c r="H171" s="669"/>
      <c r="I171" s="669"/>
      <c r="J171" s="669"/>
      <c r="K171" s="669"/>
      <c r="L171" s="669"/>
      <c r="M171" s="669"/>
      <c r="N171" s="669"/>
      <c r="O171" s="669"/>
      <c r="P171" s="669"/>
      <c r="Q171" s="669"/>
      <c r="R171" s="670"/>
      <c r="S171" s="218"/>
      <c r="T171" s="658" t="s">
        <v>1781</v>
      </c>
      <c r="U171" s="659"/>
      <c r="V171" s="659"/>
      <c r="W171" s="659"/>
      <c r="X171" s="659"/>
      <c r="Y171" s="669"/>
      <c r="Z171" s="669"/>
      <c r="AA171" s="669"/>
      <c r="AB171" s="669"/>
      <c r="AC171" s="669"/>
      <c r="AD171" s="669"/>
      <c r="AE171" s="669"/>
      <c r="AF171" s="669"/>
      <c r="AG171" s="669"/>
      <c r="AH171" s="669"/>
      <c r="AI171" s="669"/>
      <c r="AJ171" s="669"/>
      <c r="AK171" s="670"/>
    </row>
    <row r="172" spans="1:37" x14ac:dyDescent="0.15">
      <c r="A172" s="682"/>
      <c r="B172" s="601"/>
      <c r="C172" s="601"/>
      <c r="D172" s="601"/>
      <c r="E172" s="601"/>
      <c r="F172" s="601"/>
      <c r="G172" s="601"/>
      <c r="H172" s="601"/>
      <c r="I172" s="601"/>
      <c r="J172" s="601"/>
      <c r="K172" s="601"/>
      <c r="L172" s="601"/>
      <c r="M172" s="601"/>
      <c r="N172" s="601"/>
      <c r="O172" s="601"/>
      <c r="P172" s="601"/>
      <c r="Q172" s="601"/>
      <c r="R172" s="683"/>
      <c r="S172" s="218"/>
      <c r="T172" s="682"/>
      <c r="U172" s="601"/>
      <c r="V172" s="601"/>
      <c r="W172" s="601"/>
      <c r="X172" s="601"/>
      <c r="Y172" s="601"/>
      <c r="Z172" s="601"/>
      <c r="AA172" s="601"/>
      <c r="AB172" s="601"/>
      <c r="AC172" s="601"/>
      <c r="AD172" s="601"/>
      <c r="AE172" s="601"/>
      <c r="AF172" s="601"/>
      <c r="AG172" s="601"/>
      <c r="AH172" s="601"/>
      <c r="AI172" s="601"/>
      <c r="AJ172" s="601"/>
      <c r="AK172" s="683"/>
    </row>
    <row r="173" spans="1:37" x14ac:dyDescent="0.15">
      <c r="A173" s="675" t="s">
        <v>717</v>
      </c>
      <c r="B173" s="676"/>
      <c r="C173" s="677"/>
      <c r="D173" s="677"/>
      <c r="E173" s="677"/>
      <c r="F173" s="677"/>
      <c r="G173" s="677"/>
      <c r="H173" s="677"/>
      <c r="I173" s="677"/>
      <c r="J173" s="677"/>
      <c r="K173" s="677"/>
      <c r="L173" s="677"/>
      <c r="M173" s="677"/>
      <c r="N173" s="677"/>
      <c r="O173" s="677"/>
      <c r="P173" s="677"/>
      <c r="Q173" s="677"/>
      <c r="R173" s="678"/>
      <c r="S173" s="218"/>
      <c r="T173" s="675" t="s">
        <v>717</v>
      </c>
      <c r="U173" s="676"/>
      <c r="V173" s="677"/>
      <c r="W173" s="677"/>
      <c r="X173" s="677"/>
      <c r="Y173" s="677"/>
      <c r="Z173" s="677"/>
      <c r="AA173" s="677"/>
      <c r="AB173" s="677"/>
      <c r="AC173" s="677"/>
      <c r="AD173" s="677"/>
      <c r="AE173" s="677"/>
      <c r="AF173" s="677"/>
      <c r="AG173" s="677"/>
      <c r="AH173" s="677"/>
      <c r="AI173" s="677"/>
      <c r="AJ173" s="677"/>
      <c r="AK173" s="678"/>
    </row>
    <row r="174" spans="1:37" ht="14.25" thickBot="1" x14ac:dyDescent="0.2">
      <c r="A174" s="679"/>
      <c r="B174" s="680"/>
      <c r="C174" s="680"/>
      <c r="D174" s="680"/>
      <c r="E174" s="680"/>
      <c r="F174" s="680"/>
      <c r="G174" s="680"/>
      <c r="H174" s="680"/>
      <c r="I174" s="680"/>
      <c r="J174" s="680"/>
      <c r="K174" s="680"/>
      <c r="L174" s="680"/>
      <c r="M174" s="680"/>
      <c r="N174" s="680"/>
      <c r="O174" s="680"/>
      <c r="P174" s="680"/>
      <c r="Q174" s="680"/>
      <c r="R174" s="681"/>
      <c r="S174" s="218"/>
      <c r="T174" s="679"/>
      <c r="U174" s="680"/>
      <c r="V174" s="680"/>
      <c r="W174" s="680"/>
      <c r="X174" s="680"/>
      <c r="Y174" s="680"/>
      <c r="Z174" s="680"/>
      <c r="AA174" s="680"/>
      <c r="AB174" s="680"/>
      <c r="AC174" s="680"/>
      <c r="AD174" s="680"/>
      <c r="AE174" s="680"/>
      <c r="AF174" s="680"/>
      <c r="AG174" s="680"/>
      <c r="AH174" s="680"/>
      <c r="AI174" s="680"/>
      <c r="AJ174" s="680"/>
      <c r="AK174" s="681"/>
    </row>
    <row r="175" spans="1:37" ht="14.25" thickBot="1" x14ac:dyDescent="0.2">
      <c r="A175" s="218"/>
      <c r="B175" s="218"/>
      <c r="C175" s="218"/>
      <c r="D175" s="218"/>
      <c r="E175" s="218"/>
      <c r="F175" s="218"/>
      <c r="G175" s="218"/>
      <c r="H175" s="218"/>
      <c r="I175" s="218"/>
      <c r="J175" s="218"/>
      <c r="K175" s="218"/>
      <c r="L175" s="218"/>
      <c r="M175" s="218"/>
      <c r="N175" s="218"/>
      <c r="O175" s="218"/>
      <c r="P175" s="218"/>
      <c r="Q175" s="218"/>
      <c r="R175" s="218"/>
      <c r="S175" s="218"/>
      <c r="T175" s="218"/>
      <c r="U175" s="218"/>
      <c r="V175" s="218"/>
      <c r="W175" s="218"/>
      <c r="X175" s="218"/>
      <c r="Y175" s="218"/>
      <c r="Z175" s="218"/>
      <c r="AA175" s="218"/>
      <c r="AB175" s="218"/>
      <c r="AC175" s="218"/>
      <c r="AD175" s="218"/>
      <c r="AE175" s="218"/>
      <c r="AF175" s="218"/>
      <c r="AG175" s="218"/>
      <c r="AH175" s="218"/>
      <c r="AI175" s="218"/>
      <c r="AJ175" s="218"/>
      <c r="AK175" s="218"/>
    </row>
    <row r="176" spans="1:37" ht="14.25" thickBot="1" x14ac:dyDescent="0.2">
      <c r="A176" s="663" t="s">
        <v>1778</v>
      </c>
      <c r="B176" s="636"/>
      <c r="C176" s="664"/>
      <c r="D176" s="664"/>
      <c r="E176" s="664"/>
      <c r="F176" s="664"/>
      <c r="G176" s="664"/>
      <c r="H176" s="664"/>
      <c r="I176" s="664"/>
      <c r="J176" s="664"/>
      <c r="K176" s="664"/>
      <c r="L176" s="664"/>
      <c r="M176" s="664"/>
      <c r="N176" s="664"/>
      <c r="O176" s="664"/>
      <c r="P176" s="664"/>
      <c r="Q176" s="664"/>
      <c r="R176" s="665"/>
      <c r="S176" s="218"/>
      <c r="T176" s="663" t="s">
        <v>1778</v>
      </c>
      <c r="U176" s="636"/>
      <c r="V176" s="664"/>
      <c r="W176" s="664"/>
      <c r="X176" s="664"/>
      <c r="Y176" s="664"/>
      <c r="Z176" s="664"/>
      <c r="AA176" s="664"/>
      <c r="AB176" s="664"/>
      <c r="AC176" s="664"/>
      <c r="AD176" s="664"/>
      <c r="AE176" s="664"/>
      <c r="AF176" s="664"/>
      <c r="AG176" s="664"/>
      <c r="AH176" s="664"/>
      <c r="AI176" s="664"/>
      <c r="AJ176" s="664"/>
      <c r="AK176" s="665"/>
    </row>
    <row r="177" spans="1:37" x14ac:dyDescent="0.15">
      <c r="A177" s="448" t="s">
        <v>703</v>
      </c>
      <c r="B177" s="449"/>
      <c r="C177" s="248" t="s">
        <v>1785</v>
      </c>
      <c r="D177" s="654"/>
      <c r="E177" s="655"/>
      <c r="F177" s="249" t="s">
        <v>1786</v>
      </c>
      <c r="G177" s="656"/>
      <c r="H177" s="655"/>
      <c r="I177" s="249" t="s">
        <v>1787</v>
      </c>
      <c r="J177" s="449" t="s">
        <v>1782</v>
      </c>
      <c r="K177" s="449"/>
      <c r="L177" s="449"/>
      <c r="M177" s="449"/>
      <c r="N177" s="656"/>
      <c r="O177" s="656"/>
      <c r="P177" s="656"/>
      <c r="Q177" s="656"/>
      <c r="R177" s="657"/>
      <c r="S177" s="218"/>
      <c r="T177" s="448" t="s">
        <v>703</v>
      </c>
      <c r="U177" s="449"/>
      <c r="V177" s="248" t="s">
        <v>1785</v>
      </c>
      <c r="W177" s="654"/>
      <c r="X177" s="655"/>
      <c r="Y177" s="249" t="s">
        <v>1786</v>
      </c>
      <c r="Z177" s="656"/>
      <c r="AA177" s="655"/>
      <c r="AB177" s="249" t="s">
        <v>1787</v>
      </c>
      <c r="AC177" s="449" t="s">
        <v>1782</v>
      </c>
      <c r="AD177" s="449"/>
      <c r="AE177" s="449"/>
      <c r="AF177" s="449"/>
      <c r="AG177" s="656"/>
      <c r="AH177" s="656"/>
      <c r="AI177" s="656"/>
      <c r="AJ177" s="656"/>
      <c r="AK177" s="657"/>
    </row>
    <row r="178" spans="1:37" x14ac:dyDescent="0.15">
      <c r="A178" s="658" t="s">
        <v>1783</v>
      </c>
      <c r="B178" s="659"/>
      <c r="C178" s="601"/>
      <c r="D178" s="601"/>
      <c r="E178" s="601"/>
      <c r="F178" s="601"/>
      <c r="G178" s="601"/>
      <c r="H178" s="660"/>
      <c r="I178" s="250" t="s">
        <v>1787</v>
      </c>
      <c r="J178" s="659" t="s">
        <v>740</v>
      </c>
      <c r="K178" s="659"/>
      <c r="L178" s="661"/>
      <c r="M178" s="661"/>
      <c r="N178" s="661"/>
      <c r="O178" s="661"/>
      <c r="P178" s="661"/>
      <c r="Q178" s="661"/>
      <c r="R178" s="662"/>
      <c r="S178" s="218"/>
      <c r="T178" s="658" t="s">
        <v>1783</v>
      </c>
      <c r="U178" s="659"/>
      <c r="V178" s="601"/>
      <c r="W178" s="601"/>
      <c r="X178" s="601"/>
      <c r="Y178" s="601"/>
      <c r="Z178" s="601"/>
      <c r="AA178" s="660"/>
      <c r="AB178" s="250" t="s">
        <v>1787</v>
      </c>
      <c r="AC178" s="659" t="s">
        <v>740</v>
      </c>
      <c r="AD178" s="659"/>
      <c r="AE178" s="661"/>
      <c r="AF178" s="661"/>
      <c r="AG178" s="661"/>
      <c r="AH178" s="661"/>
      <c r="AI178" s="661"/>
      <c r="AJ178" s="661"/>
      <c r="AK178" s="662"/>
    </row>
    <row r="179" spans="1:37" x14ac:dyDescent="0.15">
      <c r="A179" s="658" t="s">
        <v>1779</v>
      </c>
      <c r="B179" s="659"/>
      <c r="C179" s="659"/>
      <c r="D179" s="659"/>
      <c r="E179" s="659"/>
      <c r="F179" s="661"/>
      <c r="G179" s="661"/>
      <c r="H179" s="674"/>
      <c r="I179" s="250" t="s">
        <v>1787</v>
      </c>
      <c r="J179" s="659" t="s">
        <v>742</v>
      </c>
      <c r="K179" s="659"/>
      <c r="L179" s="661"/>
      <c r="M179" s="661"/>
      <c r="N179" s="661"/>
      <c r="O179" s="661"/>
      <c r="P179" s="661"/>
      <c r="Q179" s="661"/>
      <c r="R179" s="662"/>
      <c r="S179" s="218"/>
      <c r="T179" s="658" t="s">
        <v>1779</v>
      </c>
      <c r="U179" s="659"/>
      <c r="V179" s="659"/>
      <c r="W179" s="659"/>
      <c r="X179" s="659"/>
      <c r="Y179" s="661"/>
      <c r="Z179" s="661"/>
      <c r="AA179" s="674"/>
      <c r="AB179" s="250" t="s">
        <v>1787</v>
      </c>
      <c r="AC179" s="659" t="s">
        <v>742</v>
      </c>
      <c r="AD179" s="659"/>
      <c r="AE179" s="661"/>
      <c r="AF179" s="661"/>
      <c r="AG179" s="661"/>
      <c r="AH179" s="661"/>
      <c r="AI179" s="661"/>
      <c r="AJ179" s="661"/>
      <c r="AK179" s="662"/>
    </row>
    <row r="180" spans="1:37" x14ac:dyDescent="0.15">
      <c r="A180" s="671" t="s">
        <v>1780</v>
      </c>
      <c r="B180" s="672"/>
      <c r="C180" s="673"/>
      <c r="D180" s="673"/>
      <c r="E180" s="673"/>
      <c r="F180" s="673"/>
      <c r="G180" s="673"/>
      <c r="H180" s="673"/>
      <c r="I180" s="673"/>
      <c r="J180" s="666" t="s">
        <v>1788</v>
      </c>
      <c r="K180" s="666"/>
      <c r="L180" s="666"/>
      <c r="M180" s="666"/>
      <c r="N180" s="667"/>
      <c r="O180" s="667"/>
      <c r="P180" s="667"/>
      <c r="Q180" s="667"/>
      <c r="R180" s="668"/>
      <c r="S180" s="218"/>
      <c r="T180" s="671" t="s">
        <v>1780</v>
      </c>
      <c r="U180" s="672"/>
      <c r="V180" s="673"/>
      <c r="W180" s="673"/>
      <c r="X180" s="673"/>
      <c r="Y180" s="673"/>
      <c r="Z180" s="673"/>
      <c r="AA180" s="673"/>
      <c r="AB180" s="673"/>
      <c r="AC180" s="666" t="s">
        <v>1788</v>
      </c>
      <c r="AD180" s="666"/>
      <c r="AE180" s="666"/>
      <c r="AF180" s="666"/>
      <c r="AG180" s="667"/>
      <c r="AH180" s="667"/>
      <c r="AI180" s="667"/>
      <c r="AJ180" s="667"/>
      <c r="AK180" s="668"/>
    </row>
    <row r="181" spans="1:37" x14ac:dyDescent="0.15">
      <c r="A181" s="658" t="s">
        <v>1784</v>
      </c>
      <c r="B181" s="659"/>
      <c r="C181" s="659"/>
      <c r="D181" s="659"/>
      <c r="E181" s="669"/>
      <c r="F181" s="669"/>
      <c r="G181" s="669"/>
      <c r="H181" s="669"/>
      <c r="I181" s="669"/>
      <c r="J181" s="669"/>
      <c r="K181" s="669"/>
      <c r="L181" s="669"/>
      <c r="M181" s="669"/>
      <c r="N181" s="669"/>
      <c r="O181" s="669"/>
      <c r="P181" s="669"/>
      <c r="Q181" s="669"/>
      <c r="R181" s="670"/>
      <c r="S181" s="218"/>
      <c r="T181" s="658" t="s">
        <v>1784</v>
      </c>
      <c r="U181" s="659"/>
      <c r="V181" s="659"/>
      <c r="W181" s="659"/>
      <c r="X181" s="669"/>
      <c r="Y181" s="669"/>
      <c r="Z181" s="669"/>
      <c r="AA181" s="669"/>
      <c r="AB181" s="669"/>
      <c r="AC181" s="669"/>
      <c r="AD181" s="669"/>
      <c r="AE181" s="669"/>
      <c r="AF181" s="669"/>
      <c r="AG181" s="669"/>
      <c r="AH181" s="669"/>
      <c r="AI181" s="669"/>
      <c r="AJ181" s="669"/>
      <c r="AK181" s="670"/>
    </row>
    <row r="182" spans="1:37" x14ac:dyDescent="0.15">
      <c r="A182" s="658" t="s">
        <v>1781</v>
      </c>
      <c r="B182" s="659"/>
      <c r="C182" s="659"/>
      <c r="D182" s="659"/>
      <c r="E182" s="659"/>
      <c r="F182" s="669"/>
      <c r="G182" s="669"/>
      <c r="H182" s="669"/>
      <c r="I182" s="669"/>
      <c r="J182" s="669"/>
      <c r="K182" s="669"/>
      <c r="L182" s="669"/>
      <c r="M182" s="669"/>
      <c r="N182" s="669"/>
      <c r="O182" s="669"/>
      <c r="P182" s="669"/>
      <c r="Q182" s="669"/>
      <c r="R182" s="670"/>
      <c r="S182" s="218"/>
      <c r="T182" s="658" t="s">
        <v>1781</v>
      </c>
      <c r="U182" s="659"/>
      <c r="V182" s="659"/>
      <c r="W182" s="659"/>
      <c r="X182" s="659"/>
      <c r="Y182" s="669"/>
      <c r="Z182" s="669"/>
      <c r="AA182" s="669"/>
      <c r="AB182" s="669"/>
      <c r="AC182" s="669"/>
      <c r="AD182" s="669"/>
      <c r="AE182" s="669"/>
      <c r="AF182" s="669"/>
      <c r="AG182" s="669"/>
      <c r="AH182" s="669"/>
      <c r="AI182" s="669"/>
      <c r="AJ182" s="669"/>
      <c r="AK182" s="670"/>
    </row>
    <row r="183" spans="1:37" x14ac:dyDescent="0.15">
      <c r="A183" s="682"/>
      <c r="B183" s="601"/>
      <c r="C183" s="601"/>
      <c r="D183" s="601"/>
      <c r="E183" s="601"/>
      <c r="F183" s="601"/>
      <c r="G183" s="601"/>
      <c r="H183" s="601"/>
      <c r="I183" s="601"/>
      <c r="J183" s="601"/>
      <c r="K183" s="601"/>
      <c r="L183" s="601"/>
      <c r="M183" s="601"/>
      <c r="N183" s="601"/>
      <c r="O183" s="601"/>
      <c r="P183" s="601"/>
      <c r="Q183" s="601"/>
      <c r="R183" s="683"/>
      <c r="S183" s="218"/>
      <c r="T183" s="682"/>
      <c r="U183" s="601"/>
      <c r="V183" s="601"/>
      <c r="W183" s="601"/>
      <c r="X183" s="601"/>
      <c r="Y183" s="601"/>
      <c r="Z183" s="601"/>
      <c r="AA183" s="601"/>
      <c r="AB183" s="601"/>
      <c r="AC183" s="601"/>
      <c r="AD183" s="601"/>
      <c r="AE183" s="601"/>
      <c r="AF183" s="601"/>
      <c r="AG183" s="601"/>
      <c r="AH183" s="601"/>
      <c r="AI183" s="601"/>
      <c r="AJ183" s="601"/>
      <c r="AK183" s="683"/>
    </row>
    <row r="184" spans="1:37" x14ac:dyDescent="0.15">
      <c r="A184" s="675" t="s">
        <v>717</v>
      </c>
      <c r="B184" s="676"/>
      <c r="C184" s="677"/>
      <c r="D184" s="677"/>
      <c r="E184" s="677"/>
      <c r="F184" s="677"/>
      <c r="G184" s="677"/>
      <c r="H184" s="677"/>
      <c r="I184" s="677"/>
      <c r="J184" s="677"/>
      <c r="K184" s="677"/>
      <c r="L184" s="677"/>
      <c r="M184" s="677"/>
      <c r="N184" s="677"/>
      <c r="O184" s="677"/>
      <c r="P184" s="677"/>
      <c r="Q184" s="677"/>
      <c r="R184" s="678"/>
      <c r="S184" s="218"/>
      <c r="T184" s="675" t="s">
        <v>717</v>
      </c>
      <c r="U184" s="676"/>
      <c r="V184" s="677"/>
      <c r="W184" s="677"/>
      <c r="X184" s="677"/>
      <c r="Y184" s="677"/>
      <c r="Z184" s="677"/>
      <c r="AA184" s="677"/>
      <c r="AB184" s="677"/>
      <c r="AC184" s="677"/>
      <c r="AD184" s="677"/>
      <c r="AE184" s="677"/>
      <c r="AF184" s="677"/>
      <c r="AG184" s="677"/>
      <c r="AH184" s="677"/>
      <c r="AI184" s="677"/>
      <c r="AJ184" s="677"/>
      <c r="AK184" s="678"/>
    </row>
    <row r="185" spans="1:37" ht="14.25" thickBot="1" x14ac:dyDescent="0.2">
      <c r="A185" s="679"/>
      <c r="B185" s="680"/>
      <c r="C185" s="680"/>
      <c r="D185" s="680"/>
      <c r="E185" s="680"/>
      <c r="F185" s="680"/>
      <c r="G185" s="680"/>
      <c r="H185" s="680"/>
      <c r="I185" s="680"/>
      <c r="J185" s="680"/>
      <c r="K185" s="680"/>
      <c r="L185" s="680"/>
      <c r="M185" s="680"/>
      <c r="N185" s="680"/>
      <c r="O185" s="680"/>
      <c r="P185" s="680"/>
      <c r="Q185" s="680"/>
      <c r="R185" s="681"/>
      <c r="S185" s="218"/>
      <c r="T185" s="679"/>
      <c r="U185" s="680"/>
      <c r="V185" s="680"/>
      <c r="W185" s="680"/>
      <c r="X185" s="680"/>
      <c r="Y185" s="680"/>
      <c r="Z185" s="680"/>
      <c r="AA185" s="680"/>
      <c r="AB185" s="680"/>
      <c r="AC185" s="680"/>
      <c r="AD185" s="680"/>
      <c r="AE185" s="680"/>
      <c r="AF185" s="680"/>
      <c r="AG185" s="680"/>
      <c r="AH185" s="680"/>
      <c r="AI185" s="680"/>
      <c r="AJ185" s="680"/>
      <c r="AK185" s="681"/>
    </row>
    <row r="186" spans="1:37" ht="14.25" thickBot="1" x14ac:dyDescent="0.2">
      <c r="A186" s="218"/>
      <c r="B186" s="218"/>
      <c r="C186" s="218"/>
      <c r="D186" s="218"/>
      <c r="E186" s="218"/>
      <c r="F186" s="218"/>
      <c r="G186" s="218"/>
      <c r="H186" s="218"/>
      <c r="I186" s="218"/>
      <c r="J186" s="218"/>
      <c r="K186" s="218"/>
      <c r="L186" s="218"/>
      <c r="M186" s="218"/>
      <c r="N186" s="218"/>
      <c r="O186" s="218"/>
      <c r="P186" s="218"/>
      <c r="Q186" s="218"/>
      <c r="R186" s="218"/>
      <c r="S186" s="218"/>
      <c r="T186" s="218"/>
      <c r="U186" s="218"/>
      <c r="V186" s="218"/>
      <c r="W186" s="218"/>
      <c r="X186" s="218"/>
      <c r="Y186" s="218"/>
      <c r="Z186" s="218"/>
      <c r="AA186" s="218"/>
      <c r="AB186" s="218"/>
      <c r="AC186" s="218"/>
      <c r="AD186" s="218"/>
      <c r="AE186" s="218"/>
      <c r="AF186" s="218"/>
      <c r="AG186" s="218"/>
      <c r="AH186" s="218"/>
      <c r="AI186" s="218"/>
      <c r="AJ186" s="218"/>
      <c r="AK186" s="218"/>
    </row>
    <row r="187" spans="1:37" ht="14.25" thickBot="1" x14ac:dyDescent="0.2">
      <c r="A187" s="663" t="s">
        <v>1778</v>
      </c>
      <c r="B187" s="636"/>
      <c r="C187" s="664"/>
      <c r="D187" s="664"/>
      <c r="E187" s="664"/>
      <c r="F187" s="664"/>
      <c r="G187" s="664"/>
      <c r="H187" s="664"/>
      <c r="I187" s="664"/>
      <c r="J187" s="664"/>
      <c r="K187" s="664"/>
      <c r="L187" s="664"/>
      <c r="M187" s="664"/>
      <c r="N187" s="664"/>
      <c r="O187" s="664"/>
      <c r="P187" s="664"/>
      <c r="Q187" s="664"/>
      <c r="R187" s="665"/>
      <c r="S187" s="218"/>
      <c r="T187" s="663" t="s">
        <v>1778</v>
      </c>
      <c r="U187" s="636"/>
      <c r="V187" s="664"/>
      <c r="W187" s="664"/>
      <c r="X187" s="664"/>
      <c r="Y187" s="664"/>
      <c r="Z187" s="664"/>
      <c r="AA187" s="664"/>
      <c r="AB187" s="664"/>
      <c r="AC187" s="664"/>
      <c r="AD187" s="664"/>
      <c r="AE187" s="664"/>
      <c r="AF187" s="664"/>
      <c r="AG187" s="664"/>
      <c r="AH187" s="664"/>
      <c r="AI187" s="664"/>
      <c r="AJ187" s="664"/>
      <c r="AK187" s="665"/>
    </row>
    <row r="188" spans="1:37" x14ac:dyDescent="0.15">
      <c r="A188" s="448" t="s">
        <v>703</v>
      </c>
      <c r="B188" s="449"/>
      <c r="C188" s="248" t="s">
        <v>1785</v>
      </c>
      <c r="D188" s="654"/>
      <c r="E188" s="655"/>
      <c r="F188" s="249" t="s">
        <v>1786</v>
      </c>
      <c r="G188" s="656"/>
      <c r="H188" s="655"/>
      <c r="I188" s="249" t="s">
        <v>1787</v>
      </c>
      <c r="J188" s="449" t="s">
        <v>1782</v>
      </c>
      <c r="K188" s="449"/>
      <c r="L188" s="449"/>
      <c r="M188" s="449"/>
      <c r="N188" s="656"/>
      <c r="O188" s="656"/>
      <c r="P188" s="656"/>
      <c r="Q188" s="656"/>
      <c r="R188" s="657"/>
      <c r="S188" s="218"/>
      <c r="T188" s="448" t="s">
        <v>703</v>
      </c>
      <c r="U188" s="449"/>
      <c r="V188" s="248" t="s">
        <v>1785</v>
      </c>
      <c r="W188" s="654"/>
      <c r="X188" s="655"/>
      <c r="Y188" s="249" t="s">
        <v>1786</v>
      </c>
      <c r="Z188" s="656"/>
      <c r="AA188" s="655"/>
      <c r="AB188" s="249" t="s">
        <v>1787</v>
      </c>
      <c r="AC188" s="449" t="s">
        <v>1782</v>
      </c>
      <c r="AD188" s="449"/>
      <c r="AE188" s="449"/>
      <c r="AF188" s="449"/>
      <c r="AG188" s="656"/>
      <c r="AH188" s="656"/>
      <c r="AI188" s="656"/>
      <c r="AJ188" s="656"/>
      <c r="AK188" s="657"/>
    </row>
    <row r="189" spans="1:37" x14ac:dyDescent="0.15">
      <c r="A189" s="658" t="s">
        <v>1783</v>
      </c>
      <c r="B189" s="659"/>
      <c r="C189" s="601"/>
      <c r="D189" s="601"/>
      <c r="E189" s="601"/>
      <c r="F189" s="601"/>
      <c r="G189" s="601"/>
      <c r="H189" s="660"/>
      <c r="I189" s="250" t="s">
        <v>1787</v>
      </c>
      <c r="J189" s="659" t="s">
        <v>740</v>
      </c>
      <c r="K189" s="659"/>
      <c r="L189" s="661"/>
      <c r="M189" s="661"/>
      <c r="N189" s="661"/>
      <c r="O189" s="661"/>
      <c r="P189" s="661"/>
      <c r="Q189" s="661"/>
      <c r="R189" s="662"/>
      <c r="S189" s="218"/>
      <c r="T189" s="658" t="s">
        <v>1783</v>
      </c>
      <c r="U189" s="659"/>
      <c r="V189" s="601"/>
      <c r="W189" s="601"/>
      <c r="X189" s="601"/>
      <c r="Y189" s="601"/>
      <c r="Z189" s="601"/>
      <c r="AA189" s="660"/>
      <c r="AB189" s="250" t="s">
        <v>1787</v>
      </c>
      <c r="AC189" s="659" t="s">
        <v>740</v>
      </c>
      <c r="AD189" s="659"/>
      <c r="AE189" s="661"/>
      <c r="AF189" s="661"/>
      <c r="AG189" s="661"/>
      <c r="AH189" s="661"/>
      <c r="AI189" s="661"/>
      <c r="AJ189" s="661"/>
      <c r="AK189" s="662"/>
    </row>
    <row r="190" spans="1:37" x14ac:dyDescent="0.15">
      <c r="A190" s="658" t="s">
        <v>1779</v>
      </c>
      <c r="B190" s="659"/>
      <c r="C190" s="659"/>
      <c r="D190" s="659"/>
      <c r="E190" s="659"/>
      <c r="F190" s="661"/>
      <c r="G190" s="661"/>
      <c r="H190" s="674"/>
      <c r="I190" s="250" t="s">
        <v>1787</v>
      </c>
      <c r="J190" s="659" t="s">
        <v>742</v>
      </c>
      <c r="K190" s="659"/>
      <c r="L190" s="661"/>
      <c r="M190" s="661"/>
      <c r="N190" s="661"/>
      <c r="O190" s="661"/>
      <c r="P190" s="661"/>
      <c r="Q190" s="661"/>
      <c r="R190" s="662"/>
      <c r="S190" s="218"/>
      <c r="T190" s="658" t="s">
        <v>1779</v>
      </c>
      <c r="U190" s="659"/>
      <c r="V190" s="659"/>
      <c r="W190" s="659"/>
      <c r="X190" s="659"/>
      <c r="Y190" s="661"/>
      <c r="Z190" s="661"/>
      <c r="AA190" s="674"/>
      <c r="AB190" s="250" t="s">
        <v>1787</v>
      </c>
      <c r="AC190" s="659" t="s">
        <v>742</v>
      </c>
      <c r="AD190" s="659"/>
      <c r="AE190" s="661"/>
      <c r="AF190" s="661"/>
      <c r="AG190" s="661"/>
      <c r="AH190" s="661"/>
      <c r="AI190" s="661"/>
      <c r="AJ190" s="661"/>
      <c r="AK190" s="662"/>
    </row>
    <row r="191" spans="1:37" x14ac:dyDescent="0.15">
      <c r="A191" s="671" t="s">
        <v>1780</v>
      </c>
      <c r="B191" s="672"/>
      <c r="C191" s="673"/>
      <c r="D191" s="673"/>
      <c r="E191" s="673"/>
      <c r="F191" s="673"/>
      <c r="G191" s="673"/>
      <c r="H191" s="673"/>
      <c r="I191" s="673"/>
      <c r="J191" s="666" t="s">
        <v>1788</v>
      </c>
      <c r="K191" s="666"/>
      <c r="L191" s="666"/>
      <c r="M191" s="666"/>
      <c r="N191" s="667"/>
      <c r="O191" s="667"/>
      <c r="P191" s="667"/>
      <c r="Q191" s="667"/>
      <c r="R191" s="668"/>
      <c r="S191" s="218"/>
      <c r="T191" s="671" t="s">
        <v>1780</v>
      </c>
      <c r="U191" s="672"/>
      <c r="V191" s="673"/>
      <c r="W191" s="673"/>
      <c r="X191" s="673"/>
      <c r="Y191" s="673"/>
      <c r="Z191" s="673"/>
      <c r="AA191" s="673"/>
      <c r="AB191" s="673"/>
      <c r="AC191" s="666" t="s">
        <v>1788</v>
      </c>
      <c r="AD191" s="666"/>
      <c r="AE191" s="666"/>
      <c r="AF191" s="666"/>
      <c r="AG191" s="667"/>
      <c r="AH191" s="667"/>
      <c r="AI191" s="667"/>
      <c r="AJ191" s="667"/>
      <c r="AK191" s="668"/>
    </row>
    <row r="192" spans="1:37" x14ac:dyDescent="0.15">
      <c r="A192" s="658" t="s">
        <v>1784</v>
      </c>
      <c r="B192" s="659"/>
      <c r="C192" s="659"/>
      <c r="D192" s="659"/>
      <c r="E192" s="669"/>
      <c r="F192" s="669"/>
      <c r="G192" s="669"/>
      <c r="H192" s="669"/>
      <c r="I192" s="669"/>
      <c r="J192" s="669"/>
      <c r="K192" s="669"/>
      <c r="L192" s="669"/>
      <c r="M192" s="669"/>
      <c r="N192" s="669"/>
      <c r="O192" s="669"/>
      <c r="P192" s="669"/>
      <c r="Q192" s="669"/>
      <c r="R192" s="670"/>
      <c r="S192" s="218"/>
      <c r="T192" s="658" t="s">
        <v>1784</v>
      </c>
      <c r="U192" s="659"/>
      <c r="V192" s="659"/>
      <c r="W192" s="659"/>
      <c r="X192" s="669"/>
      <c r="Y192" s="669"/>
      <c r="Z192" s="669"/>
      <c r="AA192" s="669"/>
      <c r="AB192" s="669"/>
      <c r="AC192" s="669"/>
      <c r="AD192" s="669"/>
      <c r="AE192" s="669"/>
      <c r="AF192" s="669"/>
      <c r="AG192" s="669"/>
      <c r="AH192" s="669"/>
      <c r="AI192" s="669"/>
      <c r="AJ192" s="669"/>
      <c r="AK192" s="670"/>
    </row>
    <row r="193" spans="1:37" x14ac:dyDescent="0.15">
      <c r="A193" s="658" t="s">
        <v>1781</v>
      </c>
      <c r="B193" s="659"/>
      <c r="C193" s="659"/>
      <c r="D193" s="659"/>
      <c r="E193" s="659"/>
      <c r="F193" s="669"/>
      <c r="G193" s="669"/>
      <c r="H193" s="669"/>
      <c r="I193" s="669"/>
      <c r="J193" s="669"/>
      <c r="K193" s="669"/>
      <c r="L193" s="669"/>
      <c r="M193" s="669"/>
      <c r="N193" s="669"/>
      <c r="O193" s="669"/>
      <c r="P193" s="669"/>
      <c r="Q193" s="669"/>
      <c r="R193" s="670"/>
      <c r="S193" s="218"/>
      <c r="T193" s="658" t="s">
        <v>1781</v>
      </c>
      <c r="U193" s="659"/>
      <c r="V193" s="659"/>
      <c r="W193" s="659"/>
      <c r="X193" s="659"/>
      <c r="Y193" s="669"/>
      <c r="Z193" s="669"/>
      <c r="AA193" s="669"/>
      <c r="AB193" s="669"/>
      <c r="AC193" s="669"/>
      <c r="AD193" s="669"/>
      <c r="AE193" s="669"/>
      <c r="AF193" s="669"/>
      <c r="AG193" s="669"/>
      <c r="AH193" s="669"/>
      <c r="AI193" s="669"/>
      <c r="AJ193" s="669"/>
      <c r="AK193" s="670"/>
    </row>
    <row r="194" spans="1:37" x14ac:dyDescent="0.15">
      <c r="A194" s="682"/>
      <c r="B194" s="601"/>
      <c r="C194" s="601"/>
      <c r="D194" s="601"/>
      <c r="E194" s="601"/>
      <c r="F194" s="601"/>
      <c r="G194" s="601"/>
      <c r="H194" s="601"/>
      <c r="I194" s="601"/>
      <c r="J194" s="601"/>
      <c r="K194" s="601"/>
      <c r="L194" s="601"/>
      <c r="M194" s="601"/>
      <c r="N194" s="601"/>
      <c r="O194" s="601"/>
      <c r="P194" s="601"/>
      <c r="Q194" s="601"/>
      <c r="R194" s="683"/>
      <c r="S194" s="218"/>
      <c r="T194" s="682"/>
      <c r="U194" s="601"/>
      <c r="V194" s="601"/>
      <c r="W194" s="601"/>
      <c r="X194" s="601"/>
      <c r="Y194" s="601"/>
      <c r="Z194" s="601"/>
      <c r="AA194" s="601"/>
      <c r="AB194" s="601"/>
      <c r="AC194" s="601"/>
      <c r="AD194" s="601"/>
      <c r="AE194" s="601"/>
      <c r="AF194" s="601"/>
      <c r="AG194" s="601"/>
      <c r="AH194" s="601"/>
      <c r="AI194" s="601"/>
      <c r="AJ194" s="601"/>
      <c r="AK194" s="683"/>
    </row>
    <row r="195" spans="1:37" x14ac:dyDescent="0.15">
      <c r="A195" s="675" t="s">
        <v>717</v>
      </c>
      <c r="B195" s="676"/>
      <c r="C195" s="677"/>
      <c r="D195" s="677"/>
      <c r="E195" s="677"/>
      <c r="F195" s="677"/>
      <c r="G195" s="677"/>
      <c r="H195" s="677"/>
      <c r="I195" s="677"/>
      <c r="J195" s="677"/>
      <c r="K195" s="677"/>
      <c r="L195" s="677"/>
      <c r="M195" s="677"/>
      <c r="N195" s="677"/>
      <c r="O195" s="677"/>
      <c r="P195" s="677"/>
      <c r="Q195" s="677"/>
      <c r="R195" s="678"/>
      <c r="S195" s="218"/>
      <c r="T195" s="675" t="s">
        <v>717</v>
      </c>
      <c r="U195" s="676"/>
      <c r="V195" s="677"/>
      <c r="W195" s="677"/>
      <c r="X195" s="677"/>
      <c r="Y195" s="677"/>
      <c r="Z195" s="677"/>
      <c r="AA195" s="677"/>
      <c r="AB195" s="677"/>
      <c r="AC195" s="677"/>
      <c r="AD195" s="677"/>
      <c r="AE195" s="677"/>
      <c r="AF195" s="677"/>
      <c r="AG195" s="677"/>
      <c r="AH195" s="677"/>
      <c r="AI195" s="677"/>
      <c r="AJ195" s="677"/>
      <c r="AK195" s="678"/>
    </row>
    <row r="196" spans="1:37" ht="14.25" thickBot="1" x14ac:dyDescent="0.2">
      <c r="A196" s="679"/>
      <c r="B196" s="680"/>
      <c r="C196" s="680"/>
      <c r="D196" s="680"/>
      <c r="E196" s="680"/>
      <c r="F196" s="680"/>
      <c r="G196" s="680"/>
      <c r="H196" s="680"/>
      <c r="I196" s="680"/>
      <c r="J196" s="680"/>
      <c r="K196" s="680"/>
      <c r="L196" s="680"/>
      <c r="M196" s="680"/>
      <c r="N196" s="680"/>
      <c r="O196" s="680"/>
      <c r="P196" s="680"/>
      <c r="Q196" s="680"/>
      <c r="R196" s="681"/>
      <c r="S196" s="218"/>
      <c r="T196" s="679"/>
      <c r="U196" s="680"/>
      <c r="V196" s="680"/>
      <c r="W196" s="680"/>
      <c r="X196" s="680"/>
      <c r="Y196" s="680"/>
      <c r="Z196" s="680"/>
      <c r="AA196" s="680"/>
      <c r="AB196" s="680"/>
      <c r="AC196" s="680"/>
      <c r="AD196" s="680"/>
      <c r="AE196" s="680"/>
      <c r="AF196" s="680"/>
      <c r="AG196" s="680"/>
      <c r="AH196" s="680"/>
      <c r="AI196" s="680"/>
      <c r="AJ196" s="680"/>
      <c r="AK196" s="681"/>
    </row>
    <row r="197" spans="1:37" ht="14.25" thickBot="1" x14ac:dyDescent="0.2">
      <c r="A197" s="218"/>
      <c r="B197" s="218"/>
      <c r="C197" s="218"/>
      <c r="D197" s="218"/>
      <c r="E197" s="218"/>
      <c r="F197" s="218"/>
      <c r="G197" s="218"/>
      <c r="H197" s="218"/>
      <c r="I197" s="218"/>
      <c r="J197" s="218"/>
      <c r="K197" s="218"/>
      <c r="L197" s="218"/>
      <c r="M197" s="218"/>
      <c r="N197" s="218"/>
      <c r="O197" s="218"/>
      <c r="P197" s="218"/>
      <c r="Q197" s="218"/>
      <c r="R197" s="218"/>
      <c r="S197" s="218"/>
      <c r="T197" s="218"/>
      <c r="U197" s="218"/>
      <c r="V197" s="218"/>
      <c r="W197" s="218"/>
      <c r="X197" s="218"/>
      <c r="Y197" s="218"/>
      <c r="Z197" s="218"/>
      <c r="AA197" s="218"/>
      <c r="AB197" s="218"/>
      <c r="AC197" s="218"/>
      <c r="AD197" s="218"/>
      <c r="AE197" s="218"/>
      <c r="AF197" s="218"/>
      <c r="AG197" s="218"/>
      <c r="AH197" s="218"/>
      <c r="AI197" s="218"/>
      <c r="AJ197" s="218"/>
      <c r="AK197" s="218"/>
    </row>
    <row r="198" spans="1:37" x14ac:dyDescent="0.15">
      <c r="A198" s="644" t="s">
        <v>1647</v>
      </c>
      <c r="B198" s="645"/>
      <c r="C198" s="645"/>
      <c r="D198" s="645"/>
      <c r="E198" s="645"/>
      <c r="F198" s="645"/>
      <c r="G198" s="645"/>
      <c r="H198" s="645"/>
      <c r="I198" s="645"/>
      <c r="J198" s="645"/>
      <c r="K198" s="645"/>
      <c r="L198" s="645"/>
      <c r="M198" s="645"/>
      <c r="N198" s="645"/>
      <c r="O198" s="645"/>
      <c r="P198" s="645"/>
      <c r="Q198" s="645"/>
      <c r="R198" s="645"/>
      <c r="S198" s="280" t="s">
        <v>870</v>
      </c>
      <c r="T198" s="281"/>
      <c r="U198" s="281"/>
      <c r="V198" s="281"/>
      <c r="W198" s="650"/>
      <c r="X198" s="651"/>
      <c r="Y198" s="320"/>
      <c r="Z198" s="321"/>
      <c r="AA198" s="321"/>
      <c r="AB198" s="321"/>
      <c r="AC198" s="321"/>
      <c r="AD198" s="321"/>
      <c r="AE198" s="321"/>
      <c r="AF198" s="321"/>
      <c r="AG198" s="321"/>
      <c r="AH198" s="321"/>
      <c r="AI198" s="321"/>
      <c r="AJ198" s="321"/>
      <c r="AK198" s="322"/>
    </row>
    <row r="199" spans="1:37" x14ac:dyDescent="0.15">
      <c r="A199" s="646"/>
      <c r="B199" s="647"/>
      <c r="C199" s="647"/>
      <c r="D199" s="647"/>
      <c r="E199" s="647"/>
      <c r="F199" s="647"/>
      <c r="G199" s="647"/>
      <c r="H199" s="647"/>
      <c r="I199" s="647"/>
      <c r="J199" s="647"/>
      <c r="K199" s="647"/>
      <c r="L199" s="647"/>
      <c r="M199" s="647"/>
      <c r="N199" s="647"/>
      <c r="O199" s="647"/>
      <c r="P199" s="647"/>
      <c r="Q199" s="647"/>
      <c r="R199" s="647"/>
      <c r="S199" s="278" t="s">
        <v>597</v>
      </c>
      <c r="T199" s="279"/>
      <c r="U199" s="279"/>
      <c r="V199" s="279"/>
      <c r="W199" s="311"/>
      <c r="X199" s="319"/>
      <c r="Y199" s="323"/>
      <c r="Z199" s="324"/>
      <c r="AA199" s="324"/>
      <c r="AB199" s="324"/>
      <c r="AC199" s="324"/>
      <c r="AD199" s="324"/>
      <c r="AE199" s="324"/>
      <c r="AF199" s="324"/>
      <c r="AG199" s="324"/>
      <c r="AH199" s="324"/>
      <c r="AI199" s="324"/>
      <c r="AJ199" s="324"/>
      <c r="AK199" s="325"/>
    </row>
    <row r="200" spans="1:37" ht="14.25" thickBot="1" x14ac:dyDescent="0.2">
      <c r="A200" s="648"/>
      <c r="B200" s="649"/>
      <c r="C200" s="649"/>
      <c r="D200" s="649"/>
      <c r="E200" s="649"/>
      <c r="F200" s="649"/>
      <c r="G200" s="649"/>
      <c r="H200" s="649"/>
      <c r="I200" s="649"/>
      <c r="J200" s="649"/>
      <c r="K200" s="649"/>
      <c r="L200" s="649"/>
      <c r="M200" s="649"/>
      <c r="N200" s="649"/>
      <c r="O200" s="649"/>
      <c r="P200" s="649"/>
      <c r="Q200" s="649"/>
      <c r="R200" s="649"/>
      <c r="S200" s="306" t="s">
        <v>598</v>
      </c>
      <c r="T200" s="307"/>
      <c r="U200" s="307"/>
      <c r="V200" s="307"/>
      <c r="W200" s="631">
        <f>AR73</f>
        <v>0</v>
      </c>
      <c r="X200" s="632"/>
      <c r="Y200" s="590"/>
      <c r="Z200" s="652"/>
      <c r="AA200" s="652"/>
      <c r="AB200" s="652"/>
      <c r="AC200" s="652"/>
      <c r="AD200" s="652"/>
      <c r="AE200" s="652"/>
      <c r="AF200" s="652"/>
      <c r="AG200" s="652"/>
      <c r="AH200" s="652"/>
      <c r="AI200" s="652"/>
      <c r="AJ200" s="652"/>
      <c r="AK200" s="653"/>
    </row>
    <row r="201" spans="1:37" ht="14.25" thickBot="1" x14ac:dyDescent="0.2">
      <c r="F201" s="218"/>
      <c r="G201" s="218"/>
      <c r="H201" s="218"/>
      <c r="I201" s="218"/>
      <c r="J201" s="218"/>
      <c r="K201" s="218"/>
      <c r="L201" s="218"/>
      <c r="M201" s="218"/>
      <c r="N201" s="218"/>
      <c r="O201" s="218"/>
      <c r="P201" s="218"/>
      <c r="Q201" s="218"/>
      <c r="R201" s="218"/>
      <c r="V201" s="218"/>
      <c r="W201" s="218"/>
      <c r="X201" s="218"/>
      <c r="Y201" s="218"/>
      <c r="Z201" s="218"/>
      <c r="AA201" s="218"/>
      <c r="AB201" s="218"/>
      <c r="AC201" s="218"/>
      <c r="AD201" s="218"/>
      <c r="AE201" s="218"/>
      <c r="AF201" s="218"/>
      <c r="AG201" s="218"/>
      <c r="AH201" s="218"/>
      <c r="AI201" s="218"/>
      <c r="AJ201" s="218"/>
      <c r="AK201" s="218"/>
    </row>
    <row r="202" spans="1:37" x14ac:dyDescent="0.15">
      <c r="A202" s="684" t="s">
        <v>833</v>
      </c>
      <c r="B202" s="685"/>
      <c r="C202" s="685"/>
      <c r="D202" s="685"/>
      <c r="E202" s="685"/>
      <c r="F202" s="685"/>
      <c r="G202" s="686" t="str">
        <f>H4</f>
        <v>無垢なる可能性</v>
      </c>
      <c r="H202" s="686"/>
      <c r="I202" s="686"/>
      <c r="J202" s="686"/>
      <c r="K202" s="686"/>
      <c r="L202" s="686"/>
      <c r="M202" s="686"/>
      <c r="N202" s="686"/>
      <c r="O202" s="686"/>
      <c r="P202" s="686"/>
      <c r="Q202" s="686"/>
      <c r="R202" s="686"/>
      <c r="S202" s="449" t="s">
        <v>586</v>
      </c>
      <c r="T202" s="449"/>
      <c r="U202" s="449"/>
      <c r="V202" s="449"/>
      <c r="W202" s="449"/>
      <c r="X202" s="449"/>
      <c r="Y202" s="687" t="str">
        <f>H7</f>
        <v>サンプルキャラクター</v>
      </c>
      <c r="Z202" s="687"/>
      <c r="AA202" s="687"/>
      <c r="AB202" s="687"/>
      <c r="AC202" s="687"/>
      <c r="AD202" s="687"/>
      <c r="AE202" s="687"/>
      <c r="AF202" s="687"/>
      <c r="AG202" s="687"/>
      <c r="AH202" s="687"/>
      <c r="AI202" s="687"/>
      <c r="AJ202" s="687"/>
      <c r="AK202" s="688"/>
    </row>
    <row r="203" spans="1:37" x14ac:dyDescent="0.15">
      <c r="A203" s="252"/>
      <c r="B203" s="689"/>
      <c r="C203" s="689"/>
      <c r="D203" s="689"/>
      <c r="E203" s="689"/>
      <c r="F203" s="689"/>
      <c r="G203" s="689"/>
      <c r="H203" s="689"/>
      <c r="I203" s="689"/>
      <c r="J203" s="689"/>
      <c r="K203" s="689"/>
      <c r="L203" s="689"/>
      <c r="M203" s="689"/>
      <c r="N203" s="689"/>
      <c r="O203" s="689"/>
      <c r="P203" s="689"/>
      <c r="Q203" s="689"/>
      <c r="R203" s="689"/>
      <c r="S203" s="689"/>
      <c r="T203" s="689"/>
      <c r="U203" s="689"/>
      <c r="V203" s="689"/>
      <c r="W203" s="689"/>
      <c r="X203" s="689"/>
      <c r="Y203" s="689"/>
      <c r="Z203" s="689"/>
      <c r="AA203" s="689"/>
      <c r="AB203" s="689"/>
      <c r="AC203" s="689"/>
      <c r="AD203" s="689"/>
      <c r="AE203" s="689"/>
      <c r="AF203" s="689"/>
      <c r="AG203" s="689"/>
      <c r="AH203" s="689"/>
      <c r="AI203" s="689"/>
      <c r="AJ203" s="689"/>
      <c r="AK203" s="690"/>
    </row>
    <row r="204" spans="1:37" x14ac:dyDescent="0.15">
      <c r="A204" s="253" t="s">
        <v>1648</v>
      </c>
      <c r="B204" s="689"/>
      <c r="C204" s="689"/>
      <c r="D204" s="689"/>
      <c r="E204" s="689"/>
      <c r="F204" s="689"/>
      <c r="G204" s="689"/>
      <c r="H204" s="689"/>
      <c r="I204" s="689"/>
      <c r="J204" s="689"/>
      <c r="K204" s="689"/>
      <c r="L204" s="689"/>
      <c r="M204" s="689"/>
      <c r="N204" s="689"/>
      <c r="O204" s="689"/>
      <c r="P204" s="689"/>
      <c r="Q204" s="689"/>
      <c r="R204" s="689"/>
      <c r="S204" s="689"/>
      <c r="T204" s="689"/>
      <c r="U204" s="689"/>
      <c r="V204" s="689"/>
      <c r="W204" s="689"/>
      <c r="X204" s="689"/>
      <c r="Y204" s="689"/>
      <c r="Z204" s="689"/>
      <c r="AA204" s="689"/>
      <c r="AB204" s="689"/>
      <c r="AC204" s="689"/>
      <c r="AD204" s="689"/>
      <c r="AE204" s="689"/>
      <c r="AF204" s="689"/>
      <c r="AG204" s="689"/>
      <c r="AH204" s="689"/>
      <c r="AI204" s="689"/>
      <c r="AJ204" s="689"/>
      <c r="AK204" s="690"/>
    </row>
    <row r="205" spans="1:37" x14ac:dyDescent="0.15">
      <c r="A205" s="253" t="s">
        <v>1649</v>
      </c>
      <c r="B205" s="689"/>
      <c r="C205" s="689"/>
      <c r="D205" s="689"/>
      <c r="E205" s="689"/>
      <c r="F205" s="689"/>
      <c r="G205" s="689"/>
      <c r="H205" s="689"/>
      <c r="I205" s="689"/>
      <c r="J205" s="689"/>
      <c r="K205" s="689"/>
      <c r="L205" s="689"/>
      <c r="M205" s="689"/>
      <c r="N205" s="689"/>
      <c r="O205" s="689"/>
      <c r="P205" s="689"/>
      <c r="Q205" s="689"/>
      <c r="R205" s="689"/>
      <c r="S205" s="689"/>
      <c r="T205" s="689"/>
      <c r="U205" s="689"/>
      <c r="V205" s="689"/>
      <c r="W205" s="689"/>
      <c r="X205" s="689"/>
      <c r="Y205" s="689"/>
      <c r="Z205" s="689"/>
      <c r="AA205" s="689"/>
      <c r="AB205" s="689"/>
      <c r="AC205" s="689"/>
      <c r="AD205" s="689"/>
      <c r="AE205" s="689"/>
      <c r="AF205" s="689"/>
      <c r="AG205" s="689"/>
      <c r="AH205" s="689"/>
      <c r="AI205" s="689"/>
      <c r="AJ205" s="689"/>
      <c r="AK205" s="690"/>
    </row>
    <row r="206" spans="1:37" ht="14.25" thickBot="1" x14ac:dyDescent="0.2">
      <c r="A206" s="254"/>
      <c r="B206" s="691"/>
      <c r="C206" s="691"/>
      <c r="D206" s="691"/>
      <c r="E206" s="691"/>
      <c r="F206" s="691"/>
      <c r="G206" s="691"/>
      <c r="H206" s="691"/>
      <c r="I206" s="691"/>
      <c r="J206" s="691"/>
      <c r="K206" s="691"/>
      <c r="L206" s="691"/>
      <c r="M206" s="691"/>
      <c r="N206" s="691"/>
      <c r="O206" s="691"/>
      <c r="P206" s="691"/>
      <c r="Q206" s="691"/>
      <c r="R206" s="691"/>
      <c r="S206" s="691"/>
      <c r="T206" s="691"/>
      <c r="U206" s="691"/>
      <c r="V206" s="691"/>
      <c r="W206" s="691"/>
      <c r="X206" s="691"/>
      <c r="Y206" s="691"/>
      <c r="Z206" s="691"/>
      <c r="AA206" s="691"/>
      <c r="AB206" s="691"/>
      <c r="AC206" s="691"/>
      <c r="AD206" s="691"/>
      <c r="AE206" s="691"/>
      <c r="AF206" s="691"/>
      <c r="AG206" s="691"/>
      <c r="AH206" s="691"/>
      <c r="AI206" s="691"/>
      <c r="AJ206" s="691"/>
      <c r="AK206" s="692"/>
    </row>
    <row r="207" spans="1:37" ht="14.25" thickBot="1" x14ac:dyDescent="0.2"/>
    <row r="208" spans="1:37" ht="14.25" thickBot="1" x14ac:dyDescent="0.2">
      <c r="A208" s="693" t="s">
        <v>828</v>
      </c>
      <c r="B208" s="694"/>
      <c r="C208" s="694"/>
      <c r="D208" s="694"/>
      <c r="E208" s="694"/>
      <c r="F208" s="694"/>
      <c r="G208" s="694"/>
      <c r="H208" s="694"/>
      <c r="I208" s="695" t="s">
        <v>1644</v>
      </c>
      <c r="J208" s="695"/>
      <c r="K208" s="695"/>
      <c r="L208" s="695"/>
      <c r="M208" s="696" t="s">
        <v>590</v>
      </c>
      <c r="N208" s="696"/>
      <c r="O208" s="696"/>
      <c r="P208" s="696" t="s">
        <v>591</v>
      </c>
      <c r="Q208" s="696"/>
      <c r="R208" s="696"/>
      <c r="S208" s="696" t="s">
        <v>592</v>
      </c>
      <c r="T208" s="696"/>
      <c r="U208" s="696"/>
      <c r="V208" s="695" t="s">
        <v>1645</v>
      </c>
      <c r="W208" s="695"/>
      <c r="X208" s="695"/>
      <c r="Y208" s="695" t="s">
        <v>1646</v>
      </c>
      <c r="Z208" s="695"/>
      <c r="AA208" s="695"/>
      <c r="AB208" s="695" t="s">
        <v>815</v>
      </c>
      <c r="AC208" s="695"/>
      <c r="AD208" s="695"/>
      <c r="AE208" s="695" t="s">
        <v>1650</v>
      </c>
      <c r="AF208" s="695"/>
      <c r="AG208" s="695"/>
      <c r="AH208" s="695"/>
      <c r="AI208" s="696" t="s">
        <v>1651</v>
      </c>
      <c r="AJ208" s="696"/>
      <c r="AK208" s="702"/>
    </row>
    <row r="209" spans="1:37" x14ac:dyDescent="0.15">
      <c r="A209" s="703"/>
      <c r="B209" s="704"/>
      <c r="C209" s="704"/>
      <c r="D209" s="704"/>
      <c r="E209" s="704"/>
      <c r="F209" s="704"/>
      <c r="G209" s="704"/>
      <c r="H209" s="704"/>
      <c r="I209" s="697"/>
      <c r="J209" s="697"/>
      <c r="K209" s="697"/>
      <c r="L209" s="697"/>
      <c r="M209" s="588"/>
      <c r="N209" s="588"/>
      <c r="O209" s="588"/>
      <c r="P209" s="588"/>
      <c r="Q209" s="588"/>
      <c r="R209" s="588"/>
      <c r="S209" s="588"/>
      <c r="T209" s="588"/>
      <c r="U209" s="588"/>
      <c r="V209" s="697"/>
      <c r="W209" s="697"/>
      <c r="X209" s="697"/>
      <c r="Y209" s="697"/>
      <c r="Z209" s="697"/>
      <c r="AA209" s="697"/>
      <c r="AB209" s="697"/>
      <c r="AC209" s="697"/>
      <c r="AD209" s="697"/>
      <c r="AE209" s="697"/>
      <c r="AF209" s="697"/>
      <c r="AG209" s="697"/>
      <c r="AH209" s="697"/>
      <c r="AI209" s="588"/>
      <c r="AJ209" s="588"/>
      <c r="AK209" s="698"/>
    </row>
    <row r="210" spans="1:37" x14ac:dyDescent="0.15">
      <c r="A210" s="699" t="s">
        <v>1652</v>
      </c>
      <c r="B210" s="666"/>
      <c r="C210" s="700"/>
      <c r="D210" s="700"/>
      <c r="E210" s="700"/>
      <c r="F210" s="700"/>
      <c r="G210" s="700"/>
      <c r="H210" s="700"/>
      <c r="I210" s="700"/>
      <c r="J210" s="700"/>
      <c r="K210" s="700"/>
      <c r="L210" s="700"/>
      <c r="M210" s="700"/>
      <c r="N210" s="700"/>
      <c r="O210" s="700"/>
      <c r="P210" s="700"/>
      <c r="Q210" s="700"/>
      <c r="R210" s="700"/>
      <c r="S210" s="700"/>
      <c r="T210" s="700"/>
      <c r="U210" s="700"/>
      <c r="V210" s="700"/>
      <c r="W210" s="700"/>
      <c r="X210" s="700"/>
      <c r="Y210" s="700"/>
      <c r="Z210" s="700"/>
      <c r="AA210" s="700"/>
      <c r="AB210" s="700"/>
      <c r="AC210" s="700"/>
      <c r="AD210" s="700"/>
      <c r="AE210" s="700"/>
      <c r="AF210" s="700"/>
      <c r="AG210" s="700"/>
      <c r="AH210" s="700"/>
      <c r="AI210" s="700"/>
      <c r="AJ210" s="700"/>
      <c r="AK210" s="701"/>
    </row>
    <row r="211" spans="1:37" ht="14.25" thickBot="1" x14ac:dyDescent="0.2">
      <c r="A211" s="705"/>
      <c r="B211" s="706"/>
      <c r="C211" s="706"/>
      <c r="D211" s="706"/>
      <c r="E211" s="706"/>
      <c r="F211" s="706"/>
      <c r="G211" s="706"/>
      <c r="H211" s="706"/>
      <c r="I211" s="706"/>
      <c r="J211" s="706"/>
      <c r="K211" s="706"/>
      <c r="L211" s="706"/>
      <c r="M211" s="706"/>
      <c r="N211" s="706"/>
      <c r="O211" s="706"/>
      <c r="P211" s="706"/>
      <c r="Q211" s="706"/>
      <c r="R211" s="706"/>
      <c r="S211" s="706"/>
      <c r="T211" s="706"/>
      <c r="U211" s="706"/>
      <c r="V211" s="706"/>
      <c r="W211" s="706"/>
      <c r="X211" s="706"/>
      <c r="Y211" s="706"/>
      <c r="Z211" s="706"/>
      <c r="AA211" s="706"/>
      <c r="AB211" s="706"/>
      <c r="AC211" s="706"/>
      <c r="AD211" s="706"/>
      <c r="AE211" s="706"/>
      <c r="AF211" s="706"/>
      <c r="AG211" s="706"/>
      <c r="AH211" s="706"/>
      <c r="AI211" s="706"/>
      <c r="AJ211" s="706"/>
      <c r="AK211" s="707"/>
    </row>
    <row r="212" spans="1:37" x14ac:dyDescent="0.15">
      <c r="A212" s="703"/>
      <c r="B212" s="704"/>
      <c r="C212" s="704"/>
      <c r="D212" s="704"/>
      <c r="E212" s="704"/>
      <c r="F212" s="704"/>
      <c r="G212" s="704"/>
      <c r="H212" s="704"/>
      <c r="I212" s="697"/>
      <c r="J212" s="697"/>
      <c r="K212" s="697"/>
      <c r="L212" s="697"/>
      <c r="M212" s="588"/>
      <c r="N212" s="588"/>
      <c r="O212" s="588"/>
      <c r="P212" s="588"/>
      <c r="Q212" s="588"/>
      <c r="R212" s="588"/>
      <c r="S212" s="588"/>
      <c r="T212" s="588"/>
      <c r="U212" s="588"/>
      <c r="V212" s="697"/>
      <c r="W212" s="697"/>
      <c r="X212" s="697"/>
      <c r="Y212" s="697"/>
      <c r="Z212" s="697"/>
      <c r="AA212" s="697"/>
      <c r="AB212" s="697"/>
      <c r="AC212" s="697"/>
      <c r="AD212" s="697"/>
      <c r="AE212" s="697"/>
      <c r="AF212" s="697"/>
      <c r="AG212" s="697"/>
      <c r="AH212" s="697"/>
      <c r="AI212" s="588"/>
      <c r="AJ212" s="588"/>
      <c r="AK212" s="698"/>
    </row>
    <row r="213" spans="1:37" x14ac:dyDescent="0.15">
      <c r="A213" s="699" t="s">
        <v>1652</v>
      </c>
      <c r="B213" s="666"/>
      <c r="C213" s="700"/>
      <c r="D213" s="700"/>
      <c r="E213" s="700"/>
      <c r="F213" s="700"/>
      <c r="G213" s="700"/>
      <c r="H213" s="700"/>
      <c r="I213" s="700"/>
      <c r="J213" s="700"/>
      <c r="K213" s="700"/>
      <c r="L213" s="700"/>
      <c r="M213" s="700"/>
      <c r="N213" s="700"/>
      <c r="O213" s="700"/>
      <c r="P213" s="700"/>
      <c r="Q213" s="700"/>
      <c r="R213" s="700"/>
      <c r="S213" s="700"/>
      <c r="T213" s="700"/>
      <c r="U213" s="700"/>
      <c r="V213" s="700"/>
      <c r="W213" s="700"/>
      <c r="X213" s="700"/>
      <c r="Y213" s="700"/>
      <c r="Z213" s="700"/>
      <c r="AA213" s="700"/>
      <c r="AB213" s="700"/>
      <c r="AC213" s="700"/>
      <c r="AD213" s="700"/>
      <c r="AE213" s="700"/>
      <c r="AF213" s="700"/>
      <c r="AG213" s="700"/>
      <c r="AH213" s="700"/>
      <c r="AI213" s="700"/>
      <c r="AJ213" s="700"/>
      <c r="AK213" s="701"/>
    </row>
    <row r="214" spans="1:37" ht="14.25" thickBot="1" x14ac:dyDescent="0.2">
      <c r="A214" s="705"/>
      <c r="B214" s="706"/>
      <c r="C214" s="706"/>
      <c r="D214" s="706"/>
      <c r="E214" s="706"/>
      <c r="F214" s="706"/>
      <c r="G214" s="706"/>
      <c r="H214" s="706"/>
      <c r="I214" s="706"/>
      <c r="J214" s="706"/>
      <c r="K214" s="706"/>
      <c r="L214" s="706"/>
      <c r="M214" s="706"/>
      <c r="N214" s="706"/>
      <c r="O214" s="706"/>
      <c r="P214" s="706"/>
      <c r="Q214" s="706"/>
      <c r="R214" s="706"/>
      <c r="S214" s="706"/>
      <c r="T214" s="706"/>
      <c r="U214" s="706"/>
      <c r="V214" s="706"/>
      <c r="W214" s="706"/>
      <c r="X214" s="706"/>
      <c r="Y214" s="706"/>
      <c r="Z214" s="706"/>
      <c r="AA214" s="706"/>
      <c r="AB214" s="706"/>
      <c r="AC214" s="706"/>
      <c r="AD214" s="706"/>
      <c r="AE214" s="706"/>
      <c r="AF214" s="706"/>
      <c r="AG214" s="706"/>
      <c r="AH214" s="706"/>
      <c r="AI214" s="706"/>
      <c r="AJ214" s="706"/>
      <c r="AK214" s="707"/>
    </row>
    <row r="215" spans="1:37" x14ac:dyDescent="0.15">
      <c r="A215" s="703"/>
      <c r="B215" s="704"/>
      <c r="C215" s="704"/>
      <c r="D215" s="704"/>
      <c r="E215" s="704"/>
      <c r="F215" s="704"/>
      <c r="G215" s="704"/>
      <c r="H215" s="704"/>
      <c r="I215" s="697"/>
      <c r="J215" s="697"/>
      <c r="K215" s="697"/>
      <c r="L215" s="697"/>
      <c r="M215" s="588"/>
      <c r="N215" s="588"/>
      <c r="O215" s="588"/>
      <c r="P215" s="588"/>
      <c r="Q215" s="588"/>
      <c r="R215" s="588"/>
      <c r="S215" s="588"/>
      <c r="T215" s="588"/>
      <c r="U215" s="588"/>
      <c r="V215" s="697"/>
      <c r="W215" s="697"/>
      <c r="X215" s="697"/>
      <c r="Y215" s="697"/>
      <c r="Z215" s="697"/>
      <c r="AA215" s="697"/>
      <c r="AB215" s="697"/>
      <c r="AC215" s="697"/>
      <c r="AD215" s="697"/>
      <c r="AE215" s="697"/>
      <c r="AF215" s="697"/>
      <c r="AG215" s="697"/>
      <c r="AH215" s="697"/>
      <c r="AI215" s="588"/>
      <c r="AJ215" s="588"/>
      <c r="AK215" s="698"/>
    </row>
    <row r="216" spans="1:37" x14ac:dyDescent="0.15">
      <c r="A216" s="699" t="s">
        <v>1652</v>
      </c>
      <c r="B216" s="666"/>
      <c r="C216" s="700"/>
      <c r="D216" s="700"/>
      <c r="E216" s="700"/>
      <c r="F216" s="700"/>
      <c r="G216" s="700"/>
      <c r="H216" s="700"/>
      <c r="I216" s="700"/>
      <c r="J216" s="700"/>
      <c r="K216" s="700"/>
      <c r="L216" s="700"/>
      <c r="M216" s="700"/>
      <c r="N216" s="700"/>
      <c r="O216" s="700"/>
      <c r="P216" s="700"/>
      <c r="Q216" s="700"/>
      <c r="R216" s="700"/>
      <c r="S216" s="700"/>
      <c r="T216" s="700"/>
      <c r="U216" s="700"/>
      <c r="V216" s="700"/>
      <c r="W216" s="700"/>
      <c r="X216" s="700"/>
      <c r="Y216" s="700"/>
      <c r="Z216" s="700"/>
      <c r="AA216" s="700"/>
      <c r="AB216" s="700"/>
      <c r="AC216" s="700"/>
      <c r="AD216" s="700"/>
      <c r="AE216" s="700"/>
      <c r="AF216" s="700"/>
      <c r="AG216" s="700"/>
      <c r="AH216" s="700"/>
      <c r="AI216" s="700"/>
      <c r="AJ216" s="700"/>
      <c r="AK216" s="701"/>
    </row>
    <row r="217" spans="1:37" ht="14.25" thickBot="1" x14ac:dyDescent="0.2">
      <c r="A217" s="705"/>
      <c r="B217" s="706"/>
      <c r="C217" s="706"/>
      <c r="D217" s="706"/>
      <c r="E217" s="706"/>
      <c r="F217" s="706"/>
      <c r="G217" s="706"/>
      <c r="H217" s="706"/>
      <c r="I217" s="706"/>
      <c r="J217" s="706"/>
      <c r="K217" s="706"/>
      <c r="L217" s="706"/>
      <c r="M217" s="706"/>
      <c r="N217" s="706"/>
      <c r="O217" s="706"/>
      <c r="P217" s="706"/>
      <c r="Q217" s="706"/>
      <c r="R217" s="706"/>
      <c r="S217" s="706"/>
      <c r="T217" s="706"/>
      <c r="U217" s="706"/>
      <c r="V217" s="706"/>
      <c r="W217" s="706"/>
      <c r="X217" s="706"/>
      <c r="Y217" s="706"/>
      <c r="Z217" s="706"/>
      <c r="AA217" s="706"/>
      <c r="AB217" s="706"/>
      <c r="AC217" s="706"/>
      <c r="AD217" s="706"/>
      <c r="AE217" s="706"/>
      <c r="AF217" s="706"/>
      <c r="AG217" s="706"/>
      <c r="AH217" s="706"/>
      <c r="AI217" s="706"/>
      <c r="AJ217" s="706"/>
      <c r="AK217" s="707"/>
    </row>
    <row r="218" spans="1:37" x14ac:dyDescent="0.15">
      <c r="A218" s="703"/>
      <c r="B218" s="704"/>
      <c r="C218" s="704"/>
      <c r="D218" s="704"/>
      <c r="E218" s="704"/>
      <c r="F218" s="704"/>
      <c r="G218" s="704"/>
      <c r="H218" s="704"/>
      <c r="I218" s="697"/>
      <c r="J218" s="697"/>
      <c r="K218" s="697"/>
      <c r="L218" s="697"/>
      <c r="M218" s="588"/>
      <c r="N218" s="588"/>
      <c r="O218" s="588"/>
      <c r="P218" s="588"/>
      <c r="Q218" s="588"/>
      <c r="R218" s="588"/>
      <c r="S218" s="588"/>
      <c r="T218" s="588"/>
      <c r="U218" s="588"/>
      <c r="V218" s="697"/>
      <c r="W218" s="697"/>
      <c r="X218" s="697"/>
      <c r="Y218" s="697"/>
      <c r="Z218" s="697"/>
      <c r="AA218" s="697"/>
      <c r="AB218" s="697"/>
      <c r="AC218" s="697"/>
      <c r="AD218" s="697"/>
      <c r="AE218" s="697"/>
      <c r="AF218" s="697"/>
      <c r="AG218" s="697"/>
      <c r="AH218" s="697"/>
      <c r="AI218" s="588"/>
      <c r="AJ218" s="588"/>
      <c r="AK218" s="698"/>
    </row>
    <row r="219" spans="1:37" x14ac:dyDescent="0.15">
      <c r="A219" s="699" t="s">
        <v>1652</v>
      </c>
      <c r="B219" s="666"/>
      <c r="C219" s="700"/>
      <c r="D219" s="700"/>
      <c r="E219" s="700"/>
      <c r="F219" s="700"/>
      <c r="G219" s="700"/>
      <c r="H219" s="700"/>
      <c r="I219" s="700"/>
      <c r="J219" s="700"/>
      <c r="K219" s="700"/>
      <c r="L219" s="700"/>
      <c r="M219" s="700"/>
      <c r="N219" s="700"/>
      <c r="O219" s="700"/>
      <c r="P219" s="700"/>
      <c r="Q219" s="700"/>
      <c r="R219" s="700"/>
      <c r="S219" s="700"/>
      <c r="T219" s="700"/>
      <c r="U219" s="700"/>
      <c r="V219" s="700"/>
      <c r="W219" s="700"/>
      <c r="X219" s="700"/>
      <c r="Y219" s="700"/>
      <c r="Z219" s="700"/>
      <c r="AA219" s="700"/>
      <c r="AB219" s="700"/>
      <c r="AC219" s="700"/>
      <c r="AD219" s="700"/>
      <c r="AE219" s="700"/>
      <c r="AF219" s="700"/>
      <c r="AG219" s="700"/>
      <c r="AH219" s="700"/>
      <c r="AI219" s="700"/>
      <c r="AJ219" s="700"/>
      <c r="AK219" s="701"/>
    </row>
    <row r="220" spans="1:37" ht="14.25" thickBot="1" x14ac:dyDescent="0.2">
      <c r="A220" s="705"/>
      <c r="B220" s="706"/>
      <c r="C220" s="706"/>
      <c r="D220" s="706"/>
      <c r="E220" s="706"/>
      <c r="F220" s="706"/>
      <c r="G220" s="706"/>
      <c r="H220" s="706"/>
      <c r="I220" s="706"/>
      <c r="J220" s="706"/>
      <c r="K220" s="706"/>
      <c r="L220" s="706"/>
      <c r="M220" s="706"/>
      <c r="N220" s="706"/>
      <c r="O220" s="706"/>
      <c r="P220" s="706"/>
      <c r="Q220" s="706"/>
      <c r="R220" s="706"/>
      <c r="S220" s="706"/>
      <c r="T220" s="706"/>
      <c r="U220" s="706"/>
      <c r="V220" s="706"/>
      <c r="W220" s="706"/>
      <c r="X220" s="706"/>
      <c r="Y220" s="706"/>
      <c r="Z220" s="706"/>
      <c r="AA220" s="706"/>
      <c r="AB220" s="706"/>
      <c r="AC220" s="706"/>
      <c r="AD220" s="706"/>
      <c r="AE220" s="706"/>
      <c r="AF220" s="706"/>
      <c r="AG220" s="706"/>
      <c r="AH220" s="706"/>
      <c r="AI220" s="706"/>
      <c r="AJ220" s="706"/>
      <c r="AK220" s="707"/>
    </row>
    <row r="221" spans="1:37" x14ac:dyDescent="0.15">
      <c r="A221" s="703"/>
      <c r="B221" s="704"/>
      <c r="C221" s="704"/>
      <c r="D221" s="704"/>
      <c r="E221" s="704"/>
      <c r="F221" s="704"/>
      <c r="G221" s="704"/>
      <c r="H221" s="704"/>
      <c r="I221" s="697"/>
      <c r="J221" s="697"/>
      <c r="K221" s="697"/>
      <c r="L221" s="697"/>
      <c r="M221" s="588"/>
      <c r="N221" s="588"/>
      <c r="O221" s="588"/>
      <c r="P221" s="588"/>
      <c r="Q221" s="588"/>
      <c r="R221" s="588"/>
      <c r="S221" s="588"/>
      <c r="T221" s="588"/>
      <c r="U221" s="588"/>
      <c r="V221" s="697"/>
      <c r="W221" s="697"/>
      <c r="X221" s="697"/>
      <c r="Y221" s="697"/>
      <c r="Z221" s="697"/>
      <c r="AA221" s="697"/>
      <c r="AB221" s="697"/>
      <c r="AC221" s="697"/>
      <c r="AD221" s="697"/>
      <c r="AE221" s="697"/>
      <c r="AF221" s="697"/>
      <c r="AG221" s="697"/>
      <c r="AH221" s="697"/>
      <c r="AI221" s="588"/>
      <c r="AJ221" s="588"/>
      <c r="AK221" s="698"/>
    </row>
    <row r="222" spans="1:37" x14ac:dyDescent="0.15">
      <c r="A222" s="699" t="s">
        <v>1652</v>
      </c>
      <c r="B222" s="666"/>
      <c r="C222" s="700"/>
      <c r="D222" s="700"/>
      <c r="E222" s="700"/>
      <c r="F222" s="700"/>
      <c r="G222" s="700"/>
      <c r="H222" s="700"/>
      <c r="I222" s="700"/>
      <c r="J222" s="700"/>
      <c r="K222" s="700"/>
      <c r="L222" s="700"/>
      <c r="M222" s="700"/>
      <c r="N222" s="700"/>
      <c r="O222" s="700"/>
      <c r="P222" s="700"/>
      <c r="Q222" s="700"/>
      <c r="R222" s="700"/>
      <c r="S222" s="700"/>
      <c r="T222" s="700"/>
      <c r="U222" s="700"/>
      <c r="V222" s="700"/>
      <c r="W222" s="700"/>
      <c r="X222" s="700"/>
      <c r="Y222" s="700"/>
      <c r="Z222" s="700"/>
      <c r="AA222" s="700"/>
      <c r="AB222" s="700"/>
      <c r="AC222" s="700"/>
      <c r="AD222" s="700"/>
      <c r="AE222" s="700"/>
      <c r="AF222" s="700"/>
      <c r="AG222" s="700"/>
      <c r="AH222" s="700"/>
      <c r="AI222" s="700"/>
      <c r="AJ222" s="700"/>
      <c r="AK222" s="701"/>
    </row>
    <row r="223" spans="1:37" ht="14.25" thickBot="1" x14ac:dyDescent="0.2">
      <c r="A223" s="705"/>
      <c r="B223" s="706"/>
      <c r="C223" s="706"/>
      <c r="D223" s="706"/>
      <c r="E223" s="706"/>
      <c r="F223" s="706"/>
      <c r="G223" s="706"/>
      <c r="H223" s="706"/>
      <c r="I223" s="706"/>
      <c r="J223" s="706"/>
      <c r="K223" s="706"/>
      <c r="L223" s="706"/>
      <c r="M223" s="706"/>
      <c r="N223" s="706"/>
      <c r="O223" s="706"/>
      <c r="P223" s="706"/>
      <c r="Q223" s="706"/>
      <c r="R223" s="706"/>
      <c r="S223" s="706"/>
      <c r="T223" s="706"/>
      <c r="U223" s="706"/>
      <c r="V223" s="706"/>
      <c r="W223" s="706"/>
      <c r="X223" s="706"/>
      <c r="Y223" s="706"/>
      <c r="Z223" s="706"/>
      <c r="AA223" s="706"/>
      <c r="AB223" s="706"/>
      <c r="AC223" s="706"/>
      <c r="AD223" s="706"/>
      <c r="AE223" s="706"/>
      <c r="AF223" s="706"/>
      <c r="AG223" s="706"/>
      <c r="AH223" s="706"/>
      <c r="AI223" s="706"/>
      <c r="AJ223" s="706"/>
      <c r="AK223" s="707"/>
    </row>
    <row r="224" spans="1:37" x14ac:dyDescent="0.15">
      <c r="A224" s="703"/>
      <c r="B224" s="704"/>
      <c r="C224" s="704"/>
      <c r="D224" s="704"/>
      <c r="E224" s="704"/>
      <c r="F224" s="704"/>
      <c r="G224" s="704"/>
      <c r="H224" s="704"/>
      <c r="I224" s="697"/>
      <c r="J224" s="697"/>
      <c r="K224" s="697"/>
      <c r="L224" s="697"/>
      <c r="M224" s="588"/>
      <c r="N224" s="588"/>
      <c r="O224" s="588"/>
      <c r="P224" s="588"/>
      <c r="Q224" s="588"/>
      <c r="R224" s="588"/>
      <c r="S224" s="588"/>
      <c r="T224" s="588"/>
      <c r="U224" s="588"/>
      <c r="V224" s="697"/>
      <c r="W224" s="697"/>
      <c r="X224" s="697"/>
      <c r="Y224" s="697"/>
      <c r="Z224" s="697"/>
      <c r="AA224" s="697"/>
      <c r="AB224" s="697"/>
      <c r="AC224" s="697"/>
      <c r="AD224" s="697"/>
      <c r="AE224" s="697"/>
      <c r="AF224" s="697"/>
      <c r="AG224" s="697"/>
      <c r="AH224" s="697"/>
      <c r="AI224" s="588"/>
      <c r="AJ224" s="588"/>
      <c r="AK224" s="698"/>
    </row>
    <row r="225" spans="1:37" x14ac:dyDescent="0.15">
      <c r="A225" s="699" t="s">
        <v>1652</v>
      </c>
      <c r="B225" s="666"/>
      <c r="C225" s="700"/>
      <c r="D225" s="700"/>
      <c r="E225" s="700"/>
      <c r="F225" s="700"/>
      <c r="G225" s="700"/>
      <c r="H225" s="700"/>
      <c r="I225" s="700"/>
      <c r="J225" s="700"/>
      <c r="K225" s="700"/>
      <c r="L225" s="700"/>
      <c r="M225" s="700"/>
      <c r="N225" s="700"/>
      <c r="O225" s="700"/>
      <c r="P225" s="700"/>
      <c r="Q225" s="700"/>
      <c r="R225" s="700"/>
      <c r="S225" s="700"/>
      <c r="T225" s="700"/>
      <c r="U225" s="700"/>
      <c r="V225" s="700"/>
      <c r="W225" s="700"/>
      <c r="X225" s="700"/>
      <c r="Y225" s="700"/>
      <c r="Z225" s="700"/>
      <c r="AA225" s="700"/>
      <c r="AB225" s="700"/>
      <c r="AC225" s="700"/>
      <c r="AD225" s="700"/>
      <c r="AE225" s="700"/>
      <c r="AF225" s="700"/>
      <c r="AG225" s="700"/>
      <c r="AH225" s="700"/>
      <c r="AI225" s="700"/>
      <c r="AJ225" s="700"/>
      <c r="AK225" s="701"/>
    </row>
    <row r="226" spans="1:37" ht="14.25" thickBot="1" x14ac:dyDescent="0.2">
      <c r="A226" s="705"/>
      <c r="B226" s="706"/>
      <c r="C226" s="706"/>
      <c r="D226" s="706"/>
      <c r="E226" s="706"/>
      <c r="F226" s="706"/>
      <c r="G226" s="706"/>
      <c r="H226" s="706"/>
      <c r="I226" s="706"/>
      <c r="J226" s="706"/>
      <c r="K226" s="706"/>
      <c r="L226" s="706"/>
      <c r="M226" s="706"/>
      <c r="N226" s="706"/>
      <c r="O226" s="706"/>
      <c r="P226" s="706"/>
      <c r="Q226" s="706"/>
      <c r="R226" s="706"/>
      <c r="S226" s="706"/>
      <c r="T226" s="706"/>
      <c r="U226" s="706"/>
      <c r="V226" s="706"/>
      <c r="W226" s="706"/>
      <c r="X226" s="706"/>
      <c r="Y226" s="706"/>
      <c r="Z226" s="706"/>
      <c r="AA226" s="706"/>
      <c r="AB226" s="706"/>
      <c r="AC226" s="706"/>
      <c r="AD226" s="706"/>
      <c r="AE226" s="706"/>
      <c r="AF226" s="706"/>
      <c r="AG226" s="706"/>
      <c r="AH226" s="706"/>
      <c r="AI226" s="706"/>
      <c r="AJ226" s="706"/>
      <c r="AK226" s="707"/>
    </row>
    <row r="227" spans="1:37" x14ac:dyDescent="0.15">
      <c r="A227" s="703"/>
      <c r="B227" s="704"/>
      <c r="C227" s="704"/>
      <c r="D227" s="704"/>
      <c r="E227" s="704"/>
      <c r="F227" s="704"/>
      <c r="G227" s="704"/>
      <c r="H227" s="704"/>
      <c r="I227" s="697"/>
      <c r="J227" s="697"/>
      <c r="K227" s="697"/>
      <c r="L227" s="697"/>
      <c r="M227" s="588"/>
      <c r="N227" s="588"/>
      <c r="O227" s="588"/>
      <c r="P227" s="588"/>
      <c r="Q227" s="588"/>
      <c r="R227" s="588"/>
      <c r="S227" s="588"/>
      <c r="T227" s="588"/>
      <c r="U227" s="588"/>
      <c r="V227" s="697"/>
      <c r="W227" s="697"/>
      <c r="X227" s="697"/>
      <c r="Y227" s="697"/>
      <c r="Z227" s="697"/>
      <c r="AA227" s="697"/>
      <c r="AB227" s="697"/>
      <c r="AC227" s="697"/>
      <c r="AD227" s="697"/>
      <c r="AE227" s="697"/>
      <c r="AF227" s="697"/>
      <c r="AG227" s="697"/>
      <c r="AH227" s="697"/>
      <c r="AI227" s="588"/>
      <c r="AJ227" s="588"/>
      <c r="AK227" s="698"/>
    </row>
    <row r="228" spans="1:37" x14ac:dyDescent="0.15">
      <c r="A228" s="699" t="s">
        <v>1652</v>
      </c>
      <c r="B228" s="666"/>
      <c r="C228" s="700"/>
      <c r="D228" s="700"/>
      <c r="E228" s="700"/>
      <c r="F228" s="700"/>
      <c r="G228" s="700"/>
      <c r="H228" s="700"/>
      <c r="I228" s="700"/>
      <c r="J228" s="700"/>
      <c r="K228" s="700"/>
      <c r="L228" s="700"/>
      <c r="M228" s="700"/>
      <c r="N228" s="700"/>
      <c r="O228" s="700"/>
      <c r="P228" s="700"/>
      <c r="Q228" s="700"/>
      <c r="R228" s="700"/>
      <c r="S228" s="700"/>
      <c r="T228" s="700"/>
      <c r="U228" s="700"/>
      <c r="V228" s="700"/>
      <c r="W228" s="700"/>
      <c r="X228" s="700"/>
      <c r="Y228" s="700"/>
      <c r="Z228" s="700"/>
      <c r="AA228" s="700"/>
      <c r="AB228" s="700"/>
      <c r="AC228" s="700"/>
      <c r="AD228" s="700"/>
      <c r="AE228" s="700"/>
      <c r="AF228" s="700"/>
      <c r="AG228" s="700"/>
      <c r="AH228" s="700"/>
      <c r="AI228" s="700"/>
      <c r="AJ228" s="700"/>
      <c r="AK228" s="701"/>
    </row>
    <row r="229" spans="1:37" ht="14.25" thickBot="1" x14ac:dyDescent="0.2">
      <c r="A229" s="705"/>
      <c r="B229" s="706"/>
      <c r="C229" s="706"/>
      <c r="D229" s="706"/>
      <c r="E229" s="706"/>
      <c r="F229" s="706"/>
      <c r="G229" s="706"/>
      <c r="H229" s="706"/>
      <c r="I229" s="706"/>
      <c r="J229" s="706"/>
      <c r="K229" s="706"/>
      <c r="L229" s="706"/>
      <c r="M229" s="706"/>
      <c r="N229" s="706"/>
      <c r="O229" s="706"/>
      <c r="P229" s="706"/>
      <c r="Q229" s="706"/>
      <c r="R229" s="706"/>
      <c r="S229" s="706"/>
      <c r="T229" s="706"/>
      <c r="U229" s="706"/>
      <c r="V229" s="706"/>
      <c r="W229" s="706"/>
      <c r="X229" s="706"/>
      <c r="Y229" s="706"/>
      <c r="Z229" s="706"/>
      <c r="AA229" s="706"/>
      <c r="AB229" s="706"/>
      <c r="AC229" s="706"/>
      <c r="AD229" s="706"/>
      <c r="AE229" s="706"/>
      <c r="AF229" s="706"/>
      <c r="AG229" s="706"/>
      <c r="AH229" s="706"/>
      <c r="AI229" s="706"/>
      <c r="AJ229" s="706"/>
      <c r="AK229" s="707"/>
    </row>
    <row r="230" spans="1:37" x14ac:dyDescent="0.15">
      <c r="A230" s="703"/>
      <c r="B230" s="704"/>
      <c r="C230" s="704"/>
      <c r="D230" s="704"/>
      <c r="E230" s="704"/>
      <c r="F230" s="704"/>
      <c r="G230" s="704"/>
      <c r="H230" s="704"/>
      <c r="I230" s="697"/>
      <c r="J230" s="697"/>
      <c r="K230" s="697"/>
      <c r="L230" s="697"/>
      <c r="M230" s="588"/>
      <c r="N230" s="588"/>
      <c r="O230" s="588"/>
      <c r="P230" s="588"/>
      <c r="Q230" s="588"/>
      <c r="R230" s="588"/>
      <c r="S230" s="588"/>
      <c r="T230" s="588"/>
      <c r="U230" s="588"/>
      <c r="V230" s="697"/>
      <c r="W230" s="697"/>
      <c r="X230" s="697"/>
      <c r="Y230" s="697"/>
      <c r="Z230" s="697"/>
      <c r="AA230" s="697"/>
      <c r="AB230" s="697"/>
      <c r="AC230" s="697"/>
      <c r="AD230" s="697"/>
      <c r="AE230" s="697"/>
      <c r="AF230" s="697"/>
      <c r="AG230" s="697"/>
      <c r="AH230" s="697"/>
      <c r="AI230" s="588"/>
      <c r="AJ230" s="588"/>
      <c r="AK230" s="698"/>
    </row>
    <row r="231" spans="1:37" x14ac:dyDescent="0.15">
      <c r="A231" s="699" t="s">
        <v>1652</v>
      </c>
      <c r="B231" s="666"/>
      <c r="C231" s="700"/>
      <c r="D231" s="700"/>
      <c r="E231" s="700"/>
      <c r="F231" s="700"/>
      <c r="G231" s="700"/>
      <c r="H231" s="700"/>
      <c r="I231" s="700"/>
      <c r="J231" s="700"/>
      <c r="K231" s="700"/>
      <c r="L231" s="700"/>
      <c r="M231" s="700"/>
      <c r="N231" s="700"/>
      <c r="O231" s="700"/>
      <c r="P231" s="700"/>
      <c r="Q231" s="700"/>
      <c r="R231" s="700"/>
      <c r="S231" s="700"/>
      <c r="T231" s="700"/>
      <c r="U231" s="700"/>
      <c r="V231" s="700"/>
      <c r="W231" s="700"/>
      <c r="X231" s="700"/>
      <c r="Y231" s="700"/>
      <c r="Z231" s="700"/>
      <c r="AA231" s="700"/>
      <c r="AB231" s="700"/>
      <c r="AC231" s="700"/>
      <c r="AD231" s="700"/>
      <c r="AE231" s="700"/>
      <c r="AF231" s="700"/>
      <c r="AG231" s="700"/>
      <c r="AH231" s="700"/>
      <c r="AI231" s="700"/>
      <c r="AJ231" s="700"/>
      <c r="AK231" s="701"/>
    </row>
    <row r="232" spans="1:37" ht="14.25" thickBot="1" x14ac:dyDescent="0.2">
      <c r="A232" s="705"/>
      <c r="B232" s="706"/>
      <c r="C232" s="706"/>
      <c r="D232" s="706"/>
      <c r="E232" s="706"/>
      <c r="F232" s="706"/>
      <c r="G232" s="706"/>
      <c r="H232" s="706"/>
      <c r="I232" s="706"/>
      <c r="J232" s="706"/>
      <c r="K232" s="706"/>
      <c r="L232" s="706"/>
      <c r="M232" s="706"/>
      <c r="N232" s="706"/>
      <c r="O232" s="706"/>
      <c r="P232" s="706"/>
      <c r="Q232" s="706"/>
      <c r="R232" s="706"/>
      <c r="S232" s="706"/>
      <c r="T232" s="706"/>
      <c r="U232" s="706"/>
      <c r="V232" s="706"/>
      <c r="W232" s="706"/>
      <c r="X232" s="706"/>
      <c r="Y232" s="706"/>
      <c r="Z232" s="706"/>
      <c r="AA232" s="706"/>
      <c r="AB232" s="706"/>
      <c r="AC232" s="706"/>
      <c r="AD232" s="706"/>
      <c r="AE232" s="706"/>
      <c r="AF232" s="706"/>
      <c r="AG232" s="706"/>
      <c r="AH232" s="706"/>
      <c r="AI232" s="706"/>
      <c r="AJ232" s="706"/>
      <c r="AK232" s="707"/>
    </row>
    <row r="233" spans="1:37" x14ac:dyDescent="0.15">
      <c r="A233" s="703"/>
      <c r="B233" s="704"/>
      <c r="C233" s="704"/>
      <c r="D233" s="704"/>
      <c r="E233" s="704"/>
      <c r="F233" s="704"/>
      <c r="G233" s="704"/>
      <c r="H233" s="704"/>
      <c r="I233" s="697"/>
      <c r="J233" s="697"/>
      <c r="K233" s="697"/>
      <c r="L233" s="697"/>
      <c r="M233" s="588"/>
      <c r="N233" s="588"/>
      <c r="O233" s="588"/>
      <c r="P233" s="588"/>
      <c r="Q233" s="588"/>
      <c r="R233" s="588"/>
      <c r="S233" s="588"/>
      <c r="T233" s="588"/>
      <c r="U233" s="588"/>
      <c r="V233" s="697"/>
      <c r="W233" s="697"/>
      <c r="X233" s="697"/>
      <c r="Y233" s="697"/>
      <c r="Z233" s="697"/>
      <c r="AA233" s="697"/>
      <c r="AB233" s="697"/>
      <c r="AC233" s="697"/>
      <c r="AD233" s="697"/>
      <c r="AE233" s="697"/>
      <c r="AF233" s="697"/>
      <c r="AG233" s="697"/>
      <c r="AH233" s="697"/>
      <c r="AI233" s="588"/>
      <c r="AJ233" s="588"/>
      <c r="AK233" s="698"/>
    </row>
    <row r="234" spans="1:37" x14ac:dyDescent="0.15">
      <c r="A234" s="699" t="s">
        <v>1652</v>
      </c>
      <c r="B234" s="666"/>
      <c r="C234" s="700"/>
      <c r="D234" s="700"/>
      <c r="E234" s="700"/>
      <c r="F234" s="700"/>
      <c r="G234" s="700"/>
      <c r="H234" s="700"/>
      <c r="I234" s="700"/>
      <c r="J234" s="700"/>
      <c r="K234" s="700"/>
      <c r="L234" s="700"/>
      <c r="M234" s="700"/>
      <c r="N234" s="700"/>
      <c r="O234" s="700"/>
      <c r="P234" s="700"/>
      <c r="Q234" s="700"/>
      <c r="R234" s="700"/>
      <c r="S234" s="700"/>
      <c r="T234" s="700"/>
      <c r="U234" s="700"/>
      <c r="V234" s="700"/>
      <c r="W234" s="700"/>
      <c r="X234" s="700"/>
      <c r="Y234" s="700"/>
      <c r="Z234" s="700"/>
      <c r="AA234" s="700"/>
      <c r="AB234" s="700"/>
      <c r="AC234" s="700"/>
      <c r="AD234" s="700"/>
      <c r="AE234" s="700"/>
      <c r="AF234" s="700"/>
      <c r="AG234" s="700"/>
      <c r="AH234" s="700"/>
      <c r="AI234" s="700"/>
      <c r="AJ234" s="700"/>
      <c r="AK234" s="701"/>
    </row>
    <row r="235" spans="1:37" ht="14.25" thickBot="1" x14ac:dyDescent="0.2">
      <c r="A235" s="705"/>
      <c r="B235" s="706"/>
      <c r="C235" s="706"/>
      <c r="D235" s="706"/>
      <c r="E235" s="706"/>
      <c r="F235" s="706"/>
      <c r="G235" s="706"/>
      <c r="H235" s="706"/>
      <c r="I235" s="706"/>
      <c r="J235" s="706"/>
      <c r="K235" s="706"/>
      <c r="L235" s="706"/>
      <c r="M235" s="706"/>
      <c r="N235" s="706"/>
      <c r="O235" s="706"/>
      <c r="P235" s="706"/>
      <c r="Q235" s="706"/>
      <c r="R235" s="706"/>
      <c r="S235" s="706"/>
      <c r="T235" s="706"/>
      <c r="U235" s="706"/>
      <c r="V235" s="706"/>
      <c r="W235" s="706"/>
      <c r="X235" s="706"/>
      <c r="Y235" s="706"/>
      <c r="Z235" s="706"/>
      <c r="AA235" s="706"/>
      <c r="AB235" s="706"/>
      <c r="AC235" s="706"/>
      <c r="AD235" s="706"/>
      <c r="AE235" s="706"/>
      <c r="AF235" s="706"/>
      <c r="AG235" s="706"/>
      <c r="AH235" s="706"/>
      <c r="AI235" s="706"/>
      <c r="AJ235" s="706"/>
      <c r="AK235" s="707"/>
    </row>
    <row r="236" spans="1:37" x14ac:dyDescent="0.15">
      <c r="A236" s="703"/>
      <c r="B236" s="704"/>
      <c r="C236" s="704"/>
      <c r="D236" s="704"/>
      <c r="E236" s="704"/>
      <c r="F236" s="704"/>
      <c r="G236" s="704"/>
      <c r="H236" s="704"/>
      <c r="I236" s="697"/>
      <c r="J236" s="697"/>
      <c r="K236" s="697"/>
      <c r="L236" s="697"/>
      <c r="M236" s="588"/>
      <c r="N236" s="588"/>
      <c r="O236" s="588"/>
      <c r="P236" s="588"/>
      <c r="Q236" s="588"/>
      <c r="R236" s="588"/>
      <c r="S236" s="588"/>
      <c r="T236" s="588"/>
      <c r="U236" s="588"/>
      <c r="V236" s="697"/>
      <c r="W236" s="697"/>
      <c r="X236" s="697"/>
      <c r="Y236" s="697"/>
      <c r="Z236" s="697"/>
      <c r="AA236" s="697"/>
      <c r="AB236" s="697"/>
      <c r="AC236" s="697"/>
      <c r="AD236" s="697"/>
      <c r="AE236" s="697"/>
      <c r="AF236" s="697"/>
      <c r="AG236" s="697"/>
      <c r="AH236" s="697"/>
      <c r="AI236" s="588"/>
      <c r="AJ236" s="588"/>
      <c r="AK236" s="698"/>
    </row>
    <row r="237" spans="1:37" x14ac:dyDescent="0.15">
      <c r="A237" s="699" t="s">
        <v>1652</v>
      </c>
      <c r="B237" s="666"/>
      <c r="C237" s="700"/>
      <c r="D237" s="700"/>
      <c r="E237" s="700"/>
      <c r="F237" s="700"/>
      <c r="G237" s="700"/>
      <c r="H237" s="700"/>
      <c r="I237" s="700"/>
      <c r="J237" s="700"/>
      <c r="K237" s="700"/>
      <c r="L237" s="700"/>
      <c r="M237" s="700"/>
      <c r="N237" s="700"/>
      <c r="O237" s="700"/>
      <c r="P237" s="700"/>
      <c r="Q237" s="700"/>
      <c r="R237" s="700"/>
      <c r="S237" s="700"/>
      <c r="T237" s="700"/>
      <c r="U237" s="700"/>
      <c r="V237" s="700"/>
      <c r="W237" s="700"/>
      <c r="X237" s="700"/>
      <c r="Y237" s="700"/>
      <c r="Z237" s="700"/>
      <c r="AA237" s="700"/>
      <c r="AB237" s="700"/>
      <c r="AC237" s="700"/>
      <c r="AD237" s="700"/>
      <c r="AE237" s="700"/>
      <c r="AF237" s="700"/>
      <c r="AG237" s="700"/>
      <c r="AH237" s="700"/>
      <c r="AI237" s="700"/>
      <c r="AJ237" s="700"/>
      <c r="AK237" s="701"/>
    </row>
    <row r="238" spans="1:37" ht="14.25" thickBot="1" x14ac:dyDescent="0.2">
      <c r="A238" s="705"/>
      <c r="B238" s="706"/>
      <c r="C238" s="706"/>
      <c r="D238" s="706"/>
      <c r="E238" s="706"/>
      <c r="F238" s="706"/>
      <c r="G238" s="706"/>
      <c r="H238" s="706"/>
      <c r="I238" s="706"/>
      <c r="J238" s="706"/>
      <c r="K238" s="706"/>
      <c r="L238" s="706"/>
      <c r="M238" s="706"/>
      <c r="N238" s="706"/>
      <c r="O238" s="706"/>
      <c r="P238" s="706"/>
      <c r="Q238" s="706"/>
      <c r="R238" s="706"/>
      <c r="S238" s="706"/>
      <c r="T238" s="706"/>
      <c r="U238" s="706"/>
      <c r="V238" s="706"/>
      <c r="W238" s="706"/>
      <c r="X238" s="706"/>
      <c r="Y238" s="706"/>
      <c r="Z238" s="706"/>
      <c r="AA238" s="706"/>
      <c r="AB238" s="706"/>
      <c r="AC238" s="706"/>
      <c r="AD238" s="706"/>
      <c r="AE238" s="706"/>
      <c r="AF238" s="706"/>
      <c r="AG238" s="706"/>
      <c r="AH238" s="706"/>
      <c r="AI238" s="706"/>
      <c r="AJ238" s="706"/>
      <c r="AK238" s="707"/>
    </row>
    <row r="239" spans="1:37" x14ac:dyDescent="0.15">
      <c r="A239" s="703"/>
      <c r="B239" s="704"/>
      <c r="C239" s="704"/>
      <c r="D239" s="704"/>
      <c r="E239" s="704"/>
      <c r="F239" s="704"/>
      <c r="G239" s="704"/>
      <c r="H239" s="704"/>
      <c r="I239" s="697"/>
      <c r="J239" s="697"/>
      <c r="K239" s="697"/>
      <c r="L239" s="697"/>
      <c r="M239" s="588"/>
      <c r="N239" s="588"/>
      <c r="O239" s="588"/>
      <c r="P239" s="588"/>
      <c r="Q239" s="588"/>
      <c r="R239" s="588"/>
      <c r="S239" s="588"/>
      <c r="T239" s="588"/>
      <c r="U239" s="588"/>
      <c r="V239" s="697"/>
      <c r="W239" s="697"/>
      <c r="X239" s="697"/>
      <c r="Y239" s="697"/>
      <c r="Z239" s="697"/>
      <c r="AA239" s="697"/>
      <c r="AB239" s="697"/>
      <c r="AC239" s="697"/>
      <c r="AD239" s="697"/>
      <c r="AE239" s="697"/>
      <c r="AF239" s="697"/>
      <c r="AG239" s="697"/>
      <c r="AH239" s="697"/>
      <c r="AI239" s="588"/>
      <c r="AJ239" s="588"/>
      <c r="AK239" s="698"/>
    </row>
    <row r="240" spans="1:37" x14ac:dyDescent="0.15">
      <c r="A240" s="699" t="s">
        <v>1652</v>
      </c>
      <c r="B240" s="666"/>
      <c r="C240" s="700"/>
      <c r="D240" s="700"/>
      <c r="E240" s="700"/>
      <c r="F240" s="700"/>
      <c r="G240" s="700"/>
      <c r="H240" s="700"/>
      <c r="I240" s="700"/>
      <c r="J240" s="700"/>
      <c r="K240" s="700"/>
      <c r="L240" s="700"/>
      <c r="M240" s="700"/>
      <c r="N240" s="700"/>
      <c r="O240" s="700"/>
      <c r="P240" s="700"/>
      <c r="Q240" s="700"/>
      <c r="R240" s="700"/>
      <c r="S240" s="700"/>
      <c r="T240" s="700"/>
      <c r="U240" s="700"/>
      <c r="V240" s="700"/>
      <c r="W240" s="700"/>
      <c r="X240" s="700"/>
      <c r="Y240" s="700"/>
      <c r="Z240" s="700"/>
      <c r="AA240" s="700"/>
      <c r="AB240" s="700"/>
      <c r="AC240" s="700"/>
      <c r="AD240" s="700"/>
      <c r="AE240" s="700"/>
      <c r="AF240" s="700"/>
      <c r="AG240" s="700"/>
      <c r="AH240" s="700"/>
      <c r="AI240" s="700"/>
      <c r="AJ240" s="700"/>
      <c r="AK240" s="701"/>
    </row>
    <row r="241" spans="1:37" ht="14.25" thickBot="1" x14ac:dyDescent="0.2">
      <c r="A241" s="705"/>
      <c r="B241" s="706"/>
      <c r="C241" s="706"/>
      <c r="D241" s="706"/>
      <c r="E241" s="706"/>
      <c r="F241" s="706"/>
      <c r="G241" s="706"/>
      <c r="H241" s="706"/>
      <c r="I241" s="706"/>
      <c r="J241" s="706"/>
      <c r="K241" s="706"/>
      <c r="L241" s="706"/>
      <c r="M241" s="706"/>
      <c r="N241" s="706"/>
      <c r="O241" s="706"/>
      <c r="P241" s="706"/>
      <c r="Q241" s="706"/>
      <c r="R241" s="706"/>
      <c r="S241" s="706"/>
      <c r="T241" s="706"/>
      <c r="U241" s="706"/>
      <c r="V241" s="706"/>
      <c r="W241" s="706"/>
      <c r="X241" s="706"/>
      <c r="Y241" s="706"/>
      <c r="Z241" s="706"/>
      <c r="AA241" s="706"/>
      <c r="AB241" s="706"/>
      <c r="AC241" s="706"/>
      <c r="AD241" s="706"/>
      <c r="AE241" s="706"/>
      <c r="AF241" s="706"/>
      <c r="AG241" s="706"/>
      <c r="AH241" s="706"/>
      <c r="AI241" s="706"/>
      <c r="AJ241" s="706"/>
      <c r="AK241" s="707"/>
    </row>
    <row r="242" spans="1:37" x14ac:dyDescent="0.15">
      <c r="A242" s="703"/>
      <c r="B242" s="704"/>
      <c r="C242" s="704"/>
      <c r="D242" s="704"/>
      <c r="E242" s="704"/>
      <c r="F242" s="704"/>
      <c r="G242" s="704"/>
      <c r="H242" s="704"/>
      <c r="I242" s="697"/>
      <c r="J242" s="697"/>
      <c r="K242" s="697"/>
      <c r="L242" s="697"/>
      <c r="M242" s="588"/>
      <c r="N242" s="588"/>
      <c r="O242" s="588"/>
      <c r="P242" s="588"/>
      <c r="Q242" s="588"/>
      <c r="R242" s="588"/>
      <c r="S242" s="588"/>
      <c r="T242" s="588"/>
      <c r="U242" s="588"/>
      <c r="V242" s="697"/>
      <c r="W242" s="697"/>
      <c r="X242" s="697"/>
      <c r="Y242" s="697"/>
      <c r="Z242" s="697"/>
      <c r="AA242" s="697"/>
      <c r="AB242" s="697"/>
      <c r="AC242" s="697"/>
      <c r="AD242" s="697"/>
      <c r="AE242" s="697"/>
      <c r="AF242" s="697"/>
      <c r="AG242" s="697"/>
      <c r="AH242" s="697"/>
      <c r="AI242" s="588"/>
      <c r="AJ242" s="588"/>
      <c r="AK242" s="698"/>
    </row>
    <row r="243" spans="1:37" x14ac:dyDescent="0.15">
      <c r="A243" s="699" t="s">
        <v>1652</v>
      </c>
      <c r="B243" s="666"/>
      <c r="C243" s="700"/>
      <c r="D243" s="700"/>
      <c r="E243" s="700"/>
      <c r="F243" s="700"/>
      <c r="G243" s="700"/>
      <c r="H243" s="700"/>
      <c r="I243" s="700"/>
      <c r="J243" s="700"/>
      <c r="K243" s="700"/>
      <c r="L243" s="700"/>
      <c r="M243" s="700"/>
      <c r="N243" s="700"/>
      <c r="O243" s="700"/>
      <c r="P243" s="700"/>
      <c r="Q243" s="700"/>
      <c r="R243" s="700"/>
      <c r="S243" s="700"/>
      <c r="T243" s="700"/>
      <c r="U243" s="700"/>
      <c r="V243" s="700"/>
      <c r="W243" s="700"/>
      <c r="X243" s="700"/>
      <c r="Y243" s="700"/>
      <c r="Z243" s="700"/>
      <c r="AA243" s="700"/>
      <c r="AB243" s="700"/>
      <c r="AC243" s="700"/>
      <c r="AD243" s="700"/>
      <c r="AE243" s="700"/>
      <c r="AF243" s="700"/>
      <c r="AG243" s="700"/>
      <c r="AH243" s="700"/>
      <c r="AI243" s="700"/>
      <c r="AJ243" s="700"/>
      <c r="AK243" s="701"/>
    </row>
    <row r="244" spans="1:37" ht="14.25" thickBot="1" x14ac:dyDescent="0.2">
      <c r="A244" s="705"/>
      <c r="B244" s="706"/>
      <c r="C244" s="706"/>
      <c r="D244" s="706"/>
      <c r="E244" s="706"/>
      <c r="F244" s="706"/>
      <c r="G244" s="706"/>
      <c r="H244" s="706"/>
      <c r="I244" s="706"/>
      <c r="J244" s="706"/>
      <c r="K244" s="706"/>
      <c r="L244" s="706"/>
      <c r="M244" s="706"/>
      <c r="N244" s="706"/>
      <c r="O244" s="706"/>
      <c r="P244" s="706"/>
      <c r="Q244" s="706"/>
      <c r="R244" s="706"/>
      <c r="S244" s="706"/>
      <c r="T244" s="706"/>
      <c r="U244" s="706"/>
      <c r="V244" s="706"/>
      <c r="W244" s="706"/>
      <c r="X244" s="706"/>
      <c r="Y244" s="706"/>
      <c r="Z244" s="706"/>
      <c r="AA244" s="706"/>
      <c r="AB244" s="706"/>
      <c r="AC244" s="706"/>
      <c r="AD244" s="706"/>
      <c r="AE244" s="706"/>
      <c r="AF244" s="706"/>
      <c r="AG244" s="706"/>
      <c r="AH244" s="706"/>
      <c r="AI244" s="706"/>
      <c r="AJ244" s="706"/>
      <c r="AK244" s="707"/>
    </row>
    <row r="245" spans="1:37" x14ac:dyDescent="0.15">
      <c r="A245" s="218"/>
      <c r="B245" s="218"/>
      <c r="C245" s="218"/>
      <c r="D245" s="218"/>
      <c r="E245" s="218"/>
      <c r="F245" s="218"/>
      <c r="G245" s="218"/>
      <c r="H245" s="218"/>
      <c r="I245" s="218"/>
      <c r="J245" s="218"/>
      <c r="K245" s="218"/>
      <c r="L245" s="218"/>
      <c r="M245" s="218"/>
      <c r="N245" s="218"/>
      <c r="O245" s="218"/>
      <c r="P245" s="218"/>
      <c r="Q245" s="218"/>
      <c r="R245" s="218"/>
      <c r="S245" s="218"/>
      <c r="T245" s="218"/>
      <c r="U245" s="218"/>
      <c r="V245" s="218"/>
      <c r="W245" s="218"/>
      <c r="X245" s="218"/>
      <c r="Y245" s="218"/>
      <c r="Z245" s="218"/>
      <c r="AA245" s="218"/>
      <c r="AB245" s="218"/>
      <c r="AC245" s="218"/>
      <c r="AD245" s="218"/>
      <c r="AE245" s="218"/>
      <c r="AF245" s="218"/>
      <c r="AG245" s="218"/>
      <c r="AH245" s="218"/>
      <c r="AI245" s="218"/>
      <c r="AJ245" s="218"/>
      <c r="AK245" s="218"/>
    </row>
    <row r="246" spans="1:37" x14ac:dyDescent="0.15">
      <c r="A246" s="218"/>
      <c r="B246" s="218"/>
      <c r="C246" s="218"/>
      <c r="D246" s="218"/>
      <c r="E246" s="218"/>
      <c r="F246" s="218"/>
      <c r="G246" s="218"/>
      <c r="H246" s="218"/>
      <c r="I246" s="218"/>
      <c r="J246" s="218"/>
      <c r="K246" s="218"/>
      <c r="L246" s="218"/>
      <c r="M246" s="218"/>
      <c r="N246" s="218"/>
      <c r="O246" s="218"/>
      <c r="P246" s="218"/>
      <c r="Q246" s="218"/>
      <c r="R246" s="218"/>
      <c r="S246" s="218"/>
      <c r="T246" s="218"/>
      <c r="U246" s="218"/>
      <c r="V246" s="218"/>
      <c r="W246" s="218"/>
      <c r="X246" s="218"/>
      <c r="Y246" s="218"/>
      <c r="Z246" s="218"/>
      <c r="AA246" s="218"/>
      <c r="AB246" s="218"/>
      <c r="AC246" s="218"/>
      <c r="AD246" s="218"/>
      <c r="AE246" s="218"/>
      <c r="AF246" s="218"/>
      <c r="AG246" s="218"/>
      <c r="AH246" s="218"/>
      <c r="AI246" s="218"/>
      <c r="AJ246" s="218"/>
      <c r="AK246" s="218"/>
    </row>
    <row r="247" spans="1:37" x14ac:dyDescent="0.15">
      <c r="A247" s="218"/>
      <c r="B247" s="218"/>
      <c r="C247" s="218"/>
      <c r="D247" s="218"/>
      <c r="E247" s="218"/>
      <c r="F247" s="218"/>
      <c r="G247" s="218"/>
      <c r="H247" s="218"/>
      <c r="I247" s="218"/>
      <c r="J247" s="218"/>
      <c r="K247" s="218"/>
      <c r="L247" s="218"/>
      <c r="M247" s="218"/>
      <c r="N247" s="218"/>
      <c r="O247" s="218"/>
      <c r="P247" s="218"/>
      <c r="Q247" s="218"/>
      <c r="R247" s="218"/>
      <c r="S247" s="218"/>
      <c r="T247" s="218"/>
      <c r="U247" s="218"/>
      <c r="V247" s="218"/>
      <c r="W247" s="218"/>
      <c r="X247" s="218"/>
      <c r="Y247" s="218"/>
      <c r="Z247" s="218"/>
      <c r="AA247" s="218"/>
      <c r="AB247" s="218"/>
      <c r="AC247" s="218"/>
      <c r="AD247" s="218"/>
      <c r="AE247" s="218"/>
      <c r="AF247" s="218"/>
      <c r="AG247" s="218"/>
      <c r="AH247" s="218"/>
      <c r="AI247" s="218"/>
      <c r="AJ247" s="218"/>
      <c r="AK247" s="218"/>
    </row>
    <row r="248" spans="1:37" x14ac:dyDescent="0.15">
      <c r="A248" s="218"/>
      <c r="B248" s="218"/>
      <c r="C248" s="218"/>
      <c r="D248" s="218"/>
      <c r="E248" s="218"/>
      <c r="F248" s="218"/>
      <c r="G248" s="218"/>
      <c r="H248" s="218"/>
      <c r="I248" s="218"/>
      <c r="J248" s="218"/>
      <c r="K248" s="218"/>
      <c r="L248" s="218"/>
      <c r="M248" s="218"/>
      <c r="N248" s="218"/>
      <c r="O248" s="218"/>
      <c r="P248" s="218"/>
      <c r="Q248" s="218"/>
      <c r="R248" s="218"/>
      <c r="S248" s="218"/>
      <c r="T248" s="218"/>
      <c r="U248" s="218"/>
      <c r="V248" s="218"/>
      <c r="W248" s="218"/>
      <c r="X248" s="218"/>
      <c r="Y248" s="218"/>
      <c r="Z248" s="218"/>
      <c r="AA248" s="218"/>
      <c r="AB248" s="218"/>
      <c r="AC248" s="218"/>
      <c r="AD248" s="218"/>
      <c r="AE248" s="218"/>
      <c r="AF248" s="218"/>
      <c r="AG248" s="218"/>
      <c r="AH248" s="218"/>
      <c r="AI248" s="218"/>
      <c r="AJ248" s="218"/>
      <c r="AK248" s="218"/>
    </row>
    <row r="249" spans="1:37" x14ac:dyDescent="0.15">
      <c r="A249" s="218"/>
      <c r="B249" s="218"/>
      <c r="C249" s="218"/>
      <c r="D249" s="218"/>
      <c r="E249" s="218"/>
      <c r="F249" s="218"/>
      <c r="G249" s="218"/>
      <c r="H249" s="218"/>
      <c r="I249" s="218"/>
      <c r="J249" s="218"/>
      <c r="K249" s="218"/>
      <c r="L249" s="218"/>
      <c r="M249" s="218"/>
      <c r="N249" s="218"/>
      <c r="O249" s="218"/>
      <c r="P249" s="218"/>
      <c r="Q249" s="218"/>
      <c r="R249" s="218"/>
      <c r="S249" s="218"/>
      <c r="T249" s="218"/>
      <c r="U249" s="218"/>
      <c r="V249" s="218"/>
      <c r="W249" s="218"/>
      <c r="X249" s="218"/>
      <c r="Y249" s="218"/>
      <c r="Z249" s="218"/>
      <c r="AA249" s="218"/>
      <c r="AB249" s="218"/>
      <c r="AC249" s="218"/>
      <c r="AD249" s="218"/>
      <c r="AE249" s="218"/>
      <c r="AF249" s="218"/>
      <c r="AG249" s="218"/>
      <c r="AH249" s="218"/>
      <c r="AI249" s="218"/>
      <c r="AJ249" s="218"/>
      <c r="AK249" s="218"/>
    </row>
    <row r="250" spans="1:37" x14ac:dyDescent="0.15">
      <c r="A250" s="218"/>
      <c r="B250" s="218"/>
      <c r="C250" s="218"/>
      <c r="D250" s="218"/>
      <c r="E250" s="218"/>
      <c r="F250" s="218"/>
      <c r="G250" s="218"/>
      <c r="H250" s="218"/>
      <c r="I250" s="218"/>
      <c r="J250" s="218"/>
      <c r="K250" s="218"/>
      <c r="L250" s="218"/>
      <c r="M250" s="218"/>
      <c r="N250" s="218"/>
      <c r="O250" s="218"/>
      <c r="P250" s="218"/>
      <c r="Q250" s="218"/>
      <c r="R250" s="218"/>
      <c r="S250" s="218"/>
      <c r="T250" s="218"/>
      <c r="U250" s="218"/>
      <c r="V250" s="218"/>
      <c r="W250" s="218"/>
      <c r="X250" s="218"/>
      <c r="Y250" s="218"/>
      <c r="Z250" s="218"/>
      <c r="AA250" s="218"/>
      <c r="AB250" s="218"/>
      <c r="AC250" s="218"/>
      <c r="AD250" s="218"/>
      <c r="AE250" s="218"/>
      <c r="AF250" s="218"/>
      <c r="AG250" s="218"/>
      <c r="AH250" s="218"/>
      <c r="AI250" s="218"/>
      <c r="AJ250" s="218"/>
      <c r="AK250" s="218"/>
    </row>
    <row r="251" spans="1:37" x14ac:dyDescent="0.15">
      <c r="A251" s="218"/>
      <c r="B251" s="218"/>
      <c r="C251" s="218"/>
      <c r="D251" s="218"/>
      <c r="E251" s="218"/>
      <c r="F251" s="218"/>
      <c r="G251" s="218"/>
      <c r="H251" s="218"/>
      <c r="I251" s="218"/>
      <c r="J251" s="218"/>
      <c r="K251" s="218"/>
      <c r="L251" s="218"/>
      <c r="M251" s="218"/>
      <c r="N251" s="218"/>
      <c r="O251" s="218"/>
      <c r="P251" s="218"/>
      <c r="Q251" s="218"/>
      <c r="R251" s="218"/>
      <c r="S251" s="218"/>
      <c r="T251" s="218"/>
      <c r="U251" s="218"/>
      <c r="V251" s="218"/>
      <c r="W251" s="218"/>
      <c r="X251" s="218"/>
      <c r="Y251" s="218"/>
      <c r="Z251" s="218"/>
      <c r="AA251" s="218"/>
      <c r="AB251" s="218"/>
      <c r="AC251" s="218"/>
      <c r="AD251" s="218"/>
      <c r="AE251" s="218"/>
      <c r="AF251" s="218"/>
      <c r="AG251" s="218"/>
      <c r="AH251" s="218"/>
      <c r="AI251" s="218"/>
      <c r="AJ251" s="218"/>
      <c r="AK251" s="218"/>
    </row>
    <row r="252" spans="1:37" x14ac:dyDescent="0.15">
      <c r="A252" s="218"/>
      <c r="B252" s="218"/>
      <c r="C252" s="218"/>
      <c r="D252" s="218"/>
      <c r="E252" s="218"/>
      <c r="F252" s="218"/>
      <c r="G252" s="218"/>
      <c r="H252" s="218"/>
      <c r="I252" s="218"/>
      <c r="J252" s="218"/>
      <c r="K252" s="218"/>
      <c r="L252" s="218"/>
      <c r="M252" s="218"/>
      <c r="N252" s="218"/>
      <c r="O252" s="218"/>
      <c r="P252" s="218"/>
      <c r="Q252" s="218"/>
      <c r="R252" s="218"/>
      <c r="S252" s="218"/>
      <c r="T252" s="218"/>
      <c r="U252" s="218"/>
      <c r="V252" s="218"/>
      <c r="W252" s="218"/>
      <c r="X252" s="218"/>
      <c r="Y252" s="218"/>
      <c r="Z252" s="218"/>
      <c r="AA252" s="218"/>
      <c r="AB252" s="218"/>
      <c r="AC252" s="218"/>
      <c r="AD252" s="218"/>
      <c r="AE252" s="218"/>
      <c r="AF252" s="218"/>
      <c r="AG252" s="218"/>
      <c r="AH252" s="218"/>
      <c r="AI252" s="218"/>
      <c r="AJ252" s="218"/>
      <c r="AK252" s="218"/>
    </row>
    <row r="253" spans="1:37" x14ac:dyDescent="0.15">
      <c r="A253" s="218"/>
      <c r="B253" s="218"/>
      <c r="C253" s="218"/>
      <c r="D253" s="218"/>
      <c r="E253" s="218"/>
      <c r="F253" s="218"/>
      <c r="G253" s="218"/>
      <c r="H253" s="218"/>
      <c r="I253" s="218"/>
      <c r="J253" s="218"/>
      <c r="K253" s="218"/>
      <c r="L253" s="218"/>
      <c r="M253" s="218"/>
      <c r="N253" s="218"/>
      <c r="O253" s="218"/>
      <c r="P253" s="218"/>
      <c r="Q253" s="218"/>
      <c r="R253" s="218"/>
      <c r="S253" s="218"/>
      <c r="T253" s="218"/>
      <c r="U253" s="218"/>
      <c r="V253" s="218"/>
      <c r="W253" s="218"/>
      <c r="X253" s="218"/>
      <c r="Y253" s="218"/>
      <c r="Z253" s="218"/>
      <c r="AA253" s="218"/>
      <c r="AB253" s="218"/>
      <c r="AC253" s="218"/>
      <c r="AD253" s="218"/>
      <c r="AE253" s="218"/>
      <c r="AF253" s="218"/>
      <c r="AG253" s="218"/>
      <c r="AH253" s="218"/>
      <c r="AI253" s="218"/>
      <c r="AJ253" s="218"/>
      <c r="AK253" s="218"/>
    </row>
    <row r="254" spans="1:37" x14ac:dyDescent="0.15">
      <c r="A254" s="218"/>
      <c r="B254" s="218"/>
      <c r="C254" s="218"/>
      <c r="D254" s="218"/>
      <c r="E254" s="218"/>
      <c r="F254" s="218"/>
      <c r="G254" s="218"/>
      <c r="H254" s="218"/>
      <c r="I254" s="218"/>
      <c r="J254" s="218"/>
      <c r="K254" s="218"/>
      <c r="L254" s="218"/>
      <c r="M254" s="218"/>
      <c r="N254" s="218"/>
      <c r="O254" s="218"/>
      <c r="P254" s="218"/>
      <c r="Q254" s="218"/>
      <c r="R254" s="218"/>
      <c r="S254" s="218"/>
      <c r="T254" s="218"/>
      <c r="U254" s="218"/>
      <c r="V254" s="218"/>
      <c r="W254" s="218"/>
      <c r="X254" s="218"/>
      <c r="Y254" s="218"/>
      <c r="Z254" s="218"/>
      <c r="AA254" s="218"/>
      <c r="AB254" s="218"/>
      <c r="AC254" s="218"/>
      <c r="AD254" s="218"/>
      <c r="AE254" s="218"/>
      <c r="AF254" s="218"/>
      <c r="AG254" s="218"/>
      <c r="AH254" s="218"/>
      <c r="AI254" s="218"/>
      <c r="AJ254" s="218"/>
      <c r="AK254" s="218"/>
    </row>
    <row r="255" spans="1:37" x14ac:dyDescent="0.15">
      <c r="A255" s="218"/>
      <c r="B255" s="218"/>
      <c r="C255" s="218"/>
      <c r="D255" s="218"/>
      <c r="E255" s="218"/>
      <c r="F255" s="218"/>
      <c r="G255" s="218"/>
      <c r="H255" s="218"/>
      <c r="I255" s="218"/>
      <c r="J255" s="218"/>
      <c r="K255" s="218"/>
      <c r="L255" s="218"/>
      <c r="M255" s="218"/>
      <c r="N255" s="218"/>
      <c r="O255" s="218"/>
      <c r="P255" s="218"/>
      <c r="Q255" s="218"/>
      <c r="R255" s="218"/>
      <c r="S255" s="218"/>
      <c r="T255" s="218"/>
      <c r="U255" s="218"/>
      <c r="V255" s="218"/>
      <c r="W255" s="218"/>
      <c r="X255" s="218"/>
      <c r="Y255" s="218"/>
      <c r="Z255" s="218"/>
      <c r="AA255" s="218"/>
      <c r="AB255" s="218"/>
      <c r="AC255" s="218"/>
      <c r="AD255" s="218"/>
      <c r="AE255" s="218"/>
      <c r="AF255" s="218"/>
      <c r="AG255" s="218"/>
      <c r="AH255" s="218"/>
      <c r="AI255" s="218"/>
      <c r="AJ255" s="218"/>
      <c r="AK255" s="218"/>
    </row>
    <row r="256" spans="1:37" x14ac:dyDescent="0.15">
      <c r="A256" s="218"/>
      <c r="B256" s="218"/>
      <c r="C256" s="218"/>
      <c r="D256" s="218"/>
      <c r="E256" s="218"/>
      <c r="F256" s="218"/>
      <c r="G256" s="218"/>
      <c r="H256" s="218"/>
      <c r="I256" s="218"/>
      <c r="J256" s="218"/>
      <c r="K256" s="218"/>
      <c r="L256" s="218"/>
      <c r="M256" s="218"/>
      <c r="N256" s="218"/>
      <c r="O256" s="218"/>
      <c r="P256" s="218"/>
      <c r="Q256" s="218"/>
      <c r="R256" s="218"/>
      <c r="S256" s="218"/>
      <c r="T256" s="218"/>
      <c r="U256" s="218"/>
      <c r="V256" s="218"/>
      <c r="W256" s="218"/>
      <c r="X256" s="218"/>
      <c r="Y256" s="218"/>
      <c r="Z256" s="218"/>
      <c r="AA256" s="218"/>
      <c r="AB256" s="218"/>
      <c r="AC256" s="218"/>
      <c r="AD256" s="218"/>
      <c r="AE256" s="218"/>
      <c r="AF256" s="218"/>
      <c r="AG256" s="218"/>
      <c r="AH256" s="218"/>
      <c r="AI256" s="218"/>
      <c r="AJ256" s="218"/>
      <c r="AK256" s="218"/>
    </row>
    <row r="257" spans="1:37" x14ac:dyDescent="0.15">
      <c r="A257" s="218"/>
      <c r="B257" s="218"/>
      <c r="C257" s="218"/>
      <c r="D257" s="218"/>
      <c r="E257" s="218"/>
      <c r="F257" s="218"/>
      <c r="G257" s="218"/>
      <c r="H257" s="218"/>
      <c r="I257" s="218"/>
      <c r="J257" s="218"/>
      <c r="K257" s="218"/>
      <c r="L257" s="218"/>
      <c r="M257" s="218"/>
      <c r="N257" s="218"/>
      <c r="O257" s="218"/>
      <c r="P257" s="218"/>
      <c r="Q257" s="218"/>
      <c r="R257" s="218"/>
      <c r="S257" s="218"/>
      <c r="T257" s="218"/>
      <c r="U257" s="218"/>
      <c r="V257" s="218"/>
      <c r="W257" s="218"/>
      <c r="X257" s="218"/>
      <c r="Y257" s="218"/>
      <c r="Z257" s="218"/>
      <c r="AA257" s="218"/>
      <c r="AB257" s="218"/>
      <c r="AC257" s="218"/>
      <c r="AD257" s="218"/>
      <c r="AE257" s="218"/>
      <c r="AF257" s="218"/>
      <c r="AG257" s="218"/>
      <c r="AH257" s="218"/>
      <c r="AI257" s="218"/>
      <c r="AJ257" s="218"/>
      <c r="AK257" s="218"/>
    </row>
    <row r="258" spans="1:37" x14ac:dyDescent="0.15">
      <c r="A258" s="218"/>
      <c r="B258" s="218"/>
      <c r="C258" s="218"/>
      <c r="D258" s="218"/>
      <c r="E258" s="218"/>
      <c r="F258" s="218"/>
      <c r="G258" s="218"/>
      <c r="H258" s="218"/>
      <c r="I258" s="218"/>
      <c r="J258" s="218"/>
      <c r="K258" s="218"/>
      <c r="L258" s="218"/>
      <c r="M258" s="218"/>
      <c r="N258" s="218"/>
      <c r="O258" s="218"/>
      <c r="P258" s="218"/>
      <c r="Q258" s="218"/>
      <c r="R258" s="218"/>
      <c r="S258" s="218"/>
      <c r="T258" s="218"/>
      <c r="U258" s="218"/>
      <c r="V258" s="218"/>
      <c r="W258" s="218"/>
      <c r="X258" s="218"/>
      <c r="Y258" s="218"/>
      <c r="Z258" s="218"/>
      <c r="AA258" s="218"/>
      <c r="AB258" s="218"/>
      <c r="AC258" s="218"/>
      <c r="AD258" s="218"/>
      <c r="AE258" s="218"/>
      <c r="AF258" s="218"/>
      <c r="AG258" s="218"/>
      <c r="AH258" s="218"/>
      <c r="AI258" s="218"/>
      <c r="AJ258" s="218"/>
      <c r="AK258" s="218"/>
    </row>
    <row r="259" spans="1:37" x14ac:dyDescent="0.15">
      <c r="A259" s="218"/>
      <c r="B259" s="218"/>
      <c r="C259" s="218"/>
      <c r="D259" s="218"/>
      <c r="E259" s="218"/>
      <c r="F259" s="218"/>
      <c r="G259" s="218"/>
      <c r="H259" s="218"/>
      <c r="I259" s="218"/>
      <c r="J259" s="218"/>
      <c r="K259" s="218"/>
      <c r="L259" s="218"/>
      <c r="M259" s="218"/>
      <c r="N259" s="218"/>
      <c r="O259" s="218"/>
      <c r="P259" s="218"/>
      <c r="Q259" s="218"/>
      <c r="R259" s="218"/>
      <c r="S259" s="218"/>
      <c r="T259" s="218"/>
      <c r="U259" s="218"/>
      <c r="V259" s="218"/>
      <c r="W259" s="218"/>
      <c r="X259" s="218"/>
      <c r="Y259" s="218"/>
      <c r="Z259" s="218"/>
      <c r="AA259" s="218"/>
      <c r="AB259" s="218"/>
      <c r="AC259" s="218"/>
      <c r="AD259" s="218"/>
      <c r="AE259" s="218"/>
      <c r="AF259" s="218"/>
      <c r="AG259" s="218"/>
      <c r="AH259" s="218"/>
      <c r="AI259" s="218"/>
      <c r="AJ259" s="218"/>
      <c r="AK259" s="218"/>
    </row>
    <row r="260" spans="1:37" x14ac:dyDescent="0.15">
      <c r="A260" s="218"/>
      <c r="B260" s="218"/>
      <c r="C260" s="218"/>
      <c r="D260" s="218"/>
      <c r="E260" s="218"/>
      <c r="F260" s="218"/>
      <c r="G260" s="218"/>
      <c r="H260" s="218"/>
      <c r="I260" s="218"/>
      <c r="J260" s="218"/>
      <c r="K260" s="218"/>
      <c r="L260" s="218"/>
      <c r="M260" s="218"/>
      <c r="N260" s="218"/>
      <c r="O260" s="218"/>
      <c r="P260" s="218"/>
      <c r="Q260" s="218"/>
      <c r="R260" s="218"/>
      <c r="S260" s="218"/>
      <c r="T260" s="218"/>
      <c r="U260" s="218"/>
      <c r="V260" s="218"/>
      <c r="W260" s="218"/>
      <c r="X260" s="218"/>
      <c r="Y260" s="218"/>
      <c r="Z260" s="218"/>
      <c r="AA260" s="218"/>
      <c r="AB260" s="218"/>
      <c r="AC260" s="218"/>
      <c r="AD260" s="218"/>
      <c r="AE260" s="218"/>
      <c r="AF260" s="218"/>
      <c r="AG260" s="218"/>
      <c r="AH260" s="218"/>
      <c r="AI260" s="218"/>
      <c r="AJ260" s="218"/>
      <c r="AK260" s="218"/>
    </row>
    <row r="261" spans="1:37" x14ac:dyDescent="0.15">
      <c r="A261" s="218"/>
      <c r="B261" s="218"/>
      <c r="C261" s="218"/>
      <c r="D261" s="218"/>
      <c r="E261" s="218"/>
      <c r="F261" s="218"/>
      <c r="G261" s="218"/>
      <c r="H261" s="218"/>
      <c r="I261" s="218"/>
      <c r="J261" s="218"/>
      <c r="K261" s="218"/>
      <c r="L261" s="218"/>
      <c r="M261" s="218"/>
      <c r="N261" s="218"/>
      <c r="O261" s="218"/>
      <c r="P261" s="218"/>
      <c r="Q261" s="218"/>
      <c r="R261" s="218"/>
      <c r="S261" s="218"/>
      <c r="T261" s="218"/>
      <c r="U261" s="218"/>
      <c r="V261" s="218"/>
      <c r="W261" s="218"/>
      <c r="X261" s="218"/>
      <c r="Y261" s="218"/>
      <c r="Z261" s="218"/>
      <c r="AA261" s="218"/>
      <c r="AB261" s="218"/>
      <c r="AC261" s="218"/>
      <c r="AD261" s="218"/>
      <c r="AE261" s="218"/>
      <c r="AF261" s="218"/>
      <c r="AG261" s="218"/>
      <c r="AH261" s="218"/>
      <c r="AI261" s="218"/>
      <c r="AJ261" s="218"/>
      <c r="AK261" s="218"/>
    </row>
    <row r="262" spans="1:37" x14ac:dyDescent="0.15">
      <c r="A262" s="218"/>
      <c r="B262" s="218"/>
      <c r="C262" s="218"/>
      <c r="D262" s="218"/>
      <c r="E262" s="218"/>
      <c r="F262" s="218"/>
      <c r="G262" s="218"/>
      <c r="H262" s="218"/>
      <c r="I262" s="218"/>
      <c r="J262" s="218"/>
      <c r="K262" s="218"/>
      <c r="L262" s="218"/>
      <c r="M262" s="218"/>
      <c r="N262" s="218"/>
      <c r="O262" s="218"/>
      <c r="P262" s="218"/>
      <c r="Q262" s="218"/>
      <c r="R262" s="218"/>
      <c r="S262" s="218"/>
      <c r="T262" s="218"/>
      <c r="U262" s="218"/>
      <c r="V262" s="218"/>
      <c r="W262" s="218"/>
      <c r="X262" s="218"/>
      <c r="Y262" s="218"/>
      <c r="Z262" s="218"/>
      <c r="AA262" s="218"/>
      <c r="AB262" s="218"/>
      <c r="AC262" s="218"/>
      <c r="AD262" s="218"/>
      <c r="AE262" s="218"/>
      <c r="AF262" s="218"/>
      <c r="AG262" s="218"/>
      <c r="AH262" s="218"/>
      <c r="AI262" s="218"/>
      <c r="AJ262" s="218"/>
      <c r="AK262" s="218"/>
    </row>
    <row r="263" spans="1:37" x14ac:dyDescent="0.15">
      <c r="A263" s="218"/>
      <c r="B263" s="218"/>
      <c r="C263" s="218"/>
      <c r="D263" s="218"/>
      <c r="E263" s="218"/>
      <c r="F263" s="218"/>
      <c r="G263" s="218"/>
      <c r="H263" s="218"/>
      <c r="I263" s="218"/>
      <c r="J263" s="218"/>
      <c r="K263" s="218"/>
      <c r="L263" s="218"/>
      <c r="M263" s="218"/>
      <c r="N263" s="218"/>
      <c r="O263" s="218"/>
      <c r="P263" s="218"/>
      <c r="Q263" s="218"/>
      <c r="R263" s="218"/>
      <c r="S263" s="218"/>
      <c r="T263" s="218"/>
      <c r="U263" s="218"/>
      <c r="V263" s="218"/>
      <c r="W263" s="218"/>
      <c r="X263" s="218"/>
      <c r="Y263" s="218"/>
      <c r="Z263" s="218"/>
      <c r="AA263" s="218"/>
      <c r="AB263" s="218"/>
      <c r="AC263" s="218"/>
      <c r="AD263" s="218"/>
      <c r="AE263" s="218"/>
      <c r="AF263" s="218"/>
      <c r="AG263" s="218"/>
      <c r="AH263" s="218"/>
      <c r="AI263" s="218"/>
      <c r="AJ263" s="218"/>
      <c r="AK263" s="218"/>
    </row>
    <row r="264" spans="1:37" x14ac:dyDescent="0.15">
      <c r="A264" s="218"/>
      <c r="B264" s="218"/>
      <c r="C264" s="218"/>
      <c r="D264" s="218"/>
      <c r="E264" s="218"/>
      <c r="F264" s="218"/>
      <c r="G264" s="218"/>
      <c r="H264" s="218"/>
      <c r="I264" s="218"/>
      <c r="J264" s="218"/>
      <c r="K264" s="218"/>
      <c r="L264" s="218"/>
      <c r="M264" s="218"/>
      <c r="N264" s="218"/>
      <c r="O264" s="218"/>
      <c r="P264" s="218"/>
      <c r="Q264" s="218"/>
      <c r="R264" s="218"/>
      <c r="S264" s="218"/>
      <c r="T264" s="218"/>
      <c r="U264" s="218"/>
      <c r="V264" s="218"/>
      <c r="W264" s="218"/>
      <c r="X264" s="218"/>
      <c r="Y264" s="218"/>
      <c r="Z264" s="218"/>
      <c r="AA264" s="218"/>
      <c r="AB264" s="218"/>
      <c r="AC264" s="218"/>
      <c r="AD264" s="218"/>
      <c r="AE264" s="218"/>
      <c r="AF264" s="218"/>
      <c r="AG264" s="218"/>
      <c r="AH264" s="218"/>
      <c r="AI264" s="218"/>
      <c r="AJ264" s="218"/>
      <c r="AK264" s="218"/>
    </row>
    <row r="265" spans="1:37" x14ac:dyDescent="0.15">
      <c r="A265" s="218"/>
      <c r="B265" s="218"/>
      <c r="C265" s="218"/>
      <c r="D265" s="218"/>
      <c r="E265" s="218"/>
      <c r="F265" s="218"/>
      <c r="G265" s="218"/>
      <c r="H265" s="218"/>
      <c r="I265" s="218"/>
      <c r="J265" s="218"/>
      <c r="K265" s="218"/>
      <c r="L265" s="218"/>
      <c r="M265" s="218"/>
      <c r="N265" s="218"/>
      <c r="O265" s="218"/>
      <c r="P265" s="218"/>
      <c r="Q265" s="218"/>
      <c r="R265" s="218"/>
      <c r="S265" s="218"/>
      <c r="T265" s="218"/>
      <c r="U265" s="218"/>
      <c r="V265" s="218"/>
      <c r="W265" s="218"/>
      <c r="X265" s="218"/>
      <c r="Y265" s="218"/>
      <c r="Z265" s="218"/>
      <c r="AA265" s="218"/>
      <c r="AB265" s="218"/>
      <c r="AC265" s="218"/>
      <c r="AD265" s="218"/>
      <c r="AE265" s="218"/>
      <c r="AF265" s="218"/>
      <c r="AG265" s="218"/>
      <c r="AH265" s="218"/>
      <c r="AI265" s="218"/>
      <c r="AJ265" s="218"/>
      <c r="AK265" s="218"/>
    </row>
    <row r="266" spans="1:37" x14ac:dyDescent="0.15">
      <c r="A266" s="218"/>
      <c r="B266" s="218"/>
      <c r="C266" s="218"/>
      <c r="D266" s="218"/>
      <c r="E266" s="218"/>
      <c r="F266" s="218"/>
      <c r="G266" s="218"/>
      <c r="H266" s="218"/>
      <c r="I266" s="218"/>
      <c r="J266" s="218"/>
      <c r="K266" s="218"/>
      <c r="L266" s="218"/>
      <c r="M266" s="218"/>
      <c r="N266" s="218"/>
      <c r="O266" s="218"/>
      <c r="P266" s="218"/>
      <c r="Q266" s="218"/>
      <c r="R266" s="218"/>
      <c r="S266" s="218"/>
      <c r="T266" s="218"/>
      <c r="U266" s="218"/>
      <c r="V266" s="218"/>
      <c r="W266" s="218"/>
      <c r="X266" s="218"/>
      <c r="Y266" s="218"/>
      <c r="Z266" s="218"/>
      <c r="AA266" s="218"/>
      <c r="AB266" s="218"/>
      <c r="AC266" s="218"/>
      <c r="AD266" s="218"/>
      <c r="AE266" s="218"/>
      <c r="AF266" s="218"/>
      <c r="AG266" s="218"/>
      <c r="AH266" s="218"/>
      <c r="AI266" s="218"/>
      <c r="AJ266" s="218"/>
      <c r="AK266" s="218"/>
    </row>
    <row r="267" spans="1:37" x14ac:dyDescent="0.15">
      <c r="A267" s="218"/>
      <c r="B267" s="218"/>
      <c r="C267" s="218"/>
      <c r="D267" s="218"/>
      <c r="E267" s="218"/>
      <c r="F267" s="218"/>
      <c r="G267" s="218"/>
      <c r="H267" s="218"/>
      <c r="I267" s="218"/>
      <c r="J267" s="218"/>
      <c r="K267" s="218"/>
      <c r="L267" s="218"/>
      <c r="M267" s="218"/>
      <c r="N267" s="218"/>
      <c r="O267" s="218"/>
      <c r="P267" s="218"/>
      <c r="Q267" s="218"/>
      <c r="R267" s="218"/>
      <c r="S267" s="218"/>
      <c r="T267" s="218"/>
      <c r="U267" s="218"/>
      <c r="V267" s="218"/>
      <c r="W267" s="218"/>
      <c r="X267" s="218"/>
      <c r="Y267" s="218"/>
      <c r="Z267" s="218"/>
      <c r="AA267" s="218"/>
      <c r="AB267" s="218"/>
      <c r="AC267" s="218"/>
      <c r="AD267" s="218"/>
      <c r="AE267" s="218"/>
      <c r="AF267" s="218"/>
      <c r="AG267" s="218"/>
      <c r="AH267" s="218"/>
      <c r="AI267" s="218"/>
      <c r="AJ267" s="218"/>
      <c r="AK267" s="218"/>
    </row>
    <row r="268" spans="1:37" x14ac:dyDescent="0.15">
      <c r="A268" s="218"/>
      <c r="B268" s="218"/>
      <c r="C268" s="218"/>
      <c r="D268" s="218"/>
      <c r="E268" s="218"/>
      <c r="F268" s="218"/>
      <c r="G268" s="218"/>
      <c r="H268" s="218"/>
      <c r="I268" s="218"/>
      <c r="J268" s="218"/>
      <c r="K268" s="218"/>
      <c r="L268" s="218"/>
      <c r="M268" s="218"/>
      <c r="N268" s="218"/>
      <c r="O268" s="218"/>
      <c r="P268" s="218"/>
      <c r="Q268" s="218"/>
      <c r="R268" s="218"/>
      <c r="S268" s="218"/>
      <c r="T268" s="218"/>
      <c r="U268" s="218"/>
      <c r="V268" s="218"/>
      <c r="W268" s="218"/>
      <c r="X268" s="218"/>
      <c r="Y268" s="218"/>
      <c r="Z268" s="218"/>
      <c r="AA268" s="218"/>
      <c r="AB268" s="218"/>
      <c r="AC268" s="218"/>
      <c r="AD268" s="218"/>
      <c r="AE268" s="218"/>
      <c r="AF268" s="218"/>
      <c r="AG268" s="218"/>
      <c r="AH268" s="218"/>
      <c r="AI268" s="218"/>
      <c r="AJ268" s="218"/>
      <c r="AK268" s="218"/>
    </row>
    <row r="269" spans="1:37" x14ac:dyDescent="0.15">
      <c r="A269" s="218"/>
      <c r="B269" s="218"/>
      <c r="C269" s="218"/>
      <c r="D269" s="218"/>
      <c r="E269" s="218"/>
      <c r="F269" s="218"/>
      <c r="G269" s="218"/>
      <c r="H269" s="218"/>
      <c r="I269" s="218"/>
      <c r="J269" s="218"/>
      <c r="K269" s="218"/>
      <c r="L269" s="218"/>
      <c r="M269" s="218"/>
      <c r="N269" s="218"/>
      <c r="O269" s="218"/>
      <c r="P269" s="218"/>
      <c r="Q269" s="218"/>
      <c r="R269" s="218"/>
      <c r="S269" s="218"/>
      <c r="T269" s="218"/>
      <c r="U269" s="218"/>
      <c r="V269" s="218"/>
      <c r="W269" s="218"/>
      <c r="X269" s="218"/>
      <c r="Y269" s="218"/>
      <c r="Z269" s="218"/>
      <c r="AA269" s="218"/>
      <c r="AB269" s="218"/>
      <c r="AC269" s="218"/>
      <c r="AD269" s="218"/>
      <c r="AE269" s="218"/>
      <c r="AF269" s="218"/>
      <c r="AG269" s="218"/>
      <c r="AH269" s="218"/>
      <c r="AI269" s="218"/>
      <c r="AJ269" s="218"/>
      <c r="AK269" s="218"/>
    </row>
    <row r="270" spans="1:37" x14ac:dyDescent="0.15">
      <c r="A270" s="218"/>
      <c r="B270" s="218"/>
      <c r="C270" s="218"/>
      <c r="D270" s="218"/>
      <c r="E270" s="218"/>
      <c r="F270" s="218"/>
      <c r="G270" s="218"/>
      <c r="H270" s="218"/>
      <c r="I270" s="218"/>
      <c r="J270" s="218"/>
      <c r="K270" s="218"/>
      <c r="L270" s="218"/>
      <c r="M270" s="218"/>
      <c r="N270" s="218"/>
      <c r="O270" s="218"/>
      <c r="P270" s="218"/>
      <c r="Q270" s="218"/>
      <c r="R270" s="218"/>
      <c r="S270" s="218"/>
      <c r="T270" s="218"/>
      <c r="U270" s="218"/>
      <c r="V270" s="218"/>
      <c r="W270" s="218"/>
      <c r="X270" s="218"/>
      <c r="Y270" s="218"/>
      <c r="Z270" s="218"/>
      <c r="AA270" s="218"/>
      <c r="AB270" s="218"/>
      <c r="AC270" s="218"/>
      <c r="AD270" s="218"/>
      <c r="AE270" s="218"/>
      <c r="AF270" s="218"/>
      <c r="AG270" s="218"/>
      <c r="AH270" s="218"/>
      <c r="AI270" s="218"/>
      <c r="AJ270" s="218"/>
      <c r="AK270" s="218"/>
    </row>
    <row r="271" spans="1:37" x14ac:dyDescent="0.15">
      <c r="A271" s="218"/>
      <c r="B271" s="218"/>
      <c r="C271" s="218"/>
      <c r="D271" s="218"/>
      <c r="E271" s="218"/>
      <c r="F271" s="218"/>
      <c r="G271" s="218"/>
      <c r="H271" s="218"/>
      <c r="I271" s="218"/>
      <c r="J271" s="218"/>
      <c r="K271" s="218"/>
      <c r="L271" s="218"/>
      <c r="M271" s="218"/>
      <c r="N271" s="218"/>
      <c r="O271" s="218"/>
      <c r="P271" s="218"/>
      <c r="Q271" s="218"/>
      <c r="R271" s="218"/>
      <c r="S271" s="218"/>
      <c r="T271" s="218"/>
      <c r="U271" s="218"/>
      <c r="V271" s="218"/>
      <c r="W271" s="218"/>
      <c r="X271" s="218"/>
      <c r="Y271" s="218"/>
      <c r="Z271" s="218"/>
      <c r="AA271" s="218"/>
      <c r="AB271" s="218"/>
      <c r="AC271" s="218"/>
      <c r="AD271" s="218"/>
      <c r="AE271" s="218"/>
      <c r="AF271" s="218"/>
      <c r="AG271" s="218"/>
      <c r="AH271" s="218"/>
      <c r="AI271" s="218"/>
      <c r="AJ271" s="218"/>
      <c r="AK271" s="218"/>
    </row>
    <row r="272" spans="1:37" x14ac:dyDescent="0.15">
      <c r="A272" s="218"/>
      <c r="B272" s="218"/>
      <c r="C272" s="218"/>
      <c r="D272" s="218"/>
      <c r="E272" s="218"/>
      <c r="F272" s="218"/>
      <c r="G272" s="218"/>
      <c r="H272" s="218"/>
      <c r="I272" s="218"/>
      <c r="J272" s="218"/>
      <c r="K272" s="218"/>
      <c r="L272" s="218"/>
      <c r="M272" s="218"/>
      <c r="N272" s="218"/>
      <c r="O272" s="218"/>
      <c r="P272" s="218"/>
      <c r="Q272" s="218"/>
      <c r="R272" s="218"/>
      <c r="S272" s="218"/>
      <c r="T272" s="218"/>
      <c r="U272" s="218"/>
      <c r="V272" s="218"/>
      <c r="W272" s="218"/>
      <c r="X272" s="218"/>
      <c r="Y272" s="218"/>
      <c r="Z272" s="218"/>
      <c r="AA272" s="218"/>
      <c r="AB272" s="218"/>
      <c r="AC272" s="218"/>
      <c r="AD272" s="218"/>
      <c r="AE272" s="218"/>
      <c r="AF272" s="218"/>
      <c r="AG272" s="218"/>
      <c r="AH272" s="218"/>
      <c r="AI272" s="218"/>
      <c r="AJ272" s="218"/>
      <c r="AK272" s="218"/>
    </row>
    <row r="273" spans="1:37" x14ac:dyDescent="0.15">
      <c r="A273" s="218"/>
      <c r="B273" s="218"/>
      <c r="C273" s="218"/>
      <c r="D273" s="218"/>
      <c r="E273" s="218"/>
      <c r="F273" s="218"/>
      <c r="G273" s="218"/>
      <c r="H273" s="218"/>
      <c r="I273" s="218"/>
      <c r="J273" s="218"/>
      <c r="K273" s="218"/>
      <c r="L273" s="218"/>
      <c r="M273" s="218"/>
      <c r="N273" s="218"/>
      <c r="O273" s="218"/>
      <c r="P273" s="218"/>
      <c r="Q273" s="218"/>
      <c r="R273" s="218"/>
      <c r="S273" s="218"/>
      <c r="T273" s="218"/>
      <c r="U273" s="218"/>
      <c r="V273" s="218"/>
      <c r="W273" s="218"/>
      <c r="X273" s="218"/>
      <c r="Y273" s="218"/>
      <c r="Z273" s="218"/>
      <c r="AA273" s="218"/>
      <c r="AB273" s="218"/>
      <c r="AC273" s="218"/>
      <c r="AD273" s="218"/>
      <c r="AE273" s="218"/>
      <c r="AF273" s="218"/>
      <c r="AG273" s="218"/>
      <c r="AH273" s="218"/>
      <c r="AI273" s="218"/>
      <c r="AJ273" s="218"/>
      <c r="AK273" s="218"/>
    </row>
    <row r="274" spans="1:37" x14ac:dyDescent="0.15">
      <c r="A274" s="218"/>
      <c r="B274" s="218"/>
      <c r="C274" s="218"/>
      <c r="D274" s="218"/>
      <c r="E274" s="218"/>
      <c r="F274" s="218"/>
      <c r="G274" s="218"/>
      <c r="H274" s="218"/>
      <c r="I274" s="218"/>
      <c r="J274" s="218"/>
      <c r="K274" s="218"/>
      <c r="L274" s="218"/>
      <c r="M274" s="218"/>
      <c r="N274" s="218"/>
      <c r="O274" s="218"/>
      <c r="P274" s="218"/>
      <c r="Q274" s="218"/>
      <c r="R274" s="218"/>
      <c r="S274" s="218"/>
      <c r="T274" s="218"/>
      <c r="U274" s="218"/>
      <c r="V274" s="218"/>
      <c r="W274" s="218"/>
      <c r="X274" s="218"/>
      <c r="Y274" s="218"/>
      <c r="Z274" s="218"/>
      <c r="AA274" s="218"/>
      <c r="AB274" s="218"/>
      <c r="AC274" s="218"/>
      <c r="AD274" s="218"/>
      <c r="AE274" s="218"/>
      <c r="AF274" s="218"/>
      <c r="AG274" s="218"/>
      <c r="AH274" s="218"/>
      <c r="AI274" s="218"/>
      <c r="AJ274" s="218"/>
      <c r="AK274" s="218"/>
    </row>
    <row r="275" spans="1:37" x14ac:dyDescent="0.15">
      <c r="A275" s="218"/>
      <c r="B275" s="218"/>
      <c r="C275" s="218"/>
      <c r="D275" s="218"/>
      <c r="E275" s="218"/>
      <c r="F275" s="218"/>
      <c r="G275" s="218"/>
      <c r="H275" s="218"/>
      <c r="I275" s="218"/>
      <c r="J275" s="218"/>
      <c r="K275" s="218"/>
      <c r="L275" s="218"/>
      <c r="M275" s="218"/>
      <c r="N275" s="218"/>
      <c r="O275" s="218"/>
      <c r="P275" s="218"/>
      <c r="Q275" s="218"/>
      <c r="R275" s="218"/>
      <c r="S275" s="218"/>
      <c r="T275" s="218"/>
      <c r="U275" s="218"/>
      <c r="V275" s="218"/>
      <c r="W275" s="218"/>
      <c r="X275" s="218"/>
      <c r="Y275" s="218"/>
      <c r="Z275" s="218"/>
      <c r="AA275" s="218"/>
      <c r="AB275" s="218"/>
      <c r="AC275" s="218"/>
      <c r="AD275" s="218"/>
      <c r="AE275" s="218"/>
      <c r="AF275" s="218"/>
      <c r="AG275" s="218"/>
      <c r="AH275" s="218"/>
      <c r="AI275" s="218"/>
      <c r="AJ275" s="218"/>
      <c r="AK275" s="218"/>
    </row>
    <row r="276" spans="1:37" x14ac:dyDescent="0.15">
      <c r="A276" s="218"/>
      <c r="B276" s="218"/>
      <c r="C276" s="218"/>
      <c r="D276" s="218"/>
      <c r="E276" s="218"/>
      <c r="F276" s="218"/>
      <c r="G276" s="218"/>
      <c r="H276" s="218"/>
      <c r="I276" s="218"/>
      <c r="J276" s="218"/>
      <c r="K276" s="218"/>
      <c r="L276" s="218"/>
      <c r="M276" s="218"/>
      <c r="N276" s="218"/>
      <c r="O276" s="218"/>
      <c r="P276" s="218"/>
      <c r="Q276" s="218"/>
      <c r="R276" s="218"/>
      <c r="S276" s="218"/>
      <c r="T276" s="218"/>
      <c r="U276" s="218"/>
      <c r="V276" s="218"/>
      <c r="W276" s="218"/>
      <c r="X276" s="218"/>
      <c r="Y276" s="218"/>
      <c r="Z276" s="218"/>
      <c r="AA276" s="218"/>
      <c r="AB276" s="218"/>
      <c r="AC276" s="218"/>
      <c r="AD276" s="218"/>
      <c r="AE276" s="218"/>
      <c r="AF276" s="218"/>
      <c r="AG276" s="218"/>
      <c r="AH276" s="218"/>
      <c r="AI276" s="218"/>
      <c r="AJ276" s="218"/>
      <c r="AK276" s="218"/>
    </row>
    <row r="277" spans="1:37" x14ac:dyDescent="0.15">
      <c r="A277" s="218"/>
      <c r="B277" s="218"/>
      <c r="C277" s="218"/>
      <c r="D277" s="218"/>
      <c r="E277" s="218"/>
      <c r="F277" s="218"/>
      <c r="G277" s="218"/>
      <c r="H277" s="218"/>
      <c r="I277" s="218"/>
      <c r="J277" s="218"/>
      <c r="K277" s="218"/>
      <c r="L277" s="218"/>
      <c r="M277" s="218"/>
      <c r="N277" s="218"/>
      <c r="O277" s="218"/>
      <c r="P277" s="218"/>
      <c r="Q277" s="218"/>
      <c r="R277" s="218"/>
      <c r="S277" s="218"/>
      <c r="T277" s="218"/>
      <c r="U277" s="218"/>
      <c r="V277" s="218"/>
      <c r="W277" s="218"/>
      <c r="X277" s="218"/>
      <c r="Y277" s="218"/>
      <c r="Z277" s="218"/>
      <c r="AA277" s="218"/>
      <c r="AB277" s="218"/>
      <c r="AC277" s="218"/>
      <c r="AD277" s="218"/>
      <c r="AE277" s="218"/>
      <c r="AF277" s="218"/>
      <c r="AG277" s="218"/>
      <c r="AH277" s="218"/>
      <c r="AI277" s="218"/>
      <c r="AJ277" s="218"/>
      <c r="AK277" s="218"/>
    </row>
    <row r="278" spans="1:37" x14ac:dyDescent="0.15">
      <c r="A278" s="218"/>
      <c r="B278" s="218"/>
      <c r="C278" s="218"/>
      <c r="D278" s="218"/>
      <c r="E278" s="218"/>
      <c r="F278" s="218"/>
      <c r="G278" s="218"/>
      <c r="H278" s="218"/>
      <c r="I278" s="218"/>
      <c r="J278" s="218"/>
      <c r="K278" s="218"/>
      <c r="L278" s="218"/>
      <c r="M278" s="218"/>
      <c r="N278" s="218"/>
      <c r="O278" s="218"/>
      <c r="P278" s="218"/>
      <c r="Q278" s="218"/>
      <c r="R278" s="218"/>
      <c r="S278" s="218"/>
      <c r="T278" s="218"/>
      <c r="U278" s="218"/>
      <c r="V278" s="218"/>
      <c r="W278" s="218"/>
      <c r="X278" s="218"/>
      <c r="Y278" s="218"/>
      <c r="Z278" s="218"/>
      <c r="AA278" s="218"/>
      <c r="AB278" s="218"/>
      <c r="AC278" s="218"/>
      <c r="AD278" s="218"/>
      <c r="AE278" s="218"/>
      <c r="AF278" s="218"/>
      <c r="AG278" s="218"/>
      <c r="AH278" s="218"/>
      <c r="AI278" s="218"/>
      <c r="AJ278" s="218"/>
      <c r="AK278" s="218"/>
    </row>
    <row r="279" spans="1:37" x14ac:dyDescent="0.15">
      <c r="A279" s="218"/>
      <c r="B279" s="218"/>
      <c r="C279" s="218"/>
      <c r="D279" s="218"/>
      <c r="E279" s="218"/>
      <c r="F279" s="218"/>
      <c r="G279" s="218"/>
      <c r="H279" s="218"/>
      <c r="I279" s="218"/>
      <c r="J279" s="218"/>
      <c r="K279" s="218"/>
      <c r="L279" s="218"/>
      <c r="M279" s="218"/>
      <c r="N279" s="218"/>
      <c r="O279" s="218"/>
      <c r="P279" s="218"/>
      <c r="Q279" s="218"/>
      <c r="R279" s="218"/>
      <c r="S279" s="218"/>
      <c r="T279" s="218"/>
      <c r="U279" s="218"/>
      <c r="V279" s="218"/>
      <c r="W279" s="218"/>
      <c r="X279" s="218"/>
      <c r="Y279" s="218"/>
      <c r="Z279" s="218"/>
      <c r="AA279" s="218"/>
      <c r="AB279" s="218"/>
      <c r="AC279" s="218"/>
      <c r="AD279" s="218"/>
      <c r="AE279" s="218"/>
      <c r="AF279" s="218"/>
      <c r="AG279" s="218"/>
      <c r="AH279" s="218"/>
      <c r="AI279" s="218"/>
      <c r="AJ279" s="218"/>
      <c r="AK279" s="218"/>
    </row>
    <row r="280" spans="1:37" x14ac:dyDescent="0.15">
      <c r="A280" s="218"/>
      <c r="B280" s="218"/>
      <c r="C280" s="218"/>
      <c r="D280" s="218"/>
      <c r="E280" s="218"/>
      <c r="F280" s="218"/>
      <c r="G280" s="218"/>
      <c r="H280" s="218"/>
      <c r="I280" s="218"/>
      <c r="J280" s="218"/>
      <c r="K280" s="218"/>
      <c r="L280" s="218"/>
      <c r="M280" s="218"/>
      <c r="N280" s="218"/>
      <c r="O280" s="218"/>
      <c r="P280" s="218"/>
      <c r="Q280" s="218"/>
      <c r="R280" s="218"/>
      <c r="S280" s="218"/>
      <c r="T280" s="218"/>
      <c r="U280" s="218"/>
      <c r="V280" s="218"/>
      <c r="W280" s="218"/>
      <c r="X280" s="218"/>
      <c r="Y280" s="218"/>
      <c r="Z280" s="218"/>
      <c r="AA280" s="218"/>
      <c r="AB280" s="218"/>
      <c r="AC280" s="218"/>
      <c r="AD280" s="218"/>
      <c r="AE280" s="218"/>
      <c r="AF280" s="218"/>
      <c r="AG280" s="218"/>
      <c r="AH280" s="218"/>
      <c r="AI280" s="218"/>
      <c r="AJ280" s="218"/>
      <c r="AK280" s="218"/>
    </row>
    <row r="281" spans="1:37" x14ac:dyDescent="0.15">
      <c r="A281" s="218"/>
      <c r="B281" s="218"/>
      <c r="C281" s="218"/>
      <c r="D281" s="218"/>
      <c r="E281" s="218"/>
      <c r="F281" s="218"/>
      <c r="G281" s="218"/>
      <c r="H281" s="218"/>
      <c r="I281" s="218"/>
      <c r="J281" s="218"/>
      <c r="K281" s="218"/>
      <c r="L281" s="218"/>
      <c r="M281" s="218"/>
      <c r="N281" s="218"/>
      <c r="O281" s="218"/>
      <c r="P281" s="218"/>
      <c r="Q281" s="218"/>
      <c r="R281" s="218"/>
      <c r="S281" s="218"/>
      <c r="T281" s="218"/>
      <c r="U281" s="218"/>
      <c r="V281" s="218"/>
      <c r="W281" s="218"/>
      <c r="X281" s="218"/>
      <c r="Y281" s="218"/>
      <c r="Z281" s="218"/>
      <c r="AA281" s="218"/>
      <c r="AB281" s="218"/>
      <c r="AC281" s="218"/>
      <c r="AD281" s="218"/>
      <c r="AE281" s="218"/>
      <c r="AF281" s="218"/>
      <c r="AG281" s="218"/>
      <c r="AH281" s="218"/>
      <c r="AI281" s="218"/>
      <c r="AJ281" s="218"/>
      <c r="AK281" s="218"/>
    </row>
    <row r="282" spans="1:37" x14ac:dyDescent="0.15">
      <c r="A282" s="218"/>
      <c r="B282" s="218"/>
      <c r="C282" s="218"/>
      <c r="D282" s="218"/>
      <c r="E282" s="218"/>
      <c r="F282" s="218"/>
      <c r="G282" s="218"/>
      <c r="H282" s="218"/>
      <c r="I282" s="218"/>
      <c r="J282" s="218"/>
      <c r="K282" s="218"/>
      <c r="L282" s="218"/>
      <c r="M282" s="218"/>
      <c r="N282" s="218"/>
      <c r="O282" s="218"/>
      <c r="P282" s="218"/>
      <c r="Q282" s="218"/>
      <c r="R282" s="218"/>
      <c r="S282" s="218"/>
      <c r="T282" s="218"/>
      <c r="U282" s="218"/>
      <c r="V282" s="218"/>
      <c r="W282" s="218"/>
      <c r="X282" s="218"/>
      <c r="Y282" s="218"/>
      <c r="Z282" s="218"/>
      <c r="AA282" s="218"/>
      <c r="AB282" s="218"/>
      <c r="AC282" s="218"/>
      <c r="AD282" s="218"/>
      <c r="AE282" s="218"/>
      <c r="AF282" s="218"/>
      <c r="AG282" s="218"/>
      <c r="AH282" s="218"/>
      <c r="AI282" s="218"/>
      <c r="AJ282" s="218"/>
      <c r="AK282" s="218"/>
    </row>
  </sheetData>
  <mergeCells count="1079">
    <mergeCell ref="AI242:AK242"/>
    <mergeCell ref="A243:B243"/>
    <mergeCell ref="C243:AK243"/>
    <mergeCell ref="A244:AK244"/>
    <mergeCell ref="A241:AK241"/>
    <mergeCell ref="A242:H242"/>
    <mergeCell ref="I242:L242"/>
    <mergeCell ref="M242:O242"/>
    <mergeCell ref="P242:R242"/>
    <mergeCell ref="S242:U242"/>
    <mergeCell ref="V242:X242"/>
    <mergeCell ref="Y242:AA242"/>
    <mergeCell ref="AB242:AD242"/>
    <mergeCell ref="AE242:AH242"/>
    <mergeCell ref="Y239:AA239"/>
    <mergeCell ref="AB239:AD239"/>
    <mergeCell ref="AE239:AH239"/>
    <mergeCell ref="AI239:AK239"/>
    <mergeCell ref="A240:B240"/>
    <mergeCell ref="C240:AK240"/>
    <mergeCell ref="AI236:AK236"/>
    <mergeCell ref="A237:B237"/>
    <mergeCell ref="C237:AK237"/>
    <mergeCell ref="A238:AK238"/>
    <mergeCell ref="A239:H239"/>
    <mergeCell ref="I239:L239"/>
    <mergeCell ref="M239:O239"/>
    <mergeCell ref="P239:R239"/>
    <mergeCell ref="S239:U239"/>
    <mergeCell ref="V239:X239"/>
    <mergeCell ref="A235:AK235"/>
    <mergeCell ref="A236:H236"/>
    <mergeCell ref="I236:L236"/>
    <mergeCell ref="M236:O236"/>
    <mergeCell ref="P236:R236"/>
    <mergeCell ref="S236:U236"/>
    <mergeCell ref="V236:X236"/>
    <mergeCell ref="Y236:AA236"/>
    <mergeCell ref="AB236:AD236"/>
    <mergeCell ref="AE236:AH236"/>
    <mergeCell ref="Y233:AA233"/>
    <mergeCell ref="AB233:AD233"/>
    <mergeCell ref="AE233:AH233"/>
    <mergeCell ref="AI233:AK233"/>
    <mergeCell ref="A234:B234"/>
    <mergeCell ref="C234:AK234"/>
    <mergeCell ref="AI230:AK230"/>
    <mergeCell ref="A231:B231"/>
    <mergeCell ref="C231:AK231"/>
    <mergeCell ref="A232:AK232"/>
    <mergeCell ref="A233:H233"/>
    <mergeCell ref="I233:L233"/>
    <mergeCell ref="M233:O233"/>
    <mergeCell ref="P233:R233"/>
    <mergeCell ref="S233:U233"/>
    <mergeCell ref="V233:X233"/>
    <mergeCell ref="A229:AK229"/>
    <mergeCell ref="A230:H230"/>
    <mergeCell ref="I230:L230"/>
    <mergeCell ref="M230:O230"/>
    <mergeCell ref="P230:R230"/>
    <mergeCell ref="S230:U230"/>
    <mergeCell ref="V230:X230"/>
    <mergeCell ref="Y230:AA230"/>
    <mergeCell ref="AB230:AD230"/>
    <mergeCell ref="AE230:AH230"/>
    <mergeCell ref="Y227:AA227"/>
    <mergeCell ref="AB227:AD227"/>
    <mergeCell ref="AE227:AH227"/>
    <mergeCell ref="AI227:AK227"/>
    <mergeCell ref="A228:B228"/>
    <mergeCell ref="C228:AK228"/>
    <mergeCell ref="AI224:AK224"/>
    <mergeCell ref="A225:B225"/>
    <mergeCell ref="C225:AK225"/>
    <mergeCell ref="A226:AK226"/>
    <mergeCell ref="A227:H227"/>
    <mergeCell ref="I227:L227"/>
    <mergeCell ref="M227:O227"/>
    <mergeCell ref="P227:R227"/>
    <mergeCell ref="S227:U227"/>
    <mergeCell ref="V227:X227"/>
    <mergeCell ref="A223:AK223"/>
    <mergeCell ref="A224:H224"/>
    <mergeCell ref="I224:L224"/>
    <mergeCell ref="M224:O224"/>
    <mergeCell ref="P224:R224"/>
    <mergeCell ref="S224:U224"/>
    <mergeCell ref="V224:X224"/>
    <mergeCell ref="Y224:AA224"/>
    <mergeCell ref="AB224:AD224"/>
    <mergeCell ref="AE224:AH224"/>
    <mergeCell ref="Y221:AA221"/>
    <mergeCell ref="AB221:AD221"/>
    <mergeCell ref="AE221:AH221"/>
    <mergeCell ref="AI221:AK221"/>
    <mergeCell ref="A222:B222"/>
    <mergeCell ref="C222:AK222"/>
    <mergeCell ref="AI218:AK218"/>
    <mergeCell ref="A219:B219"/>
    <mergeCell ref="C219:AK219"/>
    <mergeCell ref="A220:AK220"/>
    <mergeCell ref="A221:H221"/>
    <mergeCell ref="I221:L221"/>
    <mergeCell ref="M221:O221"/>
    <mergeCell ref="P221:R221"/>
    <mergeCell ref="S221:U221"/>
    <mergeCell ref="V221:X221"/>
    <mergeCell ref="A217:AK217"/>
    <mergeCell ref="A218:H218"/>
    <mergeCell ref="I218:L218"/>
    <mergeCell ref="M218:O218"/>
    <mergeCell ref="P218:R218"/>
    <mergeCell ref="S218:U218"/>
    <mergeCell ref="V218:X218"/>
    <mergeCell ref="Y218:AA218"/>
    <mergeCell ref="AB218:AD218"/>
    <mergeCell ref="AE218:AH218"/>
    <mergeCell ref="Y215:AA215"/>
    <mergeCell ref="AB215:AD215"/>
    <mergeCell ref="AE215:AH215"/>
    <mergeCell ref="AI215:AK215"/>
    <mergeCell ref="A216:B216"/>
    <mergeCell ref="C216:AK216"/>
    <mergeCell ref="AI212:AK212"/>
    <mergeCell ref="A213:B213"/>
    <mergeCell ref="C213:AK213"/>
    <mergeCell ref="A214:AK214"/>
    <mergeCell ref="A215:H215"/>
    <mergeCell ref="I215:L215"/>
    <mergeCell ref="M215:O215"/>
    <mergeCell ref="P215:R215"/>
    <mergeCell ref="S215:U215"/>
    <mergeCell ref="V215:X215"/>
    <mergeCell ref="A211:AK211"/>
    <mergeCell ref="A212:H212"/>
    <mergeCell ref="I212:L212"/>
    <mergeCell ref="M212:O212"/>
    <mergeCell ref="P212:R212"/>
    <mergeCell ref="S212:U212"/>
    <mergeCell ref="V212:X212"/>
    <mergeCell ref="Y212:AA212"/>
    <mergeCell ref="AB212:AD212"/>
    <mergeCell ref="AE212:AH212"/>
    <mergeCell ref="V209:X209"/>
    <mergeCell ref="Y209:AA209"/>
    <mergeCell ref="AB209:AD209"/>
    <mergeCell ref="AE209:AH209"/>
    <mergeCell ref="AI209:AK209"/>
    <mergeCell ref="A210:B210"/>
    <mergeCell ref="C210:AK210"/>
    <mergeCell ref="V208:X208"/>
    <mergeCell ref="Y208:AA208"/>
    <mergeCell ref="AB208:AD208"/>
    <mergeCell ref="AE208:AH208"/>
    <mergeCell ref="AI208:AK208"/>
    <mergeCell ref="A209:H209"/>
    <mergeCell ref="I209:L209"/>
    <mergeCell ref="M209:O209"/>
    <mergeCell ref="P209:R209"/>
    <mergeCell ref="S209:U209"/>
    <mergeCell ref="A202:F202"/>
    <mergeCell ref="G202:R202"/>
    <mergeCell ref="S202:X202"/>
    <mergeCell ref="Y202:AK202"/>
    <mergeCell ref="B203:AK206"/>
    <mergeCell ref="A208:H208"/>
    <mergeCell ref="I208:L208"/>
    <mergeCell ref="M208:O208"/>
    <mergeCell ref="P208:R208"/>
    <mergeCell ref="S208:U208"/>
    <mergeCell ref="A198:R200"/>
    <mergeCell ref="S198:V198"/>
    <mergeCell ref="W198:X198"/>
    <mergeCell ref="Y198:AK200"/>
    <mergeCell ref="S199:V199"/>
    <mergeCell ref="W199:X199"/>
    <mergeCell ref="S200:V200"/>
    <mergeCell ref="W200:X200"/>
    <mergeCell ref="A195:B195"/>
    <mergeCell ref="C195:R195"/>
    <mergeCell ref="T195:U195"/>
    <mergeCell ref="V195:AK195"/>
    <mergeCell ref="A196:R196"/>
    <mergeCell ref="T196:AK196"/>
    <mergeCell ref="A193:E193"/>
    <mergeCell ref="F193:R193"/>
    <mergeCell ref="T193:X193"/>
    <mergeCell ref="Y193:AK193"/>
    <mergeCell ref="A194:R194"/>
    <mergeCell ref="T194:AK194"/>
    <mergeCell ref="AC191:AF191"/>
    <mergeCell ref="AG191:AK191"/>
    <mergeCell ref="A192:D192"/>
    <mergeCell ref="E192:R192"/>
    <mergeCell ref="T192:W192"/>
    <mergeCell ref="X192:AK192"/>
    <mergeCell ref="A191:B191"/>
    <mergeCell ref="C191:I191"/>
    <mergeCell ref="J191:M191"/>
    <mergeCell ref="N191:R191"/>
    <mergeCell ref="T191:U191"/>
    <mergeCell ref="V191:AB191"/>
    <mergeCell ref="AC189:AD189"/>
    <mergeCell ref="AE189:AK189"/>
    <mergeCell ref="A190:E190"/>
    <mergeCell ref="F190:H190"/>
    <mergeCell ref="J190:K190"/>
    <mergeCell ref="L190:R190"/>
    <mergeCell ref="T190:X190"/>
    <mergeCell ref="Y190:AA190"/>
    <mergeCell ref="AC190:AD190"/>
    <mergeCell ref="AE190:AK190"/>
    <mergeCell ref="W188:X188"/>
    <mergeCell ref="Z188:AA188"/>
    <mergeCell ref="AC188:AF188"/>
    <mergeCell ref="AG188:AK188"/>
    <mergeCell ref="A189:B189"/>
    <mergeCell ref="C189:H189"/>
    <mergeCell ref="J189:K189"/>
    <mergeCell ref="L189:R189"/>
    <mergeCell ref="T189:U189"/>
    <mergeCell ref="V189:AA189"/>
    <mergeCell ref="A187:B187"/>
    <mergeCell ref="C187:R187"/>
    <mergeCell ref="T187:U187"/>
    <mergeCell ref="V187:AK187"/>
    <mergeCell ref="A188:B188"/>
    <mergeCell ref="D188:E188"/>
    <mergeCell ref="G188:H188"/>
    <mergeCell ref="J188:M188"/>
    <mergeCell ref="N188:R188"/>
    <mergeCell ref="T188:U188"/>
    <mergeCell ref="A184:B184"/>
    <mergeCell ref="C184:R184"/>
    <mergeCell ref="T184:U184"/>
    <mergeCell ref="V184:AK184"/>
    <mergeCell ref="A185:R185"/>
    <mergeCell ref="T185:AK185"/>
    <mergeCell ref="A182:E182"/>
    <mergeCell ref="F182:R182"/>
    <mergeCell ref="T182:X182"/>
    <mergeCell ref="Y182:AK182"/>
    <mergeCell ref="A183:R183"/>
    <mergeCell ref="T183:AK183"/>
    <mergeCell ref="AC180:AF180"/>
    <mergeCell ref="AG180:AK180"/>
    <mergeCell ref="A181:D181"/>
    <mergeCell ref="E181:R181"/>
    <mergeCell ref="T181:W181"/>
    <mergeCell ref="X181:AK181"/>
    <mergeCell ref="A180:B180"/>
    <mergeCell ref="C180:I180"/>
    <mergeCell ref="J180:M180"/>
    <mergeCell ref="N180:R180"/>
    <mergeCell ref="T180:U180"/>
    <mergeCell ref="V180:AB180"/>
    <mergeCell ref="AC178:AD178"/>
    <mergeCell ref="AE178:AK178"/>
    <mergeCell ref="A179:E179"/>
    <mergeCell ref="F179:H179"/>
    <mergeCell ref="J179:K179"/>
    <mergeCell ref="L179:R179"/>
    <mergeCell ref="T179:X179"/>
    <mergeCell ref="Y179:AA179"/>
    <mergeCell ref="AC179:AD179"/>
    <mergeCell ref="AE179:AK179"/>
    <mergeCell ref="W177:X177"/>
    <mergeCell ref="Z177:AA177"/>
    <mergeCell ref="AC177:AF177"/>
    <mergeCell ref="AG177:AK177"/>
    <mergeCell ref="A178:B178"/>
    <mergeCell ref="C178:H178"/>
    <mergeCell ref="J178:K178"/>
    <mergeCell ref="L178:R178"/>
    <mergeCell ref="T178:U178"/>
    <mergeCell ref="V178:AA178"/>
    <mergeCell ref="A176:B176"/>
    <mergeCell ref="C176:R176"/>
    <mergeCell ref="T176:U176"/>
    <mergeCell ref="V176:AK176"/>
    <mergeCell ref="A177:B177"/>
    <mergeCell ref="D177:E177"/>
    <mergeCell ref="G177:H177"/>
    <mergeCell ref="J177:M177"/>
    <mergeCell ref="N177:R177"/>
    <mergeCell ref="T177:U177"/>
    <mergeCell ref="A173:B173"/>
    <mergeCell ref="C173:R173"/>
    <mergeCell ref="T173:U173"/>
    <mergeCell ref="V173:AK173"/>
    <mergeCell ref="A174:R174"/>
    <mergeCell ref="T174:AK174"/>
    <mergeCell ref="A171:E171"/>
    <mergeCell ref="F171:R171"/>
    <mergeCell ref="T171:X171"/>
    <mergeCell ref="Y171:AK171"/>
    <mergeCell ref="A172:R172"/>
    <mergeCell ref="T172:AK172"/>
    <mergeCell ref="AC169:AF169"/>
    <mergeCell ref="AG169:AK169"/>
    <mergeCell ref="A170:D170"/>
    <mergeCell ref="E170:R170"/>
    <mergeCell ref="T170:W170"/>
    <mergeCell ref="X170:AK170"/>
    <mergeCell ref="A169:B169"/>
    <mergeCell ref="C169:I169"/>
    <mergeCell ref="J169:M169"/>
    <mergeCell ref="N169:R169"/>
    <mergeCell ref="T169:U169"/>
    <mergeCell ref="V169:AB169"/>
    <mergeCell ref="AC167:AD167"/>
    <mergeCell ref="AE167:AK167"/>
    <mergeCell ref="A168:E168"/>
    <mergeCell ref="F168:H168"/>
    <mergeCell ref="J168:K168"/>
    <mergeCell ref="L168:R168"/>
    <mergeCell ref="T168:X168"/>
    <mergeCell ref="Y168:AA168"/>
    <mergeCell ref="AC168:AD168"/>
    <mergeCell ref="AE168:AK168"/>
    <mergeCell ref="W166:X166"/>
    <mergeCell ref="Z166:AA166"/>
    <mergeCell ref="AC166:AF166"/>
    <mergeCell ref="AG166:AK166"/>
    <mergeCell ref="A167:B167"/>
    <mergeCell ref="C167:H167"/>
    <mergeCell ref="J167:K167"/>
    <mergeCell ref="L167:R167"/>
    <mergeCell ref="T167:U167"/>
    <mergeCell ref="V167:AA167"/>
    <mergeCell ref="A165:B165"/>
    <mergeCell ref="C165:R165"/>
    <mergeCell ref="T165:U165"/>
    <mergeCell ref="V165:AK165"/>
    <mergeCell ref="A166:B166"/>
    <mergeCell ref="D166:E166"/>
    <mergeCell ref="G166:H166"/>
    <mergeCell ref="J166:M166"/>
    <mergeCell ref="N166:R166"/>
    <mergeCell ref="T166:U166"/>
    <mergeCell ref="A162:B162"/>
    <mergeCell ref="C162:R162"/>
    <mergeCell ref="T162:U162"/>
    <mergeCell ref="V162:AK162"/>
    <mergeCell ref="A163:R163"/>
    <mergeCell ref="T163:AK163"/>
    <mergeCell ref="A160:E160"/>
    <mergeCell ref="F160:R160"/>
    <mergeCell ref="T160:X160"/>
    <mergeCell ref="Y160:AK160"/>
    <mergeCell ref="A161:R161"/>
    <mergeCell ref="T161:AK161"/>
    <mergeCell ref="AC158:AF158"/>
    <mergeCell ref="AG158:AK158"/>
    <mergeCell ref="A159:D159"/>
    <mergeCell ref="E159:R159"/>
    <mergeCell ref="T159:W159"/>
    <mergeCell ref="X159:AK159"/>
    <mergeCell ref="A158:B158"/>
    <mergeCell ref="C158:I158"/>
    <mergeCell ref="J158:M158"/>
    <mergeCell ref="N158:R158"/>
    <mergeCell ref="T158:U158"/>
    <mergeCell ref="V158:AB158"/>
    <mergeCell ref="AC156:AD156"/>
    <mergeCell ref="AE156:AK156"/>
    <mergeCell ref="A157:E157"/>
    <mergeCell ref="F157:H157"/>
    <mergeCell ref="J157:K157"/>
    <mergeCell ref="L157:R157"/>
    <mergeCell ref="T157:X157"/>
    <mergeCell ref="Y157:AA157"/>
    <mergeCell ref="AC157:AD157"/>
    <mergeCell ref="AE157:AK157"/>
    <mergeCell ref="W155:X155"/>
    <mergeCell ref="Z155:AA155"/>
    <mergeCell ref="AC155:AF155"/>
    <mergeCell ref="AG155:AK155"/>
    <mergeCell ref="A156:B156"/>
    <mergeCell ref="C156:H156"/>
    <mergeCell ref="J156:K156"/>
    <mergeCell ref="L156:R156"/>
    <mergeCell ref="T156:U156"/>
    <mergeCell ref="V156:AA156"/>
    <mergeCell ref="A154:B154"/>
    <mergeCell ref="C154:R154"/>
    <mergeCell ref="T154:U154"/>
    <mergeCell ref="V154:AK154"/>
    <mergeCell ref="A155:B155"/>
    <mergeCell ref="D155:E155"/>
    <mergeCell ref="G155:H155"/>
    <mergeCell ref="J155:M155"/>
    <mergeCell ref="N155:R155"/>
    <mergeCell ref="T155:U155"/>
    <mergeCell ref="S151:V151"/>
    <mergeCell ref="W151:X151"/>
    <mergeCell ref="A152:F152"/>
    <mergeCell ref="G152:R152"/>
    <mergeCell ref="S152:X152"/>
    <mergeCell ref="Y152:AK152"/>
    <mergeCell ref="V148:AA148"/>
    <mergeCell ref="AB148:AC148"/>
    <mergeCell ref="AD148:AI148"/>
    <mergeCell ref="AJ148:AK148"/>
    <mergeCell ref="A149:R151"/>
    <mergeCell ref="S149:V149"/>
    <mergeCell ref="W149:X149"/>
    <mergeCell ref="Y149:AK151"/>
    <mergeCell ref="S150:V150"/>
    <mergeCell ref="W150:X150"/>
    <mergeCell ref="V145:W145"/>
    <mergeCell ref="X145:AA145"/>
    <mergeCell ref="AB145:AE145"/>
    <mergeCell ref="AF145:AI145"/>
    <mergeCell ref="AJ145:AK145"/>
    <mergeCell ref="B146:AK147"/>
    <mergeCell ref="X142:AA142"/>
    <mergeCell ref="AB142:AE142"/>
    <mergeCell ref="AF142:AI142"/>
    <mergeCell ref="AJ142:AK142"/>
    <mergeCell ref="B143:AK144"/>
    <mergeCell ref="A145:G145"/>
    <mergeCell ref="H145:I145"/>
    <mergeCell ref="J145:M145"/>
    <mergeCell ref="N145:Q145"/>
    <mergeCell ref="R145:U145"/>
    <mergeCell ref="A142:G142"/>
    <mergeCell ref="H142:I142"/>
    <mergeCell ref="J142:M142"/>
    <mergeCell ref="N142:Q142"/>
    <mergeCell ref="R142:U142"/>
    <mergeCell ref="V142:W142"/>
    <mergeCell ref="V139:W139"/>
    <mergeCell ref="X139:AA139"/>
    <mergeCell ref="AB139:AE139"/>
    <mergeCell ref="AF139:AI139"/>
    <mergeCell ref="AJ139:AK139"/>
    <mergeCell ref="B140:AK141"/>
    <mergeCell ref="X136:AA136"/>
    <mergeCell ref="AB136:AE136"/>
    <mergeCell ref="AF136:AI136"/>
    <mergeCell ref="AJ136:AK136"/>
    <mergeCell ref="B137:AK138"/>
    <mergeCell ref="A139:G139"/>
    <mergeCell ref="H139:I139"/>
    <mergeCell ref="J139:M139"/>
    <mergeCell ref="N139:Q139"/>
    <mergeCell ref="R139:U139"/>
    <mergeCell ref="A136:G136"/>
    <mergeCell ref="H136:I136"/>
    <mergeCell ref="J136:M136"/>
    <mergeCell ref="N136:Q136"/>
    <mergeCell ref="R136:U136"/>
    <mergeCell ref="V136:W136"/>
    <mergeCell ref="V133:W133"/>
    <mergeCell ref="X133:AA133"/>
    <mergeCell ref="AB133:AE133"/>
    <mergeCell ref="AF133:AI133"/>
    <mergeCell ref="AJ133:AK133"/>
    <mergeCell ref="B134:AK135"/>
    <mergeCell ref="X130:AA130"/>
    <mergeCell ref="AB130:AE130"/>
    <mergeCell ref="AF130:AI130"/>
    <mergeCell ref="AJ130:AK130"/>
    <mergeCell ref="B131:AK132"/>
    <mergeCell ref="A133:G133"/>
    <mergeCell ref="H133:I133"/>
    <mergeCell ref="J133:M133"/>
    <mergeCell ref="N133:Q133"/>
    <mergeCell ref="R133:U133"/>
    <mergeCell ref="A130:G130"/>
    <mergeCell ref="H130:I130"/>
    <mergeCell ref="J130:M130"/>
    <mergeCell ref="N130:Q130"/>
    <mergeCell ref="R130:U130"/>
    <mergeCell ref="V130:W130"/>
    <mergeCell ref="V127:W127"/>
    <mergeCell ref="X127:AA127"/>
    <mergeCell ref="AB127:AE127"/>
    <mergeCell ref="AF127:AI127"/>
    <mergeCell ref="AJ127:AK127"/>
    <mergeCell ref="B128:AK129"/>
    <mergeCell ref="X124:AA124"/>
    <mergeCell ref="AB124:AE124"/>
    <mergeCell ref="AF124:AI124"/>
    <mergeCell ref="AJ124:AK124"/>
    <mergeCell ref="B125:AK126"/>
    <mergeCell ref="A127:G127"/>
    <mergeCell ref="H127:I127"/>
    <mergeCell ref="J127:M127"/>
    <mergeCell ref="N127:Q127"/>
    <mergeCell ref="R127:U127"/>
    <mergeCell ref="A124:G124"/>
    <mergeCell ref="H124:I124"/>
    <mergeCell ref="J124:M124"/>
    <mergeCell ref="N124:Q124"/>
    <mergeCell ref="R124:U124"/>
    <mergeCell ref="V124:W124"/>
    <mergeCell ref="V121:W121"/>
    <mergeCell ref="X121:AA121"/>
    <mergeCell ref="AB121:AE121"/>
    <mergeCell ref="AF121:AI121"/>
    <mergeCell ref="AJ121:AK121"/>
    <mergeCell ref="B122:AK123"/>
    <mergeCell ref="X118:AA118"/>
    <mergeCell ref="AB118:AE118"/>
    <mergeCell ref="AF118:AI118"/>
    <mergeCell ref="AJ118:AK118"/>
    <mergeCell ref="B119:AK120"/>
    <mergeCell ref="A121:G121"/>
    <mergeCell ref="H121:I121"/>
    <mergeCell ref="J121:M121"/>
    <mergeCell ref="N121:Q121"/>
    <mergeCell ref="R121:U121"/>
    <mergeCell ref="A118:G118"/>
    <mergeCell ref="H118:I118"/>
    <mergeCell ref="J118:M118"/>
    <mergeCell ref="N118:Q118"/>
    <mergeCell ref="R118:U118"/>
    <mergeCell ref="V118:W118"/>
    <mergeCell ref="V115:W115"/>
    <mergeCell ref="X115:AA115"/>
    <mergeCell ref="AB115:AE115"/>
    <mergeCell ref="AF115:AI115"/>
    <mergeCell ref="AJ115:AK115"/>
    <mergeCell ref="B116:AK117"/>
    <mergeCell ref="X112:AA112"/>
    <mergeCell ref="AB112:AE112"/>
    <mergeCell ref="AF112:AI112"/>
    <mergeCell ref="AJ112:AK112"/>
    <mergeCell ref="B113:AK114"/>
    <mergeCell ref="A115:G115"/>
    <mergeCell ref="H115:I115"/>
    <mergeCell ref="J115:M115"/>
    <mergeCell ref="N115:Q115"/>
    <mergeCell ref="R115:U115"/>
    <mergeCell ref="A112:G112"/>
    <mergeCell ref="H112:I112"/>
    <mergeCell ref="J112:M112"/>
    <mergeCell ref="N112:Q112"/>
    <mergeCell ref="R112:U112"/>
    <mergeCell ref="V112:W112"/>
    <mergeCell ref="V109:W109"/>
    <mergeCell ref="X109:AA109"/>
    <mergeCell ref="AB109:AE109"/>
    <mergeCell ref="AF109:AI109"/>
    <mergeCell ref="AJ109:AK109"/>
    <mergeCell ref="B110:AK111"/>
    <mergeCell ref="X106:AA106"/>
    <mergeCell ref="AB106:AE106"/>
    <mergeCell ref="AF106:AI106"/>
    <mergeCell ref="AJ106:AK106"/>
    <mergeCell ref="B107:AK108"/>
    <mergeCell ref="A109:G109"/>
    <mergeCell ref="H109:I109"/>
    <mergeCell ref="J109:M109"/>
    <mergeCell ref="N109:Q109"/>
    <mergeCell ref="R109:U109"/>
    <mergeCell ref="A106:G106"/>
    <mergeCell ref="H106:I106"/>
    <mergeCell ref="J106:M106"/>
    <mergeCell ref="N106:Q106"/>
    <mergeCell ref="R106:U106"/>
    <mergeCell ref="V106:W106"/>
    <mergeCell ref="V103:W103"/>
    <mergeCell ref="X103:AA103"/>
    <mergeCell ref="AB103:AE103"/>
    <mergeCell ref="AF103:AI103"/>
    <mergeCell ref="AJ103:AK103"/>
    <mergeCell ref="B104:AK105"/>
    <mergeCell ref="V102:W102"/>
    <mergeCell ref="X102:AA102"/>
    <mergeCell ref="AB102:AE102"/>
    <mergeCell ref="AF102:AI102"/>
    <mergeCell ref="AJ102:AK102"/>
    <mergeCell ref="A103:G103"/>
    <mergeCell ref="H103:I103"/>
    <mergeCell ref="J103:M103"/>
    <mergeCell ref="N103:Q103"/>
    <mergeCell ref="R103:U103"/>
    <mergeCell ref="A100:G101"/>
    <mergeCell ref="A102:G102"/>
    <mergeCell ref="H102:I102"/>
    <mergeCell ref="J102:M102"/>
    <mergeCell ref="N102:Q102"/>
    <mergeCell ref="R102:U102"/>
    <mergeCell ref="AH97:AK97"/>
    <mergeCell ref="AL97:AN97"/>
    <mergeCell ref="A98:C98"/>
    <mergeCell ref="D98:AK98"/>
    <mergeCell ref="AF99:AG99"/>
    <mergeCell ref="AH99:AK99"/>
    <mergeCell ref="AH95:AK95"/>
    <mergeCell ref="AL95:AN95"/>
    <mergeCell ref="A96:C96"/>
    <mergeCell ref="D96:AK96"/>
    <mergeCell ref="A97:I97"/>
    <mergeCell ref="J97:M97"/>
    <mergeCell ref="N97:R97"/>
    <mergeCell ref="S97:W97"/>
    <mergeCell ref="X97:AB97"/>
    <mergeCell ref="AC97:AG97"/>
    <mergeCell ref="AH93:AK93"/>
    <mergeCell ref="AL93:AN93"/>
    <mergeCell ref="A94:C94"/>
    <mergeCell ref="D94:AK94"/>
    <mergeCell ref="A95:I95"/>
    <mergeCell ref="J95:M95"/>
    <mergeCell ref="N95:R95"/>
    <mergeCell ref="S95:W95"/>
    <mergeCell ref="X95:AB95"/>
    <mergeCell ref="AC95:AG95"/>
    <mergeCell ref="AH91:AK91"/>
    <mergeCell ref="AL91:AN91"/>
    <mergeCell ref="A92:C92"/>
    <mergeCell ref="D92:AK92"/>
    <mergeCell ref="A93:I93"/>
    <mergeCell ref="J93:M93"/>
    <mergeCell ref="N93:R93"/>
    <mergeCell ref="S93:W93"/>
    <mergeCell ref="X93:AB93"/>
    <mergeCell ref="AC93:AG93"/>
    <mergeCell ref="AH89:AK89"/>
    <mergeCell ref="AL89:AN89"/>
    <mergeCell ref="A90:C90"/>
    <mergeCell ref="D90:AK90"/>
    <mergeCell ref="A91:I91"/>
    <mergeCell ref="J91:M91"/>
    <mergeCell ref="N91:R91"/>
    <mergeCell ref="S91:W91"/>
    <mergeCell ref="X91:AB91"/>
    <mergeCell ref="AC91:AG91"/>
    <mergeCell ref="A89:I89"/>
    <mergeCell ref="J89:M89"/>
    <mergeCell ref="N89:R89"/>
    <mergeCell ref="S89:W89"/>
    <mergeCell ref="X89:AB89"/>
    <mergeCell ref="AC89:AG89"/>
    <mergeCell ref="AI85:AK85"/>
    <mergeCell ref="A86:G87"/>
    <mergeCell ref="A88:I88"/>
    <mergeCell ref="J88:M88"/>
    <mergeCell ref="N88:R88"/>
    <mergeCell ref="S88:W88"/>
    <mergeCell ref="X88:AB88"/>
    <mergeCell ref="AC88:AG88"/>
    <mergeCell ref="AH88:AK88"/>
    <mergeCell ref="R85:S85"/>
    <mergeCell ref="T85:V85"/>
    <mergeCell ref="W85:Y85"/>
    <mergeCell ref="Z85:AB85"/>
    <mergeCell ref="AC85:AE85"/>
    <mergeCell ref="AF85:AH85"/>
    <mergeCell ref="AC83:AE83"/>
    <mergeCell ref="AF83:AH83"/>
    <mergeCell ref="AI83:AK83"/>
    <mergeCell ref="A84:C84"/>
    <mergeCell ref="D84:AK84"/>
    <mergeCell ref="AL84:AN84"/>
    <mergeCell ref="A83:I83"/>
    <mergeCell ref="J83:O83"/>
    <mergeCell ref="P83:S83"/>
    <mergeCell ref="T83:V83"/>
    <mergeCell ref="W83:Y83"/>
    <mergeCell ref="Z83:AB83"/>
    <mergeCell ref="AC81:AE81"/>
    <mergeCell ref="AF81:AH81"/>
    <mergeCell ref="AI81:AK81"/>
    <mergeCell ref="A82:C82"/>
    <mergeCell ref="D82:AK82"/>
    <mergeCell ref="AL82:AN82"/>
    <mergeCell ref="A81:I81"/>
    <mergeCell ref="J81:O81"/>
    <mergeCell ref="P81:S81"/>
    <mergeCell ref="T81:V81"/>
    <mergeCell ref="W81:Y81"/>
    <mergeCell ref="Z81:AB81"/>
    <mergeCell ref="AC79:AE79"/>
    <mergeCell ref="AF79:AH79"/>
    <mergeCell ref="AI79:AK79"/>
    <mergeCell ref="A80:C80"/>
    <mergeCell ref="D80:AK80"/>
    <mergeCell ref="AL80:AN80"/>
    <mergeCell ref="A79:I79"/>
    <mergeCell ref="J79:O79"/>
    <mergeCell ref="P79:S79"/>
    <mergeCell ref="T79:V79"/>
    <mergeCell ref="W79:Y79"/>
    <mergeCell ref="Z79:AB79"/>
    <mergeCell ref="AC77:AE77"/>
    <mergeCell ref="AF77:AH77"/>
    <mergeCell ref="AI77:AK77"/>
    <mergeCell ref="A78:C78"/>
    <mergeCell ref="D78:AK78"/>
    <mergeCell ref="AL78:AN78"/>
    <mergeCell ref="AI75:AK75"/>
    <mergeCell ref="A76:C76"/>
    <mergeCell ref="D76:AK76"/>
    <mergeCell ref="AL76:AN76"/>
    <mergeCell ref="A77:I77"/>
    <mergeCell ref="J77:O77"/>
    <mergeCell ref="P77:S77"/>
    <mergeCell ref="T77:V77"/>
    <mergeCell ref="W77:Y77"/>
    <mergeCell ref="Z77:AB77"/>
    <mergeCell ref="AF74:AH74"/>
    <mergeCell ref="AI74:AK74"/>
    <mergeCell ref="A75:I75"/>
    <mergeCell ref="J75:O75"/>
    <mergeCell ref="P75:S75"/>
    <mergeCell ref="T75:V75"/>
    <mergeCell ref="W75:Y75"/>
    <mergeCell ref="Z75:AB75"/>
    <mergeCell ref="AC75:AE75"/>
    <mergeCell ref="AF75:AH75"/>
    <mergeCell ref="A72:G73"/>
    <mergeCell ref="T73:AE73"/>
    <mergeCell ref="A74:I74"/>
    <mergeCell ref="J74:O74"/>
    <mergeCell ref="P74:S74"/>
    <mergeCell ref="T74:V74"/>
    <mergeCell ref="W74:Y74"/>
    <mergeCell ref="Z74:AB74"/>
    <mergeCell ref="AC74:AE74"/>
    <mergeCell ref="A70:C70"/>
    <mergeCell ref="D70:AK70"/>
    <mergeCell ref="AL70:AN70"/>
    <mergeCell ref="AF71:AG71"/>
    <mergeCell ref="AH71:AI71"/>
    <mergeCell ref="AJ71:AK71"/>
    <mergeCell ref="X69:Y69"/>
    <mergeCell ref="Z69:AA69"/>
    <mergeCell ref="AB69:AE69"/>
    <mergeCell ref="AF69:AG69"/>
    <mergeCell ref="AH69:AI69"/>
    <mergeCell ref="AJ69:AK69"/>
    <mergeCell ref="AH67:AI67"/>
    <mergeCell ref="AJ67:AK67"/>
    <mergeCell ref="A68:C68"/>
    <mergeCell ref="D68:AK68"/>
    <mergeCell ref="AL68:AN68"/>
    <mergeCell ref="A69:I69"/>
    <mergeCell ref="J69:O69"/>
    <mergeCell ref="P69:S69"/>
    <mergeCell ref="T69:U69"/>
    <mergeCell ref="V69:W69"/>
    <mergeCell ref="AL66:AN66"/>
    <mergeCell ref="A67:I67"/>
    <mergeCell ref="J67:O67"/>
    <mergeCell ref="P67:S67"/>
    <mergeCell ref="T67:U67"/>
    <mergeCell ref="V67:W67"/>
    <mergeCell ref="X67:Y67"/>
    <mergeCell ref="Z67:AA67"/>
    <mergeCell ref="AB67:AE67"/>
    <mergeCell ref="AF67:AG67"/>
    <mergeCell ref="Z65:AA65"/>
    <mergeCell ref="AB65:AE65"/>
    <mergeCell ref="AF65:AG65"/>
    <mergeCell ref="AH65:AI65"/>
    <mergeCell ref="AJ65:AK65"/>
    <mergeCell ref="A66:C66"/>
    <mergeCell ref="D66:AK66"/>
    <mergeCell ref="A65:I65"/>
    <mergeCell ref="J65:O65"/>
    <mergeCell ref="P65:S65"/>
    <mergeCell ref="T65:U65"/>
    <mergeCell ref="V65:W65"/>
    <mergeCell ref="X65:Y65"/>
    <mergeCell ref="X64:Y64"/>
    <mergeCell ref="Z64:AA64"/>
    <mergeCell ref="AB64:AE64"/>
    <mergeCell ref="AF64:AG64"/>
    <mergeCell ref="AH64:AI64"/>
    <mergeCell ref="AJ64:AK64"/>
    <mergeCell ref="A60:C60"/>
    <mergeCell ref="D60:AK60"/>
    <mergeCell ref="AF61:AI61"/>
    <mergeCell ref="AJ61:AK61"/>
    <mergeCell ref="A62:G63"/>
    <mergeCell ref="A64:I64"/>
    <mergeCell ref="J64:O64"/>
    <mergeCell ref="P64:S64"/>
    <mergeCell ref="T64:U64"/>
    <mergeCell ref="V64:W64"/>
    <mergeCell ref="AE58:AF58"/>
    <mergeCell ref="AG58:AH58"/>
    <mergeCell ref="AI58:AK58"/>
    <mergeCell ref="A59:C59"/>
    <mergeCell ref="D59:AK59"/>
    <mergeCell ref="AL59:AN59"/>
    <mergeCell ref="S58:T58"/>
    <mergeCell ref="U58:V58"/>
    <mergeCell ref="W58:X58"/>
    <mergeCell ref="Y58:Z58"/>
    <mergeCell ref="AA58:AB58"/>
    <mergeCell ref="AC58:AD58"/>
    <mergeCell ref="AE57:AF57"/>
    <mergeCell ref="AG57:AH57"/>
    <mergeCell ref="AI57:AK57"/>
    <mergeCell ref="A58:F58"/>
    <mergeCell ref="G58:H58"/>
    <mergeCell ref="I58:J58"/>
    <mergeCell ref="K58:L58"/>
    <mergeCell ref="M58:N58"/>
    <mergeCell ref="O58:P58"/>
    <mergeCell ref="Q58:R58"/>
    <mergeCell ref="S57:T57"/>
    <mergeCell ref="U57:V57"/>
    <mergeCell ref="W57:X57"/>
    <mergeCell ref="Y57:Z57"/>
    <mergeCell ref="AA57:AB57"/>
    <mergeCell ref="AC57:AD57"/>
    <mergeCell ref="AL55:AN55"/>
    <mergeCell ref="A56:C56"/>
    <mergeCell ref="D56:AK56"/>
    <mergeCell ref="A57:F57"/>
    <mergeCell ref="G57:H57"/>
    <mergeCell ref="I57:J57"/>
    <mergeCell ref="K57:L57"/>
    <mergeCell ref="M57:N57"/>
    <mergeCell ref="O57:P57"/>
    <mergeCell ref="Q57:R57"/>
    <mergeCell ref="AA54:AB54"/>
    <mergeCell ref="AC54:AD54"/>
    <mergeCell ref="AE54:AF54"/>
    <mergeCell ref="AG54:AH54"/>
    <mergeCell ref="AI54:AK54"/>
    <mergeCell ref="A55:C55"/>
    <mergeCell ref="D55:AK55"/>
    <mergeCell ref="O54:P54"/>
    <mergeCell ref="Q54:R54"/>
    <mergeCell ref="S54:T54"/>
    <mergeCell ref="U54:V54"/>
    <mergeCell ref="W54:X54"/>
    <mergeCell ref="Y54:Z54"/>
    <mergeCell ref="AA53:AB53"/>
    <mergeCell ref="AC53:AD53"/>
    <mergeCell ref="AE53:AF53"/>
    <mergeCell ref="AG53:AH53"/>
    <mergeCell ref="AI53:AK53"/>
    <mergeCell ref="A54:F54"/>
    <mergeCell ref="G54:H54"/>
    <mergeCell ref="I54:J54"/>
    <mergeCell ref="K54:L54"/>
    <mergeCell ref="M54:N54"/>
    <mergeCell ref="O53:P53"/>
    <mergeCell ref="Q53:R53"/>
    <mergeCell ref="S53:T53"/>
    <mergeCell ref="U53:V53"/>
    <mergeCell ref="W53:X53"/>
    <mergeCell ref="Y53:Z53"/>
    <mergeCell ref="BI52:BJ52"/>
    <mergeCell ref="BK52:BL52"/>
    <mergeCell ref="BM52:BN52"/>
    <mergeCell ref="BO52:BP52"/>
    <mergeCell ref="BQ52:BR52"/>
    <mergeCell ref="A53:F53"/>
    <mergeCell ref="G53:H53"/>
    <mergeCell ref="I53:J53"/>
    <mergeCell ref="K53:L53"/>
    <mergeCell ref="M53:N53"/>
    <mergeCell ref="AW52:AX52"/>
    <mergeCell ref="AY52:AZ52"/>
    <mergeCell ref="BA52:BB52"/>
    <mergeCell ref="BC52:BD52"/>
    <mergeCell ref="BE52:BF52"/>
    <mergeCell ref="BG52:BH52"/>
    <mergeCell ref="K49:AJ49"/>
    <mergeCell ref="K50:AJ50"/>
    <mergeCell ref="A51:G52"/>
    <mergeCell ref="AL51:AM52"/>
    <mergeCell ref="AN51:AP51"/>
    <mergeCell ref="AU51:BD51"/>
    <mergeCell ref="K52:T52"/>
    <mergeCell ref="AN52:AR52"/>
    <mergeCell ref="AS52:AT52"/>
    <mergeCell ref="AU52:AV52"/>
    <mergeCell ref="Y45:AJ45"/>
    <mergeCell ref="A46:D47"/>
    <mergeCell ref="E46:G47"/>
    <mergeCell ref="H46:I46"/>
    <mergeCell ref="H47:I47"/>
    <mergeCell ref="K47:Q48"/>
    <mergeCell ref="A45:D45"/>
    <mergeCell ref="E45:F45"/>
    <mergeCell ref="G45:I45"/>
    <mergeCell ref="K45:M45"/>
    <mergeCell ref="N45:Q45"/>
    <mergeCell ref="R45:X45"/>
    <mergeCell ref="Y43:AJ43"/>
    <mergeCell ref="A44:D44"/>
    <mergeCell ref="E44:F44"/>
    <mergeCell ref="G44:I44"/>
    <mergeCell ref="K44:M44"/>
    <mergeCell ref="N44:Q44"/>
    <mergeCell ref="R44:X44"/>
    <mergeCell ref="Y44:AJ44"/>
    <mergeCell ref="A43:D43"/>
    <mergeCell ref="E43:F43"/>
    <mergeCell ref="G43:I43"/>
    <mergeCell ref="K43:M43"/>
    <mergeCell ref="N43:Q43"/>
    <mergeCell ref="R43:X43"/>
    <mergeCell ref="Y41:AJ41"/>
    <mergeCell ref="A42:D42"/>
    <mergeCell ref="E42:F42"/>
    <mergeCell ref="G42:I42"/>
    <mergeCell ref="K42:M42"/>
    <mergeCell ref="N42:Q42"/>
    <mergeCell ref="R42:X42"/>
    <mergeCell ref="Y42:AJ42"/>
    <mergeCell ref="A41:D41"/>
    <mergeCell ref="E41:F41"/>
    <mergeCell ref="G41:I41"/>
    <mergeCell ref="K41:M41"/>
    <mergeCell ref="N41:Q41"/>
    <mergeCell ref="R41:X41"/>
    <mergeCell ref="Y39:AJ39"/>
    <mergeCell ref="H40:I40"/>
    <mergeCell ref="K40:M40"/>
    <mergeCell ref="N40:Q40"/>
    <mergeCell ref="R40:X40"/>
    <mergeCell ref="Y40:AJ40"/>
    <mergeCell ref="A39:D40"/>
    <mergeCell ref="E39:G40"/>
    <mergeCell ref="H39:I39"/>
    <mergeCell ref="K39:M39"/>
    <mergeCell ref="N39:Q39"/>
    <mergeCell ref="R39:X39"/>
    <mergeCell ref="K37:Q38"/>
    <mergeCell ref="R37:AA37"/>
    <mergeCell ref="AB37:AG37"/>
    <mergeCell ref="AH37:AJ38"/>
    <mergeCell ref="A38:D38"/>
    <mergeCell ref="E38:F38"/>
    <mergeCell ref="G38:I38"/>
    <mergeCell ref="R38:AA38"/>
    <mergeCell ref="AB38:AE38"/>
    <mergeCell ref="AF38:AG38"/>
    <mergeCell ref="A36:D36"/>
    <mergeCell ref="E36:F36"/>
    <mergeCell ref="G36:I36"/>
    <mergeCell ref="A37:D37"/>
    <mergeCell ref="E37:F37"/>
    <mergeCell ref="G37:I37"/>
    <mergeCell ref="G34:I34"/>
    <mergeCell ref="N34:Q35"/>
    <mergeCell ref="R34:AJ34"/>
    <mergeCell ref="A35:D35"/>
    <mergeCell ref="E35:F35"/>
    <mergeCell ref="G35:I35"/>
    <mergeCell ref="R35:AJ35"/>
    <mergeCell ref="A32:D33"/>
    <mergeCell ref="E32:G33"/>
    <mergeCell ref="H32:I32"/>
    <mergeCell ref="K32:L35"/>
    <mergeCell ref="N32:Q33"/>
    <mergeCell ref="R32:AJ32"/>
    <mergeCell ref="H33:I33"/>
    <mergeCell ref="R33:AJ33"/>
    <mergeCell ref="A34:D34"/>
    <mergeCell ref="E34:F34"/>
    <mergeCell ref="A30:D30"/>
    <mergeCell ref="E30:F30"/>
    <mergeCell ref="G30:I30"/>
    <mergeCell ref="N30:Q31"/>
    <mergeCell ref="R30:AJ30"/>
    <mergeCell ref="A31:D31"/>
    <mergeCell ref="E31:F31"/>
    <mergeCell ref="G31:I31"/>
    <mergeCell ref="R31:AJ31"/>
    <mergeCell ref="A28:D28"/>
    <mergeCell ref="E28:F28"/>
    <mergeCell ref="G28:I28"/>
    <mergeCell ref="K28:L31"/>
    <mergeCell ref="N28:Q29"/>
    <mergeCell ref="R28:AJ28"/>
    <mergeCell ref="A29:D29"/>
    <mergeCell ref="E29:F29"/>
    <mergeCell ref="G29:I29"/>
    <mergeCell ref="R29:AJ29"/>
    <mergeCell ref="R25:AJ25"/>
    <mergeCell ref="H26:I26"/>
    <mergeCell ref="N26:Q27"/>
    <mergeCell ref="R26:AJ26"/>
    <mergeCell ref="A27:D27"/>
    <mergeCell ref="E27:F27"/>
    <mergeCell ref="G27:I27"/>
    <mergeCell ref="R27:AJ27"/>
    <mergeCell ref="R23:AJ23"/>
    <mergeCell ref="A24:D24"/>
    <mergeCell ref="E24:F24"/>
    <mergeCell ref="G24:I24"/>
    <mergeCell ref="K24:L27"/>
    <mergeCell ref="N24:Q25"/>
    <mergeCell ref="R24:AJ24"/>
    <mergeCell ref="A25:D26"/>
    <mergeCell ref="E25:G26"/>
    <mergeCell ref="H25:I25"/>
    <mergeCell ref="A22:D22"/>
    <mergeCell ref="E22:F22"/>
    <mergeCell ref="G22:I22"/>
    <mergeCell ref="K22:Q23"/>
    <mergeCell ref="A23:D23"/>
    <mergeCell ref="E23:F23"/>
    <mergeCell ref="G23:I23"/>
    <mergeCell ref="AC20:AF20"/>
    <mergeCell ref="AG20:AJ20"/>
    <mergeCell ref="A21:D21"/>
    <mergeCell ref="E21:F21"/>
    <mergeCell ref="G21:I21"/>
    <mergeCell ref="AC21:AF21"/>
    <mergeCell ref="AG21:AJ21"/>
    <mergeCell ref="H19:I19"/>
    <mergeCell ref="A20:D20"/>
    <mergeCell ref="E20:F20"/>
    <mergeCell ref="G20:I20"/>
    <mergeCell ref="M20:P20"/>
    <mergeCell ref="Q20:T20"/>
    <mergeCell ref="AC17:AJ17"/>
    <mergeCell ref="A18:D19"/>
    <mergeCell ref="E18:G19"/>
    <mergeCell ref="H18:I18"/>
    <mergeCell ref="M18:P19"/>
    <mergeCell ref="Q18:T19"/>
    <mergeCell ref="U18:X19"/>
    <mergeCell ref="Y18:AB19"/>
    <mergeCell ref="AC18:AF19"/>
    <mergeCell ref="AG18:AJ19"/>
    <mergeCell ref="A17:G17"/>
    <mergeCell ref="H17:I17"/>
    <mergeCell ref="K17:L20"/>
    <mergeCell ref="M17:T17"/>
    <mergeCell ref="U17:AB17"/>
    <mergeCell ref="A12:C13"/>
    <mergeCell ref="D12:J13"/>
    <mergeCell ref="K12:Q13"/>
    <mergeCell ref="R12:X13"/>
    <mergeCell ref="Y12:Z12"/>
    <mergeCell ref="Y13:Z13"/>
    <mergeCell ref="A10:C11"/>
    <mergeCell ref="D10:J11"/>
    <mergeCell ref="K10:Q11"/>
    <mergeCell ref="R10:X11"/>
    <mergeCell ref="Y10:Z10"/>
    <mergeCell ref="Y11:Z11"/>
    <mergeCell ref="U20:X20"/>
    <mergeCell ref="Y20:AB20"/>
    <mergeCell ref="Y8:Z8"/>
    <mergeCell ref="A9:C9"/>
    <mergeCell ref="D9:J9"/>
    <mergeCell ref="K9:Q9"/>
    <mergeCell ref="R9:X9"/>
    <mergeCell ref="Y9:Z9"/>
    <mergeCell ref="A4:G6"/>
    <mergeCell ref="H4:X6"/>
    <mergeCell ref="Y4:Z4"/>
    <mergeCell ref="AA4:AK15"/>
    <mergeCell ref="Y5:Z5"/>
    <mergeCell ref="Y6:Z6"/>
    <mergeCell ref="A7:G7"/>
    <mergeCell ref="H7:X7"/>
    <mergeCell ref="Y7:Z7"/>
    <mergeCell ref="A8:G8"/>
    <mergeCell ref="A1:R3"/>
    <mergeCell ref="S1:V1"/>
    <mergeCell ref="W1:X1"/>
    <mergeCell ref="Y1:AK3"/>
    <mergeCell ref="S2:V2"/>
    <mergeCell ref="W2:X2"/>
    <mergeCell ref="S3:V3"/>
    <mergeCell ref="W3:X3"/>
    <mergeCell ref="A14:C15"/>
    <mergeCell ref="D14:Q15"/>
    <mergeCell ref="R14:X15"/>
    <mergeCell ref="Y14:Z14"/>
    <mergeCell ref="Y15:Z15"/>
  </mergeCells>
  <phoneticPr fontId="6"/>
  <pageMargins left="0.25" right="0.25" top="0.75" bottom="0.75" header="0.3" footer="0.3"/>
  <pageSetup paperSize="13" orientation="portrait" r:id="rId1"/>
  <headerFooter>
    <oddFooter>&amp;P ページ</oddFooter>
  </headerFooter>
  <rowBreaks count="1" manualBreakCount="1">
    <brk id="197"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35841" r:id="rId4" name="Check Box 1">
              <controlPr defaultSize="0" autoFill="0" autoLine="0" autoPict="0">
                <anchor moveWithCells="1">
                  <from>
                    <xdr:col>36</xdr:col>
                    <xdr:colOff>161925</xdr:colOff>
                    <xdr:row>63</xdr:row>
                    <xdr:rowOff>142875</xdr:rowOff>
                  </from>
                  <to>
                    <xdr:col>40</xdr:col>
                    <xdr:colOff>95250</xdr:colOff>
                    <xdr:row>65</xdr:row>
                    <xdr:rowOff>38100</xdr:rowOff>
                  </to>
                </anchor>
              </controlPr>
            </control>
          </mc:Choice>
        </mc:AlternateContent>
        <mc:AlternateContent xmlns:mc="http://schemas.openxmlformats.org/markup-compatibility/2006">
          <mc:Choice Requires="x14">
            <control shapeId="35842" r:id="rId5" name="Check Box 2">
              <controlPr defaultSize="0" autoFill="0" autoLine="0" autoPict="0">
                <anchor moveWithCells="1">
                  <from>
                    <xdr:col>36</xdr:col>
                    <xdr:colOff>161925</xdr:colOff>
                    <xdr:row>65</xdr:row>
                    <xdr:rowOff>142875</xdr:rowOff>
                  </from>
                  <to>
                    <xdr:col>40</xdr:col>
                    <xdr:colOff>95250</xdr:colOff>
                    <xdr:row>67</xdr:row>
                    <xdr:rowOff>38100</xdr:rowOff>
                  </to>
                </anchor>
              </controlPr>
            </control>
          </mc:Choice>
        </mc:AlternateContent>
        <mc:AlternateContent xmlns:mc="http://schemas.openxmlformats.org/markup-compatibility/2006">
          <mc:Choice Requires="x14">
            <control shapeId="35843" r:id="rId6" name="Check Box 3">
              <controlPr defaultSize="0" autoFill="0" autoLine="0" autoPict="0">
                <anchor moveWithCells="1">
                  <from>
                    <xdr:col>36</xdr:col>
                    <xdr:colOff>161925</xdr:colOff>
                    <xdr:row>67</xdr:row>
                    <xdr:rowOff>142875</xdr:rowOff>
                  </from>
                  <to>
                    <xdr:col>40</xdr:col>
                    <xdr:colOff>95250</xdr:colOff>
                    <xdr:row>69</xdr:row>
                    <xdr:rowOff>38100</xdr:rowOff>
                  </to>
                </anchor>
              </controlPr>
            </control>
          </mc:Choice>
        </mc:AlternateContent>
        <mc:AlternateContent xmlns:mc="http://schemas.openxmlformats.org/markup-compatibility/2006">
          <mc:Choice Requires="x14">
            <control shapeId="35844" r:id="rId7" name="Check Box 4">
              <controlPr defaultSize="0" autoFill="0" autoLine="0" autoPict="0">
                <anchor moveWithCells="1">
                  <from>
                    <xdr:col>36</xdr:col>
                    <xdr:colOff>161925</xdr:colOff>
                    <xdr:row>73</xdr:row>
                    <xdr:rowOff>133350</xdr:rowOff>
                  </from>
                  <to>
                    <xdr:col>40</xdr:col>
                    <xdr:colOff>142875</xdr:colOff>
                    <xdr:row>75</xdr:row>
                    <xdr:rowOff>19050</xdr:rowOff>
                  </to>
                </anchor>
              </controlPr>
            </control>
          </mc:Choice>
        </mc:AlternateContent>
        <mc:AlternateContent xmlns:mc="http://schemas.openxmlformats.org/markup-compatibility/2006">
          <mc:Choice Requires="x14">
            <control shapeId="35845" r:id="rId8" name="Check Box 5">
              <controlPr defaultSize="0" autoFill="0" autoLine="0" autoPict="0">
                <anchor moveWithCells="1">
                  <from>
                    <xdr:col>36</xdr:col>
                    <xdr:colOff>161925</xdr:colOff>
                    <xdr:row>75</xdr:row>
                    <xdr:rowOff>133350</xdr:rowOff>
                  </from>
                  <to>
                    <xdr:col>40</xdr:col>
                    <xdr:colOff>142875</xdr:colOff>
                    <xdr:row>77</xdr:row>
                    <xdr:rowOff>19050</xdr:rowOff>
                  </to>
                </anchor>
              </controlPr>
            </control>
          </mc:Choice>
        </mc:AlternateContent>
        <mc:AlternateContent xmlns:mc="http://schemas.openxmlformats.org/markup-compatibility/2006">
          <mc:Choice Requires="x14">
            <control shapeId="35846" r:id="rId9" name="Check Box 6">
              <controlPr defaultSize="0" autoFill="0" autoLine="0" autoPict="0">
                <anchor moveWithCells="1">
                  <from>
                    <xdr:col>36</xdr:col>
                    <xdr:colOff>161925</xdr:colOff>
                    <xdr:row>77</xdr:row>
                    <xdr:rowOff>133350</xdr:rowOff>
                  </from>
                  <to>
                    <xdr:col>40</xdr:col>
                    <xdr:colOff>142875</xdr:colOff>
                    <xdr:row>79</xdr:row>
                    <xdr:rowOff>19050</xdr:rowOff>
                  </to>
                </anchor>
              </controlPr>
            </control>
          </mc:Choice>
        </mc:AlternateContent>
        <mc:AlternateContent xmlns:mc="http://schemas.openxmlformats.org/markup-compatibility/2006">
          <mc:Choice Requires="x14">
            <control shapeId="35847" r:id="rId10" name="Check Box 7">
              <controlPr defaultSize="0" autoFill="0" autoLine="0" autoPict="0">
                <anchor moveWithCells="1">
                  <from>
                    <xdr:col>36</xdr:col>
                    <xdr:colOff>161925</xdr:colOff>
                    <xdr:row>79</xdr:row>
                    <xdr:rowOff>133350</xdr:rowOff>
                  </from>
                  <to>
                    <xdr:col>40</xdr:col>
                    <xdr:colOff>142875</xdr:colOff>
                    <xdr:row>81</xdr:row>
                    <xdr:rowOff>19050</xdr:rowOff>
                  </to>
                </anchor>
              </controlPr>
            </control>
          </mc:Choice>
        </mc:AlternateContent>
        <mc:AlternateContent xmlns:mc="http://schemas.openxmlformats.org/markup-compatibility/2006">
          <mc:Choice Requires="x14">
            <control shapeId="35848" r:id="rId11" name="Check Box 8">
              <controlPr defaultSize="0" autoFill="0" autoLine="0" autoPict="0">
                <anchor moveWithCells="1">
                  <from>
                    <xdr:col>36</xdr:col>
                    <xdr:colOff>161925</xdr:colOff>
                    <xdr:row>81</xdr:row>
                    <xdr:rowOff>133350</xdr:rowOff>
                  </from>
                  <to>
                    <xdr:col>40</xdr:col>
                    <xdr:colOff>142875</xdr:colOff>
                    <xdr:row>83</xdr:row>
                    <xdr:rowOff>28575</xdr:rowOff>
                  </to>
                </anchor>
              </controlPr>
            </control>
          </mc:Choice>
        </mc:AlternateContent>
        <mc:AlternateContent xmlns:mc="http://schemas.openxmlformats.org/markup-compatibility/2006">
          <mc:Choice Requires="x14">
            <control shapeId="35849" r:id="rId12" name="Check Box 9">
              <controlPr defaultSize="0" autoFill="0" autoLine="0" autoPict="0">
                <anchor moveWithCells="1">
                  <from>
                    <xdr:col>36</xdr:col>
                    <xdr:colOff>161925</xdr:colOff>
                    <xdr:row>52</xdr:row>
                    <xdr:rowOff>142875</xdr:rowOff>
                  </from>
                  <to>
                    <xdr:col>40</xdr:col>
                    <xdr:colOff>95250</xdr:colOff>
                    <xdr:row>54</xdr:row>
                    <xdr:rowOff>47625</xdr:rowOff>
                  </to>
                </anchor>
              </controlPr>
            </control>
          </mc:Choice>
        </mc:AlternateContent>
        <mc:AlternateContent xmlns:mc="http://schemas.openxmlformats.org/markup-compatibility/2006">
          <mc:Choice Requires="x14">
            <control shapeId="35850" r:id="rId13" name="Check Box 10">
              <controlPr defaultSize="0" autoFill="0" autoLine="0" autoPict="0">
                <anchor moveWithCells="1">
                  <from>
                    <xdr:col>36</xdr:col>
                    <xdr:colOff>161925</xdr:colOff>
                    <xdr:row>56</xdr:row>
                    <xdr:rowOff>142875</xdr:rowOff>
                  </from>
                  <to>
                    <xdr:col>40</xdr:col>
                    <xdr:colOff>95250</xdr:colOff>
                    <xdr:row>58</xdr:row>
                    <xdr:rowOff>47625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D1BE2-6937-4CC7-9236-9A534880FC56}">
  <sheetPr>
    <tabColor theme="9"/>
  </sheetPr>
  <dimension ref="A1:BK113"/>
  <sheetViews>
    <sheetView view="pageBreakPreview" zoomScaleNormal="100" zoomScaleSheetLayoutView="100" workbookViewId="0">
      <selection sqref="A1:R3"/>
    </sheetView>
  </sheetViews>
  <sheetFormatPr defaultColWidth="2.25" defaultRowHeight="13.5" customHeight="1" x14ac:dyDescent="0.15"/>
  <cols>
    <col min="1" max="43" width="2.25" style="133"/>
    <col min="44" max="44" width="4.75" style="133" customWidth="1"/>
    <col min="45" max="47" width="4.125" style="133" customWidth="1"/>
    <col min="48" max="48" width="4.25" style="133" customWidth="1"/>
    <col min="49" max="49" width="3.375" style="133" customWidth="1"/>
    <col min="50" max="16384" width="2.25" style="133"/>
  </cols>
  <sheetData>
    <row r="1" spans="1:63" ht="13.5" customHeight="1" x14ac:dyDescent="0.15">
      <c r="A1" s="315" t="s">
        <v>1728</v>
      </c>
      <c r="B1" s="316"/>
      <c r="C1" s="316"/>
      <c r="D1" s="316"/>
      <c r="E1" s="316"/>
      <c r="F1" s="316"/>
      <c r="G1" s="316"/>
      <c r="H1" s="316"/>
      <c r="I1" s="316"/>
      <c r="J1" s="316"/>
      <c r="K1" s="316"/>
      <c r="L1" s="316"/>
      <c r="M1" s="316"/>
      <c r="N1" s="316"/>
      <c r="O1" s="316"/>
      <c r="P1" s="316"/>
      <c r="Q1" s="316"/>
      <c r="R1" s="316"/>
      <c r="S1" s="738">
        <f ca="1">NOW()</f>
        <v>44095.763159490743</v>
      </c>
      <c r="T1" s="739"/>
      <c r="U1" s="739"/>
      <c r="V1" s="739"/>
      <c r="W1" s="739"/>
      <c r="X1" s="740"/>
      <c r="Y1" s="320"/>
      <c r="Z1" s="321"/>
      <c r="AA1" s="321"/>
      <c r="AB1" s="321"/>
      <c r="AC1" s="321"/>
      <c r="AD1" s="321"/>
      <c r="AE1" s="321"/>
      <c r="AF1" s="321"/>
      <c r="AG1" s="321"/>
      <c r="AH1" s="321"/>
      <c r="AI1" s="321"/>
      <c r="AJ1" s="321"/>
      <c r="AK1" s="322"/>
    </row>
    <row r="2" spans="1:63" ht="13.5" customHeight="1" x14ac:dyDescent="0.15">
      <c r="A2" s="317"/>
      <c r="B2" s="318"/>
      <c r="C2" s="318"/>
      <c r="D2" s="318"/>
      <c r="E2" s="318"/>
      <c r="F2" s="318"/>
      <c r="G2" s="318"/>
      <c r="H2" s="318"/>
      <c r="I2" s="318"/>
      <c r="J2" s="318"/>
      <c r="K2" s="318"/>
      <c r="L2" s="318"/>
      <c r="M2" s="318"/>
      <c r="N2" s="318"/>
      <c r="O2" s="318"/>
      <c r="P2" s="318"/>
      <c r="Q2" s="318"/>
      <c r="R2" s="318"/>
      <c r="S2" s="278" t="s">
        <v>597</v>
      </c>
      <c r="T2" s="279"/>
      <c r="U2" s="279"/>
      <c r="V2" s="279"/>
      <c r="W2" s="311"/>
      <c r="X2" s="319"/>
      <c r="Y2" s="323"/>
      <c r="Z2" s="324"/>
      <c r="AA2" s="324"/>
      <c r="AB2" s="324"/>
      <c r="AC2" s="324"/>
      <c r="AD2" s="324"/>
      <c r="AE2" s="324"/>
      <c r="AF2" s="324"/>
      <c r="AG2" s="324"/>
      <c r="AH2" s="324"/>
      <c r="AI2" s="324"/>
      <c r="AJ2" s="324"/>
      <c r="AK2" s="325"/>
      <c r="AZ2" s="222"/>
      <c r="BA2" s="222"/>
      <c r="BB2" s="222"/>
      <c r="BC2" s="222"/>
      <c r="BD2" s="222"/>
      <c r="BE2" s="222"/>
      <c r="BF2" s="222"/>
      <c r="BG2" s="222"/>
      <c r="BH2" s="222"/>
      <c r="BI2" s="222"/>
      <c r="BJ2" s="222"/>
    </row>
    <row r="3" spans="1:63" ht="13.5" customHeight="1" thickBot="1" x14ac:dyDescent="0.2">
      <c r="A3" s="736"/>
      <c r="B3" s="737"/>
      <c r="C3" s="737"/>
      <c r="D3" s="737"/>
      <c r="E3" s="737"/>
      <c r="F3" s="737"/>
      <c r="G3" s="737"/>
      <c r="H3" s="737"/>
      <c r="I3" s="737"/>
      <c r="J3" s="737"/>
      <c r="K3" s="737"/>
      <c r="L3" s="737"/>
      <c r="M3" s="737"/>
      <c r="N3" s="737"/>
      <c r="O3" s="737"/>
      <c r="P3" s="737"/>
      <c r="Q3" s="737"/>
      <c r="R3" s="737"/>
      <c r="S3" s="306" t="s">
        <v>598</v>
      </c>
      <c r="T3" s="307"/>
      <c r="U3" s="307"/>
      <c r="V3" s="307"/>
      <c r="W3" s="631">
        <f>AR23</f>
        <v>0</v>
      </c>
      <c r="X3" s="632"/>
      <c r="Y3" s="590"/>
      <c r="Z3" s="652"/>
      <c r="AA3" s="652"/>
      <c r="AB3" s="652"/>
      <c r="AC3" s="652"/>
      <c r="AD3" s="652"/>
      <c r="AE3" s="652"/>
      <c r="AF3" s="652"/>
      <c r="AG3" s="652"/>
      <c r="AH3" s="652"/>
      <c r="AI3" s="652"/>
      <c r="AJ3" s="652"/>
      <c r="AK3" s="653"/>
      <c r="AZ3" s="222"/>
      <c r="BA3" s="222"/>
      <c r="BB3" s="222"/>
      <c r="BC3" s="222"/>
      <c r="BD3" s="222"/>
      <c r="BE3" s="222"/>
      <c r="BF3" s="222"/>
      <c r="BG3" s="222"/>
      <c r="BH3" s="222"/>
      <c r="BI3" s="222"/>
      <c r="BJ3" s="222"/>
    </row>
    <row r="4" spans="1:63" ht="13.5" customHeight="1" thickBot="1" x14ac:dyDescent="0.2">
      <c r="A4" s="289" t="s">
        <v>587</v>
      </c>
      <c r="B4" s="290"/>
      <c r="C4" s="290"/>
      <c r="D4" s="290"/>
      <c r="E4" s="290"/>
      <c r="F4" s="290"/>
      <c r="G4" s="290"/>
      <c r="H4" s="293" t="s">
        <v>3745</v>
      </c>
      <c r="I4" s="293"/>
      <c r="J4" s="293"/>
      <c r="K4" s="293"/>
      <c r="L4" s="293"/>
      <c r="M4" s="293"/>
      <c r="N4" s="293"/>
      <c r="O4" s="293"/>
      <c r="P4" s="293"/>
      <c r="Q4" s="293"/>
      <c r="R4" s="293"/>
      <c r="S4" s="293"/>
      <c r="T4" s="293"/>
      <c r="U4" s="293"/>
      <c r="V4" s="293"/>
      <c r="W4" s="293"/>
      <c r="X4" s="294"/>
      <c r="Z4" s="725" t="s">
        <v>1729</v>
      </c>
      <c r="AA4" s="726"/>
      <c r="AB4" s="726"/>
      <c r="AC4" s="726"/>
      <c r="AD4" s="726"/>
      <c r="AE4" s="726"/>
      <c r="AF4" s="727"/>
      <c r="AK4" s="222"/>
      <c r="AL4" s="255"/>
      <c r="AZ4" s="222"/>
      <c r="BA4" s="222"/>
      <c r="BB4" s="222"/>
      <c r="BC4" s="222"/>
      <c r="BD4" s="222"/>
      <c r="BE4" s="222"/>
      <c r="BF4" s="222"/>
      <c r="BG4" s="222"/>
      <c r="BH4" s="222"/>
      <c r="BI4" s="222"/>
      <c r="BJ4" s="222"/>
      <c r="BK4" s="233"/>
    </row>
    <row r="5" spans="1:63" ht="13.5" customHeight="1" x14ac:dyDescent="0.15">
      <c r="A5" s="291"/>
      <c r="B5" s="292"/>
      <c r="C5" s="292"/>
      <c r="D5" s="292"/>
      <c r="E5" s="292"/>
      <c r="F5" s="292"/>
      <c r="G5" s="292"/>
      <c r="H5" s="295"/>
      <c r="I5" s="295"/>
      <c r="J5" s="295"/>
      <c r="K5" s="295"/>
      <c r="L5" s="295"/>
      <c r="M5" s="295"/>
      <c r="N5" s="295"/>
      <c r="O5" s="295"/>
      <c r="P5" s="295"/>
      <c r="Q5" s="295"/>
      <c r="R5" s="295"/>
      <c r="S5" s="295"/>
      <c r="T5" s="295"/>
      <c r="U5" s="295"/>
      <c r="V5" s="295"/>
      <c r="W5" s="295"/>
      <c r="X5" s="296"/>
      <c r="Z5" s="728" t="s">
        <v>1266</v>
      </c>
      <c r="AA5" s="729"/>
      <c r="AB5" s="729"/>
      <c r="AC5" s="729"/>
      <c r="AD5" s="729"/>
      <c r="AE5" s="729"/>
      <c r="AF5" s="729"/>
      <c r="AG5" s="730"/>
      <c r="AH5" s="730"/>
      <c r="AI5" s="730"/>
      <c r="AJ5" s="731"/>
      <c r="AK5" s="222"/>
      <c r="AL5" s="255"/>
      <c r="AZ5" s="222"/>
      <c r="BA5" s="222"/>
      <c r="BB5" s="222"/>
      <c r="BC5" s="222"/>
      <c r="BD5" s="222"/>
      <c r="BE5" s="222"/>
      <c r="BF5" s="222"/>
      <c r="BG5" s="222"/>
      <c r="BH5" s="222"/>
      <c r="BI5" s="222"/>
      <c r="BJ5" s="222"/>
      <c r="BK5" s="222"/>
    </row>
    <row r="6" spans="1:63" ht="13.5" customHeight="1" x14ac:dyDescent="0.15">
      <c r="A6" s="291"/>
      <c r="B6" s="292"/>
      <c r="C6" s="292"/>
      <c r="D6" s="292"/>
      <c r="E6" s="292"/>
      <c r="F6" s="292"/>
      <c r="G6" s="292"/>
      <c r="H6" s="295"/>
      <c r="I6" s="295"/>
      <c r="J6" s="295"/>
      <c r="K6" s="295"/>
      <c r="L6" s="295"/>
      <c r="M6" s="295"/>
      <c r="N6" s="295"/>
      <c r="O6" s="295"/>
      <c r="P6" s="295"/>
      <c r="Q6" s="295"/>
      <c r="R6" s="295"/>
      <c r="S6" s="295"/>
      <c r="T6" s="295"/>
      <c r="U6" s="295"/>
      <c r="V6" s="295"/>
      <c r="W6" s="295"/>
      <c r="X6" s="296"/>
      <c r="Z6" s="728"/>
      <c r="AA6" s="729"/>
      <c r="AB6" s="729"/>
      <c r="AC6" s="729"/>
      <c r="AD6" s="729"/>
      <c r="AE6" s="729"/>
      <c r="AF6" s="729"/>
      <c r="AG6" s="729"/>
      <c r="AH6" s="729"/>
      <c r="AI6" s="729"/>
      <c r="AJ6" s="732"/>
      <c r="AK6" s="222"/>
      <c r="AL6" s="255"/>
      <c r="AM6" s="218" t="s">
        <v>605</v>
      </c>
      <c r="AN6" s="218"/>
      <c r="AO6" s="218"/>
      <c r="AP6" s="218"/>
      <c r="AQ6" s="218"/>
      <c r="AR6" s="218"/>
      <c r="AS6" s="218"/>
      <c r="AT6" s="218"/>
      <c r="AU6" s="218"/>
      <c r="AV6" s="218"/>
      <c r="AZ6" s="222"/>
      <c r="BA6" s="222"/>
      <c r="BB6" s="222"/>
      <c r="BC6" s="222"/>
      <c r="BD6" s="222"/>
      <c r="BE6" s="222"/>
      <c r="BF6" s="222"/>
      <c r="BG6" s="222"/>
      <c r="BH6" s="222"/>
      <c r="BI6" s="222"/>
      <c r="BJ6" s="222"/>
      <c r="BK6" s="222"/>
    </row>
    <row r="7" spans="1:63" ht="13.5" customHeight="1" thickBot="1" x14ac:dyDescent="0.2">
      <c r="A7" s="306" t="s">
        <v>1727</v>
      </c>
      <c r="B7" s="307"/>
      <c r="C7" s="307"/>
      <c r="D7" s="307"/>
      <c r="E7" s="307"/>
      <c r="F7" s="307"/>
      <c r="G7" s="307"/>
      <c r="H7" s="308" t="s">
        <v>54</v>
      </c>
      <c r="I7" s="308"/>
      <c r="J7" s="308"/>
      <c r="K7" s="308"/>
      <c r="L7" s="308"/>
      <c r="M7" s="308"/>
      <c r="N7" s="308"/>
      <c r="O7" s="308"/>
      <c r="P7" s="308"/>
      <c r="Q7" s="308"/>
      <c r="R7" s="308"/>
      <c r="S7" s="308"/>
      <c r="T7" s="308"/>
      <c r="U7" s="308"/>
      <c r="V7" s="308"/>
      <c r="W7" s="308"/>
      <c r="X7" s="309"/>
      <c r="Z7" s="733"/>
      <c r="AA7" s="734"/>
      <c r="AB7" s="734"/>
      <c r="AC7" s="734"/>
      <c r="AD7" s="734"/>
      <c r="AE7" s="734"/>
      <c r="AF7" s="734"/>
      <c r="AG7" s="734"/>
      <c r="AH7" s="734"/>
      <c r="AI7" s="734"/>
      <c r="AJ7" s="735"/>
      <c r="AK7" s="222"/>
      <c r="AL7" s="255"/>
      <c r="AM7" s="218"/>
      <c r="AN7" s="218"/>
      <c r="AO7" s="218"/>
      <c r="AP7" s="218"/>
      <c r="AQ7" s="218"/>
      <c r="AR7" s="218" t="s">
        <v>608</v>
      </c>
      <c r="AS7" s="218" t="s">
        <v>609</v>
      </c>
      <c r="AT7" s="218" t="s">
        <v>610</v>
      </c>
      <c r="AU7" s="218" t="s">
        <v>611</v>
      </c>
      <c r="AV7" s="218" t="s">
        <v>612</v>
      </c>
      <c r="AZ7" s="222"/>
      <c r="BA7" s="222"/>
      <c r="BB7" s="222"/>
      <c r="BC7" s="222"/>
      <c r="BD7" s="222"/>
      <c r="BE7" s="222"/>
      <c r="BF7" s="222"/>
      <c r="BG7" s="222"/>
      <c r="BH7" s="222"/>
      <c r="BI7" s="222"/>
      <c r="BJ7" s="222"/>
    </row>
    <row r="8" spans="1:63" ht="13.5" customHeight="1" thickBot="1" x14ac:dyDescent="0.2">
      <c r="A8" s="405" t="s">
        <v>562</v>
      </c>
      <c r="B8" s="406"/>
      <c r="C8" s="406"/>
      <c r="D8" s="406"/>
      <c r="E8" s="407">
        <f>AR13</f>
        <v>50</v>
      </c>
      <c r="F8" s="407"/>
      <c r="G8" s="407"/>
      <c r="H8" s="408"/>
      <c r="I8" s="409"/>
      <c r="J8" s="405" t="s">
        <v>600</v>
      </c>
      <c r="K8" s="406"/>
      <c r="L8" s="406"/>
      <c r="M8" s="406"/>
      <c r="N8" s="407">
        <f>AS13</f>
        <v>15</v>
      </c>
      <c r="O8" s="407"/>
      <c r="P8" s="407"/>
      <c r="Q8" s="408"/>
      <c r="R8" s="409"/>
      <c r="S8" s="405" t="s">
        <v>583</v>
      </c>
      <c r="T8" s="406"/>
      <c r="U8" s="406"/>
      <c r="V8" s="741"/>
      <c r="AM8" s="218" t="s">
        <v>588</v>
      </c>
      <c r="AN8" s="218"/>
      <c r="AO8" s="218"/>
      <c r="AP8" s="218"/>
      <c r="AQ8" s="218"/>
      <c r="AR8" s="218">
        <f>IF($Z$5="","",INDEX(クラス!D$4:D$27,MATCH($Z$5,クラス!$C$4:$C$27,0)))</f>
        <v>20</v>
      </c>
      <c r="AS8" s="218">
        <f>IF($Z$5="","",INDEX(クラス!E$4:E$27,MATCH($Z$5,クラス!$C$4:$C$27,0)))</f>
        <v>15</v>
      </c>
      <c r="AT8" s="218">
        <f>IF($Z$5="","",INDEX(クラス!F$4:F$27,MATCH($Z$5,クラス!$C$4:$C$27,0)))</f>
        <v>15</v>
      </c>
      <c r="AU8" s="218">
        <f>IF($Z$5="","",INDEX(クラス!G$4:G$27,MATCH($Z$5,クラス!$C$4:$C$27,0)))</f>
        <v>10</v>
      </c>
      <c r="AV8" s="218">
        <f>IF($Z$5="","",INDEX(クラス!H$4:H$27,MATCH($Z$5,クラス!$C$4:$C$27,0)))</f>
        <v>20</v>
      </c>
      <c r="AZ8" s="222"/>
      <c r="BA8" s="222"/>
      <c r="BB8" s="222"/>
      <c r="BC8" s="222"/>
      <c r="BD8" s="222"/>
      <c r="BE8" s="222"/>
      <c r="BF8" s="222"/>
      <c r="BG8" s="222"/>
      <c r="BH8" s="222"/>
      <c r="BI8" s="222"/>
      <c r="BJ8" s="222"/>
    </row>
    <row r="9" spans="1:63" ht="13.5" customHeight="1" thickBot="1" x14ac:dyDescent="0.2">
      <c r="A9" s="381"/>
      <c r="B9" s="382"/>
      <c r="C9" s="382"/>
      <c r="D9" s="382"/>
      <c r="E9" s="383"/>
      <c r="F9" s="383"/>
      <c r="G9" s="383"/>
      <c r="H9" s="256">
        <v>30</v>
      </c>
      <c r="I9" s="256"/>
      <c r="J9" s="381"/>
      <c r="K9" s="382"/>
      <c r="L9" s="382"/>
      <c r="M9" s="382"/>
      <c r="N9" s="383"/>
      <c r="O9" s="383"/>
      <c r="P9" s="383"/>
      <c r="Q9" s="256"/>
      <c r="R9" s="256"/>
      <c r="S9" s="381"/>
      <c r="T9" s="382"/>
      <c r="U9" s="382"/>
      <c r="V9" s="742"/>
      <c r="W9" s="167"/>
      <c r="Z9" s="280" t="s">
        <v>555</v>
      </c>
      <c r="AA9" s="281"/>
      <c r="AB9" s="743"/>
      <c r="AC9" s="744"/>
      <c r="AD9" s="744"/>
      <c r="AE9" s="744"/>
      <c r="AF9" s="744"/>
      <c r="AG9" s="744"/>
      <c r="AH9" s="744"/>
      <c r="AI9" s="744"/>
      <c r="AJ9" s="744"/>
      <c r="AK9" s="745"/>
      <c r="AM9" s="218" t="s">
        <v>1739</v>
      </c>
      <c r="AN9" s="218"/>
      <c r="AO9" s="218"/>
      <c r="AP9" s="218"/>
      <c r="AQ9" s="218"/>
      <c r="AR9" s="218">
        <f>H9</f>
        <v>30</v>
      </c>
      <c r="AS9" s="218">
        <f>Q9</f>
        <v>0</v>
      </c>
      <c r="AT9" s="218">
        <f>H16</f>
        <v>20</v>
      </c>
      <c r="AU9" s="218">
        <f>Q16</f>
        <v>0</v>
      </c>
      <c r="AV9" s="218">
        <f>V11</f>
        <v>0</v>
      </c>
      <c r="AW9" s="133">
        <f>SUM(AR9:AV9)</f>
        <v>50</v>
      </c>
      <c r="AZ9" s="222"/>
      <c r="BA9" s="222"/>
      <c r="BB9" s="222"/>
      <c r="BC9" s="222"/>
      <c r="BD9" s="222"/>
      <c r="BE9" s="222"/>
      <c r="BF9" s="222"/>
      <c r="BG9" s="222"/>
      <c r="BH9" s="222"/>
      <c r="BI9" s="222"/>
      <c r="BJ9" s="222"/>
    </row>
    <row r="10" spans="1:63" ht="13.5" customHeight="1" x14ac:dyDescent="0.15">
      <c r="A10" s="370" t="s">
        <v>602</v>
      </c>
      <c r="B10" s="371"/>
      <c r="C10" s="371"/>
      <c r="D10" s="371"/>
      <c r="E10" s="279" t="s">
        <v>603</v>
      </c>
      <c r="F10" s="279"/>
      <c r="G10" s="279" t="s">
        <v>604</v>
      </c>
      <c r="H10" s="279"/>
      <c r="I10" s="380"/>
      <c r="J10" s="370" t="s">
        <v>602</v>
      </c>
      <c r="K10" s="371"/>
      <c r="L10" s="371"/>
      <c r="M10" s="371"/>
      <c r="N10" s="279" t="s">
        <v>603</v>
      </c>
      <c r="O10" s="279"/>
      <c r="P10" s="279" t="s">
        <v>604</v>
      </c>
      <c r="Q10" s="279"/>
      <c r="R10" s="380"/>
      <c r="S10" s="752">
        <f>AV13</f>
        <v>20</v>
      </c>
      <c r="T10" s="753"/>
      <c r="U10" s="753"/>
      <c r="V10" s="755"/>
      <c r="W10" s="756"/>
      <c r="Z10" s="366"/>
      <c r="AA10" s="288"/>
      <c r="AB10" s="746"/>
      <c r="AC10" s="747"/>
      <c r="AD10" s="747"/>
      <c r="AE10" s="747"/>
      <c r="AF10" s="747"/>
      <c r="AG10" s="747"/>
      <c r="AH10" s="747"/>
      <c r="AI10" s="747"/>
      <c r="AJ10" s="747"/>
      <c r="AK10" s="748"/>
      <c r="AM10" s="218" t="s">
        <v>730</v>
      </c>
      <c r="AR10" s="133">
        <f>SUM(AR8:AR9)</f>
        <v>50</v>
      </c>
      <c r="AS10" s="133">
        <f t="shared" ref="AS10:AV10" si="0">SUM(AS8:AS9)</f>
        <v>15</v>
      </c>
      <c r="AT10" s="133">
        <f t="shared" si="0"/>
        <v>35</v>
      </c>
      <c r="AU10" s="133">
        <f t="shared" si="0"/>
        <v>10</v>
      </c>
      <c r="AV10" s="133">
        <f t="shared" si="0"/>
        <v>20</v>
      </c>
      <c r="AZ10" s="222"/>
      <c r="BA10" s="222"/>
      <c r="BB10" s="222"/>
      <c r="BC10" s="222"/>
      <c r="BD10" s="222"/>
      <c r="BE10" s="222"/>
      <c r="BF10" s="222"/>
      <c r="BG10" s="222"/>
      <c r="BH10" s="222"/>
      <c r="BI10" s="222"/>
      <c r="BJ10" s="222"/>
    </row>
    <row r="11" spans="1:63" ht="13.5" customHeight="1" thickBot="1" x14ac:dyDescent="0.2">
      <c r="A11" s="374" t="s">
        <v>565</v>
      </c>
      <c r="B11" s="375"/>
      <c r="C11" s="375"/>
      <c r="D11" s="375"/>
      <c r="E11" s="376">
        <v>1</v>
      </c>
      <c r="F11" s="376"/>
      <c r="G11" s="377">
        <f>$E$8+E11*20</f>
        <v>70</v>
      </c>
      <c r="H11" s="377"/>
      <c r="I11" s="378"/>
      <c r="J11" s="374" t="s">
        <v>570</v>
      </c>
      <c r="K11" s="375"/>
      <c r="L11" s="375"/>
      <c r="M11" s="375"/>
      <c r="N11" s="376">
        <v>0</v>
      </c>
      <c r="O11" s="376"/>
      <c r="P11" s="377">
        <f>$N$8+N11*20</f>
        <v>15</v>
      </c>
      <c r="Q11" s="377"/>
      <c r="R11" s="378"/>
      <c r="S11" s="754"/>
      <c r="T11" s="470"/>
      <c r="U11" s="470"/>
      <c r="V11" s="257"/>
      <c r="W11" s="258"/>
      <c r="Z11" s="278" t="s">
        <v>601</v>
      </c>
      <c r="AA11" s="279"/>
      <c r="AB11" s="746"/>
      <c r="AC11" s="747"/>
      <c r="AD11" s="747"/>
      <c r="AE11" s="747"/>
      <c r="AF11" s="747"/>
      <c r="AG11" s="747"/>
      <c r="AH11" s="747"/>
      <c r="AI11" s="747"/>
      <c r="AJ11" s="747"/>
      <c r="AK11" s="748"/>
      <c r="AM11" s="218" t="s">
        <v>596</v>
      </c>
      <c r="AN11" s="218"/>
      <c r="AO11" s="218"/>
      <c r="AP11" s="218"/>
      <c r="AQ11" s="218"/>
      <c r="AR11" s="218">
        <f>H8</f>
        <v>0</v>
      </c>
      <c r="AS11" s="218">
        <f>Q8</f>
        <v>0</v>
      </c>
      <c r="AT11" s="218">
        <f>H15</f>
        <v>0</v>
      </c>
      <c r="AU11" s="218">
        <f>Q15</f>
        <v>0</v>
      </c>
      <c r="AV11" s="218">
        <f>V10</f>
        <v>0</v>
      </c>
      <c r="AZ11" s="222"/>
      <c r="BA11" s="222"/>
      <c r="BB11" s="222"/>
      <c r="BC11" s="222"/>
      <c r="BD11" s="222"/>
      <c r="BE11" s="222"/>
      <c r="BF11" s="222"/>
      <c r="BG11" s="222"/>
      <c r="BH11" s="222"/>
      <c r="BI11" s="222"/>
      <c r="BJ11" s="222"/>
    </row>
    <row r="12" spans="1:63" ht="13.5" customHeight="1" thickBot="1" x14ac:dyDescent="0.2">
      <c r="A12" s="374" t="s">
        <v>599</v>
      </c>
      <c r="B12" s="375"/>
      <c r="C12" s="375"/>
      <c r="D12" s="375"/>
      <c r="E12" s="376">
        <v>0</v>
      </c>
      <c r="F12" s="376"/>
      <c r="G12" s="377">
        <f t="shared" ref="G12:G14" si="1">$E$8+E12*20</f>
        <v>50</v>
      </c>
      <c r="H12" s="377"/>
      <c r="I12" s="378"/>
      <c r="J12" s="374" t="s">
        <v>571</v>
      </c>
      <c r="K12" s="375"/>
      <c r="L12" s="375"/>
      <c r="M12" s="375"/>
      <c r="N12" s="376">
        <v>0</v>
      </c>
      <c r="O12" s="376"/>
      <c r="P12" s="377">
        <f t="shared" ref="P12:P14" si="2">$N$8+N12*20</f>
        <v>15</v>
      </c>
      <c r="Q12" s="377"/>
      <c r="R12" s="378"/>
      <c r="W12" s="171"/>
      <c r="Z12" s="505"/>
      <c r="AA12" s="311"/>
      <c r="AB12" s="746"/>
      <c r="AC12" s="747"/>
      <c r="AD12" s="747"/>
      <c r="AE12" s="747"/>
      <c r="AF12" s="747"/>
      <c r="AG12" s="747"/>
      <c r="AH12" s="747"/>
      <c r="AI12" s="747"/>
      <c r="AJ12" s="747"/>
      <c r="AK12" s="748"/>
      <c r="AM12" s="218" t="s">
        <v>606</v>
      </c>
      <c r="AR12" s="133">
        <f>I9</f>
        <v>0</v>
      </c>
      <c r="AS12" s="133">
        <f>R9</f>
        <v>0</v>
      </c>
      <c r="AT12" s="133">
        <f>I16</f>
        <v>0</v>
      </c>
      <c r="AU12" s="133">
        <f>R16</f>
        <v>0</v>
      </c>
      <c r="AV12" s="133">
        <f>W11</f>
        <v>0</v>
      </c>
      <c r="AZ12" s="222"/>
      <c r="BA12" s="222"/>
      <c r="BB12" s="222"/>
      <c r="BC12" s="222"/>
      <c r="BD12" s="222"/>
      <c r="BE12" s="222"/>
      <c r="BF12" s="222"/>
      <c r="BG12" s="222"/>
      <c r="BH12" s="222"/>
      <c r="BI12" s="222"/>
      <c r="BJ12" s="222"/>
    </row>
    <row r="13" spans="1:63" ht="13.5" customHeight="1" x14ac:dyDescent="0.15">
      <c r="A13" s="374" t="s">
        <v>569</v>
      </c>
      <c r="B13" s="375"/>
      <c r="C13" s="375"/>
      <c r="D13" s="375"/>
      <c r="E13" s="376">
        <v>0</v>
      </c>
      <c r="F13" s="376"/>
      <c r="G13" s="377">
        <f t="shared" si="1"/>
        <v>50</v>
      </c>
      <c r="H13" s="377"/>
      <c r="I13" s="378"/>
      <c r="J13" s="374" t="s">
        <v>566</v>
      </c>
      <c r="K13" s="375"/>
      <c r="L13" s="375"/>
      <c r="M13" s="375"/>
      <c r="N13" s="376">
        <v>0</v>
      </c>
      <c r="O13" s="376"/>
      <c r="P13" s="377">
        <f t="shared" si="2"/>
        <v>15</v>
      </c>
      <c r="Q13" s="377"/>
      <c r="R13" s="378"/>
      <c r="S13" s="757" t="s">
        <v>559</v>
      </c>
      <c r="T13" s="758"/>
      <c r="U13" s="758"/>
      <c r="V13" s="758"/>
      <c r="W13" s="758"/>
      <c r="X13" s="759"/>
      <c r="Z13" s="278" t="s">
        <v>595</v>
      </c>
      <c r="AA13" s="279"/>
      <c r="AB13" s="746"/>
      <c r="AC13" s="747"/>
      <c r="AD13" s="747"/>
      <c r="AE13" s="747"/>
      <c r="AF13" s="747"/>
      <c r="AG13" s="747"/>
      <c r="AH13" s="747"/>
      <c r="AI13" s="747"/>
      <c r="AJ13" s="747"/>
      <c r="AK13" s="748"/>
      <c r="AM13" s="218" t="s">
        <v>604</v>
      </c>
      <c r="AN13" s="218"/>
      <c r="AO13" s="218"/>
      <c r="AP13" s="218"/>
      <c r="AQ13" s="218"/>
      <c r="AR13" s="218">
        <f>SUM(AR10:AR12)</f>
        <v>50</v>
      </c>
      <c r="AS13" s="218">
        <f t="shared" ref="AS13:AU13" si="3">SUM(AS10:AS12)</f>
        <v>15</v>
      </c>
      <c r="AT13" s="218">
        <f t="shared" si="3"/>
        <v>35</v>
      </c>
      <c r="AU13" s="218">
        <f t="shared" si="3"/>
        <v>10</v>
      </c>
      <c r="AV13" s="218">
        <f>SUM(AV10:AV12)</f>
        <v>20</v>
      </c>
      <c r="AZ13" s="222"/>
      <c r="BA13" s="222"/>
      <c r="BB13" s="222"/>
      <c r="BC13" s="222"/>
      <c r="BD13" s="222"/>
      <c r="BE13" s="222"/>
      <c r="BF13" s="222"/>
      <c r="BG13" s="222"/>
      <c r="BH13" s="222"/>
      <c r="BI13" s="222"/>
      <c r="BJ13" s="222"/>
    </row>
    <row r="14" spans="1:63" ht="13.5" customHeight="1" thickBot="1" x14ac:dyDescent="0.2">
      <c r="A14" s="772" t="s">
        <v>567</v>
      </c>
      <c r="B14" s="773"/>
      <c r="C14" s="773"/>
      <c r="D14" s="773"/>
      <c r="E14" s="471">
        <v>0</v>
      </c>
      <c r="F14" s="471"/>
      <c r="G14" s="377">
        <f t="shared" si="1"/>
        <v>50</v>
      </c>
      <c r="H14" s="377"/>
      <c r="I14" s="378"/>
      <c r="J14" s="772" t="s">
        <v>572</v>
      </c>
      <c r="K14" s="773"/>
      <c r="L14" s="773"/>
      <c r="M14" s="773"/>
      <c r="N14" s="471">
        <v>0</v>
      </c>
      <c r="O14" s="471"/>
      <c r="P14" s="377">
        <f t="shared" si="2"/>
        <v>15</v>
      </c>
      <c r="Q14" s="377"/>
      <c r="R14" s="378"/>
      <c r="S14" s="760" t="s">
        <v>563</v>
      </c>
      <c r="T14" s="761"/>
      <c r="U14" s="762"/>
      <c r="V14" s="766">
        <f>IF(Z5="","",ROUNDUP((E8+E15)/5+5,0)+V16)</f>
        <v>22</v>
      </c>
      <c r="W14" s="767"/>
      <c r="X14" s="768"/>
      <c r="Z14" s="366"/>
      <c r="AA14" s="288"/>
      <c r="AB14" s="746"/>
      <c r="AC14" s="747"/>
      <c r="AD14" s="747"/>
      <c r="AE14" s="747"/>
      <c r="AF14" s="747"/>
      <c r="AG14" s="747"/>
      <c r="AH14" s="747"/>
      <c r="AI14" s="747"/>
      <c r="AJ14" s="747"/>
      <c r="AK14" s="748"/>
      <c r="AM14" s="218" t="s">
        <v>607</v>
      </c>
      <c r="AN14" s="218"/>
      <c r="AO14" s="218"/>
      <c r="AP14" s="218"/>
      <c r="AQ14" s="218"/>
      <c r="AR14" s="218">
        <f>IF(AR10&lt;50, IF(AR13&lt;50, AR12*2, (50-AR10)*2+(AR12-(50-AR10))*3), AR12*3)</f>
        <v>0</v>
      </c>
      <c r="AS14" s="218">
        <f t="shared" ref="AS14:AV14" si="4">IF(AS10&lt;50, IF(AS13&lt;50, AS12*2, (50-AS10)*2+(AS12-(50-AS10))*3), AS12*3)</f>
        <v>0</v>
      </c>
      <c r="AT14" s="218">
        <f t="shared" si="4"/>
        <v>0</v>
      </c>
      <c r="AU14" s="218">
        <f t="shared" si="4"/>
        <v>0</v>
      </c>
      <c r="AV14" s="218">
        <f t="shared" si="4"/>
        <v>0</v>
      </c>
    </row>
    <row r="15" spans="1:63" ht="13.5" customHeight="1" x14ac:dyDescent="0.15">
      <c r="A15" s="405" t="s">
        <v>574</v>
      </c>
      <c r="B15" s="406"/>
      <c r="C15" s="406"/>
      <c r="D15" s="406"/>
      <c r="E15" s="407">
        <f>AT13</f>
        <v>35</v>
      </c>
      <c r="F15" s="407"/>
      <c r="G15" s="407"/>
      <c r="H15" s="408"/>
      <c r="I15" s="409"/>
      <c r="J15" s="405" t="s">
        <v>579</v>
      </c>
      <c r="K15" s="406"/>
      <c r="L15" s="406"/>
      <c r="M15" s="406"/>
      <c r="N15" s="407">
        <f>AU13</f>
        <v>10</v>
      </c>
      <c r="O15" s="407"/>
      <c r="P15" s="407"/>
      <c r="Q15" s="408"/>
      <c r="R15" s="409"/>
      <c r="S15" s="763"/>
      <c r="T15" s="764"/>
      <c r="U15" s="765"/>
      <c r="V15" s="769"/>
      <c r="W15" s="770"/>
      <c r="X15" s="771"/>
      <c r="Z15" s="278" t="s">
        <v>557</v>
      </c>
      <c r="AA15" s="279"/>
      <c r="AB15" s="746"/>
      <c r="AC15" s="747"/>
      <c r="AD15" s="747"/>
      <c r="AE15" s="747"/>
      <c r="AF15" s="747"/>
      <c r="AG15" s="747"/>
      <c r="AH15" s="747"/>
      <c r="AI15" s="747"/>
      <c r="AJ15" s="747"/>
      <c r="AK15" s="748"/>
      <c r="AL15" s="259"/>
      <c r="AM15" s="218"/>
      <c r="AN15" s="218"/>
      <c r="AO15" s="218"/>
      <c r="AP15" s="218"/>
      <c r="AQ15" s="218"/>
      <c r="AR15" s="218"/>
      <c r="AS15" s="218"/>
      <c r="AT15" s="218"/>
      <c r="AU15" s="218"/>
      <c r="AV15" s="218"/>
    </row>
    <row r="16" spans="1:63" ht="13.5" customHeight="1" thickBot="1" x14ac:dyDescent="0.2">
      <c r="A16" s="381"/>
      <c r="B16" s="382"/>
      <c r="C16" s="382"/>
      <c r="D16" s="382"/>
      <c r="E16" s="383"/>
      <c r="F16" s="383"/>
      <c r="G16" s="383"/>
      <c r="H16" s="256">
        <v>20</v>
      </c>
      <c r="I16" s="256"/>
      <c r="J16" s="381"/>
      <c r="K16" s="382"/>
      <c r="L16" s="382"/>
      <c r="M16" s="382"/>
      <c r="N16" s="383"/>
      <c r="O16" s="383"/>
      <c r="P16" s="383"/>
      <c r="Q16" s="256"/>
      <c r="R16" s="260"/>
      <c r="S16" s="774" t="s">
        <v>564</v>
      </c>
      <c r="T16" s="775"/>
      <c r="U16" s="776"/>
      <c r="V16" s="369"/>
      <c r="W16" s="777"/>
      <c r="X16" s="778"/>
      <c r="Z16" s="366"/>
      <c r="AA16" s="288"/>
      <c r="AB16" s="746"/>
      <c r="AC16" s="747"/>
      <c r="AD16" s="747"/>
      <c r="AE16" s="747"/>
      <c r="AF16" s="747"/>
      <c r="AG16" s="747"/>
      <c r="AH16" s="747"/>
      <c r="AI16" s="747"/>
      <c r="AJ16" s="747"/>
      <c r="AK16" s="748"/>
      <c r="AM16" s="218"/>
      <c r="AN16" s="218"/>
      <c r="AO16" s="218"/>
      <c r="AP16" s="218"/>
      <c r="AQ16" s="218"/>
      <c r="AR16" s="218"/>
      <c r="AS16" s="218"/>
      <c r="AT16" s="218"/>
      <c r="AU16" s="218"/>
      <c r="AV16" s="218"/>
    </row>
    <row r="17" spans="1:48" ht="13.5" customHeight="1" x14ac:dyDescent="0.15">
      <c r="A17" s="370" t="s">
        <v>602</v>
      </c>
      <c r="B17" s="371"/>
      <c r="C17" s="371"/>
      <c r="D17" s="371"/>
      <c r="E17" s="279" t="s">
        <v>603</v>
      </c>
      <c r="F17" s="279"/>
      <c r="G17" s="279" t="s">
        <v>604</v>
      </c>
      <c r="H17" s="279"/>
      <c r="I17" s="380"/>
      <c r="J17" s="370" t="s">
        <v>602</v>
      </c>
      <c r="K17" s="371"/>
      <c r="L17" s="371"/>
      <c r="M17" s="371"/>
      <c r="N17" s="279" t="s">
        <v>603</v>
      </c>
      <c r="O17" s="279"/>
      <c r="P17" s="279" t="s">
        <v>604</v>
      </c>
      <c r="Q17" s="279"/>
      <c r="R17" s="380"/>
      <c r="S17" s="779" t="s">
        <v>561</v>
      </c>
      <c r="T17" s="780"/>
      <c r="U17" s="780"/>
      <c r="V17" s="780"/>
      <c r="W17" s="780"/>
      <c r="X17" s="781"/>
      <c r="Z17" s="278" t="s">
        <v>556</v>
      </c>
      <c r="AA17" s="279"/>
      <c r="AB17" s="746"/>
      <c r="AC17" s="747"/>
      <c r="AD17" s="747"/>
      <c r="AE17" s="747"/>
      <c r="AF17" s="747"/>
      <c r="AG17" s="747"/>
      <c r="AH17" s="747"/>
      <c r="AI17" s="747"/>
      <c r="AJ17" s="747"/>
      <c r="AK17" s="748"/>
      <c r="AS17" s="218"/>
      <c r="AT17" s="218"/>
      <c r="AU17" s="218"/>
      <c r="AV17" s="218"/>
    </row>
    <row r="18" spans="1:48" ht="13.5" customHeight="1" x14ac:dyDescent="0.15">
      <c r="A18" s="374" t="s">
        <v>575</v>
      </c>
      <c r="B18" s="375"/>
      <c r="C18" s="375"/>
      <c r="D18" s="375"/>
      <c r="E18" s="376">
        <v>0</v>
      </c>
      <c r="F18" s="376"/>
      <c r="G18" s="377">
        <f>$E$15+E18*20</f>
        <v>35</v>
      </c>
      <c r="H18" s="377"/>
      <c r="I18" s="378"/>
      <c r="J18" s="374" t="s">
        <v>580</v>
      </c>
      <c r="K18" s="375"/>
      <c r="L18" s="375"/>
      <c r="M18" s="375"/>
      <c r="N18" s="376">
        <v>0</v>
      </c>
      <c r="O18" s="376"/>
      <c r="P18" s="377">
        <f>$N$15+N18*20</f>
        <v>10</v>
      </c>
      <c r="Q18" s="377"/>
      <c r="R18" s="378"/>
      <c r="S18" s="760" t="s">
        <v>615</v>
      </c>
      <c r="T18" s="761"/>
      <c r="U18" s="762"/>
      <c r="V18" s="782">
        <f>IF(Z5="","",ROUNDUP((N8+N15)/10+5,0)-V20+V21)</f>
        <v>8</v>
      </c>
      <c r="W18" s="783"/>
      <c r="X18" s="784"/>
      <c r="Z18" s="366"/>
      <c r="AA18" s="288"/>
      <c r="AB18" s="746"/>
      <c r="AC18" s="747"/>
      <c r="AD18" s="747"/>
      <c r="AE18" s="747"/>
      <c r="AF18" s="747"/>
      <c r="AG18" s="747"/>
      <c r="AH18" s="747"/>
      <c r="AI18" s="747"/>
      <c r="AJ18" s="747"/>
      <c r="AK18" s="748"/>
      <c r="AM18" s="218" t="s">
        <v>635</v>
      </c>
      <c r="AN18" s="218"/>
      <c r="AO18" s="218"/>
      <c r="AP18" s="218"/>
      <c r="AQ18" s="218"/>
      <c r="AR18" s="218"/>
      <c r="AS18" s="218"/>
      <c r="AT18" s="218"/>
      <c r="AU18" s="218"/>
      <c r="AV18" s="218"/>
    </row>
    <row r="19" spans="1:48" ht="13.5" customHeight="1" x14ac:dyDescent="0.15">
      <c r="A19" s="374" t="s">
        <v>577</v>
      </c>
      <c r="B19" s="375"/>
      <c r="C19" s="375"/>
      <c r="D19" s="375"/>
      <c r="E19" s="376">
        <v>0</v>
      </c>
      <c r="F19" s="376"/>
      <c r="G19" s="377">
        <f t="shared" ref="G19:G21" si="5">$E$15+E19*20</f>
        <v>35</v>
      </c>
      <c r="H19" s="377"/>
      <c r="I19" s="378"/>
      <c r="J19" s="374" t="s">
        <v>581</v>
      </c>
      <c r="K19" s="375"/>
      <c r="L19" s="375"/>
      <c r="M19" s="375"/>
      <c r="N19" s="376">
        <v>0</v>
      </c>
      <c r="O19" s="376"/>
      <c r="P19" s="377">
        <f t="shared" ref="P19:P21" si="6">$N$15+N19*20</f>
        <v>10</v>
      </c>
      <c r="Q19" s="377"/>
      <c r="R19" s="378"/>
      <c r="S19" s="763"/>
      <c r="T19" s="764"/>
      <c r="U19" s="765"/>
      <c r="V19" s="785"/>
      <c r="W19" s="786"/>
      <c r="X19" s="787"/>
      <c r="Z19" s="278" t="s">
        <v>594</v>
      </c>
      <c r="AA19" s="279"/>
      <c r="AB19" s="746"/>
      <c r="AC19" s="747"/>
      <c r="AD19" s="747"/>
      <c r="AE19" s="747"/>
      <c r="AF19" s="747"/>
      <c r="AG19" s="747"/>
      <c r="AH19" s="747"/>
      <c r="AI19" s="747"/>
      <c r="AJ19" s="747"/>
      <c r="AK19" s="748"/>
      <c r="AM19" s="218" t="s">
        <v>636</v>
      </c>
      <c r="AN19" s="218"/>
      <c r="AO19" s="218"/>
      <c r="AP19" s="218"/>
      <c r="AQ19" s="218"/>
      <c r="AR19" s="218">
        <f>SUM(AR14:AV14)</f>
        <v>0</v>
      </c>
      <c r="AS19" s="218"/>
      <c r="AT19" s="218"/>
      <c r="AU19" s="218"/>
      <c r="AV19" s="218"/>
    </row>
    <row r="20" spans="1:48" ht="13.5" customHeight="1" thickBot="1" x14ac:dyDescent="0.2">
      <c r="A20" s="374" t="s">
        <v>576</v>
      </c>
      <c r="B20" s="375"/>
      <c r="C20" s="375"/>
      <c r="D20" s="375"/>
      <c r="E20" s="376">
        <v>0</v>
      </c>
      <c r="F20" s="376"/>
      <c r="G20" s="377">
        <f t="shared" si="5"/>
        <v>35</v>
      </c>
      <c r="H20" s="377"/>
      <c r="I20" s="378"/>
      <c r="J20" s="374" t="s">
        <v>573</v>
      </c>
      <c r="K20" s="375"/>
      <c r="L20" s="375"/>
      <c r="M20" s="375"/>
      <c r="N20" s="376">
        <v>0</v>
      </c>
      <c r="O20" s="376"/>
      <c r="P20" s="377">
        <f t="shared" si="6"/>
        <v>10</v>
      </c>
      <c r="Q20" s="377"/>
      <c r="R20" s="378"/>
      <c r="S20" s="788" t="s">
        <v>616</v>
      </c>
      <c r="T20" s="789"/>
      <c r="U20" s="790"/>
      <c r="V20" s="791">
        <f>BI56+BG70</f>
        <v>0</v>
      </c>
      <c r="W20" s="792"/>
      <c r="X20" s="793"/>
      <c r="Z20" s="794"/>
      <c r="AA20" s="349"/>
      <c r="AB20" s="749"/>
      <c r="AC20" s="750"/>
      <c r="AD20" s="750"/>
      <c r="AE20" s="750"/>
      <c r="AF20" s="750"/>
      <c r="AG20" s="750"/>
      <c r="AH20" s="750"/>
      <c r="AI20" s="750"/>
      <c r="AJ20" s="750"/>
      <c r="AK20" s="751"/>
      <c r="AM20" s="218" t="s">
        <v>729</v>
      </c>
      <c r="AN20" s="218"/>
      <c r="AO20" s="218"/>
      <c r="AP20" s="218"/>
      <c r="AQ20" s="218"/>
      <c r="AR20" s="218">
        <f>(SUM(E11:F14,E18:F21,N11:O14,N18:O21)-1)*10</f>
        <v>0</v>
      </c>
      <c r="AS20" s="218"/>
      <c r="AT20" s="218"/>
      <c r="AU20" s="218"/>
      <c r="AV20" s="218"/>
    </row>
    <row r="21" spans="1:48" ht="13.5" customHeight="1" thickBot="1" x14ac:dyDescent="0.2">
      <c r="A21" s="772" t="s">
        <v>578</v>
      </c>
      <c r="B21" s="773"/>
      <c r="C21" s="773"/>
      <c r="D21" s="773"/>
      <c r="E21" s="471">
        <v>0</v>
      </c>
      <c r="F21" s="471"/>
      <c r="G21" s="798">
        <f t="shared" si="5"/>
        <v>35</v>
      </c>
      <c r="H21" s="798"/>
      <c r="I21" s="799"/>
      <c r="J21" s="772" t="s">
        <v>582</v>
      </c>
      <c r="K21" s="773"/>
      <c r="L21" s="773"/>
      <c r="M21" s="773"/>
      <c r="N21" s="471"/>
      <c r="O21" s="471"/>
      <c r="P21" s="798">
        <f t="shared" si="6"/>
        <v>10</v>
      </c>
      <c r="Q21" s="798"/>
      <c r="R21" s="799"/>
      <c r="S21" s="774" t="s">
        <v>564</v>
      </c>
      <c r="T21" s="775"/>
      <c r="U21" s="776"/>
      <c r="V21" s="795"/>
      <c r="W21" s="796"/>
      <c r="X21" s="797"/>
      <c r="AM21" s="218" t="s">
        <v>637</v>
      </c>
      <c r="AN21" s="218"/>
      <c r="AO21" s="218"/>
      <c r="AP21" s="218"/>
      <c r="AQ21" s="218"/>
      <c r="AR21" s="220">
        <f>AJ98*5</f>
        <v>0</v>
      </c>
      <c r="AS21" s="218"/>
      <c r="AT21" s="218"/>
      <c r="AU21" s="218"/>
      <c r="AV21" s="218"/>
    </row>
    <row r="22" spans="1:48" ht="13.5" customHeight="1" thickBot="1" x14ac:dyDescent="0.2">
      <c r="AK22" s="222"/>
      <c r="AM22" s="218" t="s">
        <v>732</v>
      </c>
      <c r="AN22" s="218"/>
      <c r="AO22" s="218"/>
      <c r="AP22" s="218"/>
      <c r="AQ22" s="218"/>
      <c r="AR22" s="218">
        <f>ROUNDUP(SUM(AJ32,AI50,AH64)/100,0)</f>
        <v>0</v>
      </c>
      <c r="AS22" s="218"/>
      <c r="AT22" s="218"/>
      <c r="AU22" s="218"/>
      <c r="AV22" s="218"/>
    </row>
    <row r="23" spans="1:48" ht="13.5" customHeight="1" x14ac:dyDescent="0.15">
      <c r="A23" s="439" t="s">
        <v>754</v>
      </c>
      <c r="B23" s="440"/>
      <c r="C23" s="440"/>
      <c r="D23" s="440"/>
      <c r="E23" s="440"/>
      <c r="F23" s="440"/>
      <c r="G23" s="518"/>
      <c r="H23" s="219"/>
      <c r="I23" s="219"/>
      <c r="J23" s="219"/>
      <c r="K23" s="219"/>
      <c r="L23" s="219"/>
      <c r="M23" s="219"/>
      <c r="N23" s="237"/>
      <c r="O23" s="237"/>
      <c r="P23" s="219"/>
      <c r="Q23" s="219"/>
      <c r="R23" s="219"/>
      <c r="S23" s="219"/>
      <c r="T23" s="219"/>
      <c r="U23" s="219"/>
      <c r="V23" s="219"/>
      <c r="W23" s="219"/>
      <c r="X23" s="219"/>
      <c r="Y23" s="219"/>
      <c r="Z23" s="219"/>
      <c r="AA23" s="219"/>
      <c r="AK23" s="219"/>
      <c r="AL23" s="218"/>
      <c r="AM23" s="218" t="s">
        <v>604</v>
      </c>
      <c r="AN23" s="218"/>
      <c r="AO23" s="218"/>
      <c r="AP23" s="218"/>
      <c r="AQ23" s="218"/>
      <c r="AR23" s="218">
        <f>SUM(AR19:AR22)</f>
        <v>0</v>
      </c>
      <c r="AS23" s="218"/>
      <c r="AT23" s="218"/>
      <c r="AU23" s="218"/>
      <c r="AV23" s="218"/>
    </row>
    <row r="24" spans="1:48" ht="13.5" customHeight="1" thickBot="1" x14ac:dyDescent="0.2">
      <c r="A24" s="442"/>
      <c r="B24" s="443"/>
      <c r="C24" s="443"/>
      <c r="D24" s="443"/>
      <c r="E24" s="443"/>
      <c r="F24" s="443"/>
      <c r="G24" s="519"/>
      <c r="H24" s="219"/>
      <c r="I24" s="219"/>
      <c r="J24" s="219"/>
      <c r="K24" s="219"/>
      <c r="L24" s="219"/>
      <c r="M24" s="219"/>
      <c r="N24" s="219"/>
      <c r="O24" s="219"/>
      <c r="P24" s="219"/>
      <c r="Q24" s="219"/>
      <c r="R24" s="219"/>
      <c r="S24" s="219"/>
      <c r="T24" s="219"/>
      <c r="U24" s="219"/>
      <c r="V24" s="219"/>
      <c r="W24" s="219"/>
      <c r="X24" s="219"/>
      <c r="Y24" s="219"/>
      <c r="Z24" s="219"/>
      <c r="AA24" s="219"/>
      <c r="AB24" s="219"/>
      <c r="AC24" s="219"/>
      <c r="AD24" s="219"/>
      <c r="AE24" s="219"/>
      <c r="AF24" s="219"/>
      <c r="AG24" s="219"/>
      <c r="AH24" s="219"/>
      <c r="AI24" s="219"/>
      <c r="AJ24" s="219"/>
      <c r="AK24" s="219"/>
      <c r="AL24" s="218"/>
      <c r="AM24" s="218"/>
      <c r="AN24" s="218"/>
      <c r="AO24" s="218"/>
      <c r="AP24" s="218"/>
    </row>
    <row r="25" spans="1:48" ht="13.5" customHeight="1" thickBot="1" x14ac:dyDescent="0.2">
      <c r="A25" s="520" t="s">
        <v>764</v>
      </c>
      <c r="B25" s="521"/>
      <c r="C25" s="521"/>
      <c r="D25" s="521"/>
      <c r="E25" s="521"/>
      <c r="F25" s="521"/>
      <c r="G25" s="521"/>
      <c r="H25" s="521"/>
      <c r="I25" s="521"/>
      <c r="J25" s="522" t="s">
        <v>752</v>
      </c>
      <c r="K25" s="522"/>
      <c r="L25" s="522"/>
      <c r="M25" s="522"/>
      <c r="N25" s="522"/>
      <c r="O25" s="522"/>
      <c r="P25" s="522" t="s">
        <v>703</v>
      </c>
      <c r="Q25" s="522"/>
      <c r="R25" s="522"/>
      <c r="S25" s="522"/>
      <c r="T25" s="521" t="s">
        <v>704</v>
      </c>
      <c r="U25" s="521"/>
      <c r="V25" s="522" t="s">
        <v>709</v>
      </c>
      <c r="W25" s="522"/>
      <c r="X25" s="522" t="s">
        <v>746</v>
      </c>
      <c r="Y25" s="522"/>
      <c r="Z25" s="522" t="s">
        <v>747</v>
      </c>
      <c r="AA25" s="522"/>
      <c r="AB25" s="522" t="s">
        <v>742</v>
      </c>
      <c r="AC25" s="522"/>
      <c r="AD25" s="522"/>
      <c r="AE25" s="522"/>
      <c r="AF25" s="522" t="s">
        <v>743</v>
      </c>
      <c r="AG25" s="522"/>
      <c r="AH25" s="522" t="s">
        <v>744</v>
      </c>
      <c r="AI25" s="522"/>
      <c r="AJ25" s="534" t="s">
        <v>911</v>
      </c>
      <c r="AK25" s="535"/>
      <c r="AL25" s="218"/>
      <c r="AM25" s="218"/>
      <c r="AN25" s="218"/>
      <c r="AO25" s="218" t="s">
        <v>744</v>
      </c>
      <c r="AP25" s="218"/>
    </row>
    <row r="26" spans="1:48" ht="13.5" customHeight="1" x14ac:dyDescent="0.15">
      <c r="A26" s="531" t="s">
        <v>1883</v>
      </c>
      <c r="B26" s="532"/>
      <c r="C26" s="532"/>
      <c r="D26" s="532"/>
      <c r="E26" s="532"/>
      <c r="F26" s="532"/>
      <c r="G26" s="532"/>
      <c r="H26" s="532"/>
      <c r="I26" s="532"/>
      <c r="J26" s="523" t="str">
        <f>IF(A26="","",INDEX(通常武器!$C:$C,MATCH(A26,通常武器!$B:$B,0)))</f>
        <v>生物、肉体、盾</v>
      </c>
      <c r="K26" s="523"/>
      <c r="L26" s="523"/>
      <c r="M26" s="523"/>
      <c r="N26" s="523"/>
      <c r="O26" s="523"/>
      <c r="P26" s="523" t="str">
        <f>IF(A26="","",INDEX(通常武器!$D:$D,MATCH(A26,通常武器!$B:$B,0)))</f>
        <v>〔白〕〔格〕</v>
      </c>
      <c r="Q26" s="523"/>
      <c r="R26" s="523"/>
      <c r="S26" s="523"/>
      <c r="T26" s="533" t="str">
        <f>IF(A26="","",INDEX(通常武器!$E:$E,MATCH(A26,通常武器!$B:$B,0)))</f>
        <v>殴+0</v>
      </c>
      <c r="U26" s="533"/>
      <c r="V26" s="523" t="str">
        <f>IF(A26="","",INDEX(通常武器!$F:$F,MATCH(A26,通常武器!$B:$B,0)))</f>
        <v>-</v>
      </c>
      <c r="W26" s="523"/>
      <c r="X26" s="523">
        <f>IF(A26="","",INDEX(通常武器!$G:$G,MATCH(A26,通常武器!$B:$B,0)))</f>
        <v>5</v>
      </c>
      <c r="Y26" s="523"/>
      <c r="Z26" s="523" t="str">
        <f>IF(A26="","",INDEX(通常武器!$H:$H,MATCH(A26,通常武器!$B:$B,0)))</f>
        <v>-</v>
      </c>
      <c r="AA26" s="523"/>
      <c r="AB26" s="523" t="str">
        <f>IF(A26="","",INDEX(通常武器!$I:$I,MATCH(A26,通常武器!$B:$B,0)))</f>
        <v>至近</v>
      </c>
      <c r="AC26" s="523"/>
      <c r="AD26" s="523"/>
      <c r="AE26" s="523"/>
      <c r="AF26" s="523" t="str">
        <f>IF(A26="","",INDEX(通常武器!$J:$J,MATCH(A26,通常武器!$B:$B,0)))</f>
        <v>なし</v>
      </c>
      <c r="AG26" s="523"/>
      <c r="AH26" s="523">
        <f>IF(A26="","",INDEX(通常武器!$K:$K,MATCH(A26,通常武器!$B:$B,0)))</f>
        <v>0</v>
      </c>
      <c r="AI26" s="523"/>
      <c r="AJ26" s="524" t="str">
        <f>IF(A26="","",INDEX(通常武器!$L:$L,MATCH(A26,通常武器!$B:$B,0)))</f>
        <v>不可</v>
      </c>
      <c r="AK26" s="525"/>
      <c r="AL26" s="236"/>
      <c r="AM26" s="236"/>
      <c r="AN26" s="236"/>
      <c r="AO26" s="236"/>
      <c r="AP26" s="236"/>
    </row>
    <row r="27" spans="1:48" ht="13.5" customHeight="1" thickBot="1" x14ac:dyDescent="0.2">
      <c r="A27" s="526" t="s">
        <v>717</v>
      </c>
      <c r="B27" s="527"/>
      <c r="C27" s="527"/>
      <c r="D27" s="528" t="str">
        <f>IF(A26="","",INDEX(通常武器!$M:$M,MATCH(A26,通常武器!$B:$B,0)))</f>
        <v>[オート]この武器を準備する。[常時]この武器は「徒手空拳」としても扱う。</v>
      </c>
      <c r="E27" s="529"/>
      <c r="F27" s="529"/>
      <c r="G27" s="529"/>
      <c r="H27" s="529"/>
      <c r="I27" s="529"/>
      <c r="J27" s="529"/>
      <c r="K27" s="529"/>
      <c r="L27" s="529"/>
      <c r="M27" s="529"/>
      <c r="N27" s="529"/>
      <c r="O27" s="529"/>
      <c r="P27" s="529"/>
      <c r="Q27" s="529"/>
      <c r="R27" s="529"/>
      <c r="S27" s="529"/>
      <c r="T27" s="529"/>
      <c r="U27" s="529"/>
      <c r="V27" s="529"/>
      <c r="W27" s="529"/>
      <c r="X27" s="529"/>
      <c r="Y27" s="529"/>
      <c r="Z27" s="529"/>
      <c r="AA27" s="529"/>
      <c r="AB27" s="529"/>
      <c r="AC27" s="529"/>
      <c r="AD27" s="529"/>
      <c r="AE27" s="529"/>
      <c r="AF27" s="529"/>
      <c r="AG27" s="529"/>
      <c r="AH27" s="529"/>
      <c r="AI27" s="529"/>
      <c r="AJ27" s="529"/>
      <c r="AK27" s="530"/>
      <c r="AL27" s="507" t="b">
        <v>1</v>
      </c>
      <c r="AM27" s="508"/>
      <c r="AN27" s="508"/>
      <c r="AO27" s="236">
        <f>IF(AL27=TRUE,AH26,0)</f>
        <v>0</v>
      </c>
      <c r="AP27" s="236"/>
    </row>
    <row r="28" spans="1:48" ht="13.5" customHeight="1" x14ac:dyDescent="0.15">
      <c r="A28" s="531"/>
      <c r="B28" s="532"/>
      <c r="C28" s="532"/>
      <c r="D28" s="532"/>
      <c r="E28" s="532"/>
      <c r="F28" s="532"/>
      <c r="G28" s="532"/>
      <c r="H28" s="532"/>
      <c r="I28" s="532"/>
      <c r="J28" s="523" t="str">
        <f>IF(A28="","",INDEX(通常武器!$C:$C,MATCH(A28,通常武器!$B:$B,0)))</f>
        <v/>
      </c>
      <c r="K28" s="523"/>
      <c r="L28" s="523"/>
      <c r="M28" s="523"/>
      <c r="N28" s="523"/>
      <c r="O28" s="523"/>
      <c r="P28" s="523" t="str">
        <f>IF(A28="","",INDEX(通常武器!$D:$D,MATCH(A28,通常武器!$B:$B,0)))</f>
        <v/>
      </c>
      <c r="Q28" s="523"/>
      <c r="R28" s="523"/>
      <c r="S28" s="523"/>
      <c r="T28" s="533" t="str">
        <f>IF(A28="","",INDEX(通常武器!$E:$E,MATCH(A28,通常武器!$B:$B,0)))</f>
        <v/>
      </c>
      <c r="U28" s="533"/>
      <c r="V28" s="523" t="str">
        <f>IF(A28="","",INDEX(通常武器!$F:$F,MATCH(A28,通常武器!$B:$B,0)))</f>
        <v/>
      </c>
      <c r="W28" s="523"/>
      <c r="X28" s="523" t="str">
        <f>IF(A28="","",INDEX(通常武器!$G:$G,MATCH(A28,通常武器!$B:$B,0)))</f>
        <v/>
      </c>
      <c r="Y28" s="523"/>
      <c r="Z28" s="523" t="str">
        <f>IF(A28="","",INDEX(通常武器!$H:$H,MATCH(A28,通常武器!$B:$B,0)))</f>
        <v/>
      </c>
      <c r="AA28" s="523"/>
      <c r="AB28" s="523" t="str">
        <f>IF(A28="","",INDEX(通常武器!$I:$I,MATCH(A28,通常武器!$B:$B,0)))</f>
        <v/>
      </c>
      <c r="AC28" s="523"/>
      <c r="AD28" s="523"/>
      <c r="AE28" s="523"/>
      <c r="AF28" s="523" t="str">
        <f>IF(A28="","",INDEX(通常武器!$J:$J,MATCH(A28,通常武器!$B:$B,0)))</f>
        <v/>
      </c>
      <c r="AG28" s="523"/>
      <c r="AH28" s="523" t="str">
        <f>IF(A28="","",INDEX(通常武器!$K:$K,MATCH(A28,通常武器!$B:$B,0)))</f>
        <v/>
      </c>
      <c r="AI28" s="523"/>
      <c r="AJ28" s="524" t="str">
        <f>IF(A28="","",INDEX(通常武器!$L:$L,MATCH(A28,通常武器!$B:$B,0)))</f>
        <v/>
      </c>
      <c r="AK28" s="525"/>
      <c r="AL28" s="236"/>
      <c r="AM28" s="236"/>
      <c r="AN28" s="236"/>
      <c r="AO28" s="236"/>
      <c r="AP28" s="236"/>
    </row>
    <row r="29" spans="1:48" ht="13.5" customHeight="1" thickBot="1" x14ac:dyDescent="0.2">
      <c r="A29" s="526" t="s">
        <v>717</v>
      </c>
      <c r="B29" s="527"/>
      <c r="C29" s="527"/>
      <c r="D29" s="528" t="str">
        <f>IF(A28="","",INDEX(通常武器!$M:$M,MATCH(A28,通常武器!$B:$B,0)))</f>
        <v/>
      </c>
      <c r="E29" s="529"/>
      <c r="F29" s="529"/>
      <c r="G29" s="529"/>
      <c r="H29" s="529"/>
      <c r="I29" s="529"/>
      <c r="J29" s="529"/>
      <c r="K29" s="529"/>
      <c r="L29" s="529"/>
      <c r="M29" s="529"/>
      <c r="N29" s="529"/>
      <c r="O29" s="529"/>
      <c r="P29" s="529"/>
      <c r="Q29" s="529"/>
      <c r="R29" s="529"/>
      <c r="S29" s="529"/>
      <c r="T29" s="529"/>
      <c r="U29" s="529"/>
      <c r="V29" s="529"/>
      <c r="W29" s="529"/>
      <c r="X29" s="529"/>
      <c r="Y29" s="529"/>
      <c r="Z29" s="529"/>
      <c r="AA29" s="529"/>
      <c r="AB29" s="529"/>
      <c r="AC29" s="529"/>
      <c r="AD29" s="529"/>
      <c r="AE29" s="529"/>
      <c r="AF29" s="529"/>
      <c r="AG29" s="529"/>
      <c r="AH29" s="529"/>
      <c r="AI29" s="529"/>
      <c r="AJ29" s="529"/>
      <c r="AK29" s="530"/>
      <c r="AL29" s="507" t="b">
        <v>0</v>
      </c>
      <c r="AM29" s="508"/>
      <c r="AN29" s="508"/>
      <c r="AO29" s="236">
        <f>IF(AL29=TRUE,AH28,0)</f>
        <v>0</v>
      </c>
      <c r="AP29" s="236"/>
    </row>
    <row r="30" spans="1:48" ht="13.5" customHeight="1" x14ac:dyDescent="0.15">
      <c r="A30" s="531"/>
      <c r="B30" s="532"/>
      <c r="C30" s="532"/>
      <c r="D30" s="532"/>
      <c r="E30" s="532"/>
      <c r="F30" s="532"/>
      <c r="G30" s="532"/>
      <c r="H30" s="532"/>
      <c r="I30" s="532"/>
      <c r="J30" s="523" t="str">
        <f>IF(A30="","",INDEX(通常武器!$C:$C,MATCH(A30,通常武器!$B:$B,0)))</f>
        <v/>
      </c>
      <c r="K30" s="523"/>
      <c r="L30" s="523"/>
      <c r="M30" s="523"/>
      <c r="N30" s="523"/>
      <c r="O30" s="523"/>
      <c r="P30" s="523" t="str">
        <f>IF(A30="","",INDEX(通常武器!$D:$D,MATCH(A30,通常武器!$B:$B,0)))</f>
        <v/>
      </c>
      <c r="Q30" s="523"/>
      <c r="R30" s="523"/>
      <c r="S30" s="523"/>
      <c r="T30" s="533" t="str">
        <f>IF(A30="","",INDEX(通常武器!$E:$E,MATCH(A30,通常武器!$B:$B,0)))</f>
        <v/>
      </c>
      <c r="U30" s="533"/>
      <c r="V30" s="523" t="str">
        <f>IF(A30="","",INDEX(通常武器!$F:$F,MATCH(A30,通常武器!$B:$B,0)))</f>
        <v/>
      </c>
      <c r="W30" s="523"/>
      <c r="X30" s="523" t="str">
        <f>IF(A30="","",INDEX(通常武器!$G:$G,MATCH(A30,通常武器!$B:$B,0)))</f>
        <v/>
      </c>
      <c r="Y30" s="523"/>
      <c r="Z30" s="523" t="str">
        <f>IF(A30="","",INDEX(通常武器!$H:$H,MATCH(A30,通常武器!$B:$B,0)))</f>
        <v/>
      </c>
      <c r="AA30" s="523"/>
      <c r="AB30" s="523" t="str">
        <f>IF(A30="","",INDEX(通常武器!$I:$I,MATCH(A30,通常武器!$B:$B,0)))</f>
        <v/>
      </c>
      <c r="AC30" s="523"/>
      <c r="AD30" s="523"/>
      <c r="AE30" s="523"/>
      <c r="AF30" s="523" t="str">
        <f>IF(A30="","",INDEX(通常武器!$J:$J,MATCH(A30,通常武器!$B:$B,0)))</f>
        <v/>
      </c>
      <c r="AG30" s="523"/>
      <c r="AH30" s="523" t="str">
        <f>IF(A30="","",INDEX(通常武器!$K:$K,MATCH(A30,通常武器!$B:$B,0)))</f>
        <v/>
      </c>
      <c r="AI30" s="523"/>
      <c r="AJ30" s="524" t="str">
        <f>IF(A30="","",INDEX(通常武器!$L:$L,MATCH(A30,通常武器!$B:$B,0)))</f>
        <v/>
      </c>
      <c r="AK30" s="525"/>
      <c r="AL30" s="236"/>
      <c r="AM30" s="236"/>
      <c r="AN30" s="236"/>
      <c r="AO30" s="236"/>
      <c r="AP30" s="236"/>
    </row>
    <row r="31" spans="1:48" ht="13.5" customHeight="1" thickBot="1" x14ac:dyDescent="0.2">
      <c r="A31" s="526" t="s">
        <v>717</v>
      </c>
      <c r="B31" s="527"/>
      <c r="C31" s="527"/>
      <c r="D31" s="528" t="str">
        <f>IF(A30="","",INDEX(通常武器!$M:$M,MATCH(A30,通常武器!$B:$B,0)))</f>
        <v/>
      </c>
      <c r="E31" s="529"/>
      <c r="F31" s="529"/>
      <c r="G31" s="529"/>
      <c r="H31" s="529"/>
      <c r="I31" s="529"/>
      <c r="J31" s="529"/>
      <c r="K31" s="529"/>
      <c r="L31" s="529"/>
      <c r="M31" s="529"/>
      <c r="N31" s="529"/>
      <c r="O31" s="529"/>
      <c r="P31" s="529"/>
      <c r="Q31" s="529"/>
      <c r="R31" s="529"/>
      <c r="S31" s="529"/>
      <c r="T31" s="529"/>
      <c r="U31" s="529"/>
      <c r="V31" s="529"/>
      <c r="W31" s="529"/>
      <c r="X31" s="529"/>
      <c r="Y31" s="529"/>
      <c r="Z31" s="529"/>
      <c r="AA31" s="529"/>
      <c r="AB31" s="529"/>
      <c r="AC31" s="529"/>
      <c r="AD31" s="529"/>
      <c r="AE31" s="529"/>
      <c r="AF31" s="529"/>
      <c r="AG31" s="529"/>
      <c r="AH31" s="529"/>
      <c r="AI31" s="529"/>
      <c r="AJ31" s="529"/>
      <c r="AK31" s="530"/>
      <c r="AL31" s="507" t="b">
        <v>0</v>
      </c>
      <c r="AM31" s="508"/>
      <c r="AN31" s="508"/>
      <c r="AO31" s="236">
        <f>IF(AL31=TRUE,AH30,0)</f>
        <v>0</v>
      </c>
      <c r="AP31" s="236"/>
    </row>
    <row r="32" spans="1:48" ht="13.5" customHeight="1" thickBot="1" x14ac:dyDescent="0.2">
      <c r="A32" s="238"/>
      <c r="B32" s="238"/>
      <c r="C32" s="238"/>
      <c r="D32" s="238"/>
      <c r="E32" s="238"/>
      <c r="F32" s="238"/>
      <c r="G32" s="238"/>
      <c r="H32" s="238"/>
      <c r="I32" s="238"/>
      <c r="J32" s="219"/>
      <c r="K32" s="219"/>
      <c r="L32" s="219"/>
      <c r="M32" s="219"/>
      <c r="N32" s="219"/>
      <c r="O32" s="219"/>
      <c r="P32" s="219"/>
      <c r="Q32" s="219"/>
      <c r="R32" s="219"/>
      <c r="S32" s="219"/>
      <c r="T32" s="238"/>
      <c r="U32" s="238"/>
      <c r="V32" s="219"/>
      <c r="W32" s="219"/>
      <c r="X32" s="219"/>
      <c r="Y32" s="219"/>
      <c r="Z32" s="219"/>
      <c r="AA32" s="219"/>
      <c r="AB32" s="219"/>
      <c r="AC32" s="219"/>
      <c r="AD32" s="219"/>
      <c r="AE32" s="219"/>
      <c r="AF32" s="513" t="s">
        <v>604</v>
      </c>
      <c r="AG32" s="515"/>
      <c r="AH32" s="548">
        <f>SUM(AO27,AO29,AO31)</f>
        <v>0</v>
      </c>
      <c r="AI32" s="549"/>
      <c r="AJ32" s="550">
        <f>IF(A26="","",SUM(AJ26,AJ28,AJ30))</f>
        <v>0</v>
      </c>
      <c r="AK32" s="551"/>
      <c r="AL32" s="236"/>
      <c r="AM32" s="236"/>
      <c r="AN32" s="236"/>
      <c r="AO32" s="236"/>
      <c r="AP32" s="236"/>
    </row>
    <row r="33" spans="1:45" ht="13.5" customHeight="1" thickBot="1" x14ac:dyDescent="0.2">
      <c r="A33" s="473" t="s">
        <v>1635</v>
      </c>
      <c r="B33" s="474"/>
      <c r="C33" s="474"/>
      <c r="D33" s="474"/>
      <c r="E33" s="474"/>
      <c r="F33" s="474"/>
      <c r="G33" s="475"/>
      <c r="H33" s="218"/>
      <c r="I33" s="218"/>
      <c r="J33" s="218"/>
      <c r="K33" s="218"/>
      <c r="L33" s="218"/>
      <c r="M33" s="218"/>
      <c r="N33" s="239"/>
      <c r="O33" s="239"/>
      <c r="P33" s="240"/>
      <c r="Q33" s="240"/>
      <c r="R33" s="240"/>
      <c r="S33" s="240"/>
      <c r="T33" s="240"/>
      <c r="U33" s="240"/>
      <c r="V33" s="240"/>
      <c r="W33" s="240"/>
      <c r="X33" s="219"/>
      <c r="Y33" s="219"/>
      <c r="Z33" s="219"/>
      <c r="AA33" s="219"/>
      <c r="AB33" s="240"/>
      <c r="AC33" s="240"/>
      <c r="AD33" s="240"/>
      <c r="AE33" s="240"/>
      <c r="AF33" s="219"/>
      <c r="AG33" s="219"/>
      <c r="AH33" s="240"/>
      <c r="AI33" s="240"/>
      <c r="AJ33" s="240"/>
      <c r="AK33" s="240"/>
      <c r="AL33" s="218"/>
      <c r="AM33" s="218"/>
      <c r="AN33" s="218"/>
      <c r="AO33" s="236"/>
      <c r="AP33" s="236"/>
      <c r="AQ33" s="236"/>
      <c r="AR33" s="218"/>
      <c r="AS33" s="218"/>
    </row>
    <row r="34" spans="1:45" ht="13.5" customHeight="1" thickBot="1" x14ac:dyDescent="0.2">
      <c r="A34" s="536"/>
      <c r="B34" s="537"/>
      <c r="C34" s="537"/>
      <c r="D34" s="537"/>
      <c r="E34" s="537"/>
      <c r="F34" s="537"/>
      <c r="G34" s="538"/>
      <c r="H34" s="219"/>
      <c r="I34" s="219"/>
      <c r="J34" s="219"/>
      <c r="K34" s="219"/>
      <c r="L34" s="219"/>
      <c r="M34" s="219"/>
      <c r="N34" s="219"/>
      <c r="O34" s="219"/>
      <c r="P34" s="219"/>
      <c r="Q34" s="219"/>
      <c r="R34" s="219"/>
      <c r="S34" s="219"/>
      <c r="T34" s="539" t="s">
        <v>1636</v>
      </c>
      <c r="U34" s="540"/>
      <c r="V34" s="540"/>
      <c r="W34" s="540"/>
      <c r="X34" s="540"/>
      <c r="Y34" s="540"/>
      <c r="Z34" s="540"/>
      <c r="AA34" s="540"/>
      <c r="AB34" s="540"/>
      <c r="AC34" s="540"/>
      <c r="AD34" s="540"/>
      <c r="AE34" s="541"/>
      <c r="AF34" s="219"/>
      <c r="AG34" s="219"/>
      <c r="AH34" s="219"/>
      <c r="AI34" s="219"/>
      <c r="AJ34" s="241"/>
      <c r="AK34" s="241"/>
      <c r="AL34" s="236"/>
      <c r="AM34" s="236"/>
      <c r="AN34" s="236"/>
      <c r="AO34" s="236"/>
      <c r="AP34" s="236"/>
      <c r="AQ34" s="236"/>
      <c r="AR34" s="218"/>
      <c r="AS34" s="218"/>
    </row>
    <row r="35" spans="1:45" ht="13.5" customHeight="1" thickBot="1" x14ac:dyDescent="0.2">
      <c r="A35" s="542" t="s">
        <v>327</v>
      </c>
      <c r="B35" s="543"/>
      <c r="C35" s="543"/>
      <c r="D35" s="543"/>
      <c r="E35" s="543"/>
      <c r="F35" s="543"/>
      <c r="G35" s="543"/>
      <c r="H35" s="543"/>
      <c r="I35" s="543"/>
      <c r="J35" s="543" t="s">
        <v>328</v>
      </c>
      <c r="K35" s="543"/>
      <c r="L35" s="543"/>
      <c r="M35" s="543"/>
      <c r="N35" s="543"/>
      <c r="O35" s="543"/>
      <c r="P35" s="544" t="s">
        <v>743</v>
      </c>
      <c r="Q35" s="544"/>
      <c r="R35" s="544"/>
      <c r="S35" s="545"/>
      <c r="T35" s="546" t="s">
        <v>705</v>
      </c>
      <c r="U35" s="546"/>
      <c r="V35" s="546"/>
      <c r="W35" s="546" t="s">
        <v>706</v>
      </c>
      <c r="X35" s="546"/>
      <c r="Y35" s="546"/>
      <c r="Z35" s="546" t="s">
        <v>707</v>
      </c>
      <c r="AA35" s="546"/>
      <c r="AB35" s="546"/>
      <c r="AC35" s="546" t="s">
        <v>708</v>
      </c>
      <c r="AD35" s="546"/>
      <c r="AE35" s="547"/>
      <c r="AF35" s="544" t="s">
        <v>744</v>
      </c>
      <c r="AG35" s="544"/>
      <c r="AH35" s="544"/>
      <c r="AI35" s="562" t="s">
        <v>911</v>
      </c>
      <c r="AJ35" s="562"/>
      <c r="AK35" s="563"/>
      <c r="AL35" s="218"/>
      <c r="AM35" s="218"/>
      <c r="AN35" s="218"/>
      <c r="AO35" s="236" t="s">
        <v>1636</v>
      </c>
      <c r="AP35" s="236"/>
      <c r="AQ35" s="236"/>
      <c r="AR35" s="218"/>
      <c r="AS35" s="218" t="s">
        <v>744</v>
      </c>
    </row>
    <row r="36" spans="1:45" ht="13.5" customHeight="1" x14ac:dyDescent="0.15">
      <c r="A36" s="558"/>
      <c r="B36" s="559"/>
      <c r="C36" s="559"/>
      <c r="D36" s="559"/>
      <c r="E36" s="559"/>
      <c r="F36" s="559"/>
      <c r="G36" s="559"/>
      <c r="H36" s="559"/>
      <c r="I36" s="559"/>
      <c r="J36" s="560" t="str">
        <f>IF(A36="","",INDEX(防具!$C:$C,MATCH(A36,防具!$B:$B,0)))</f>
        <v/>
      </c>
      <c r="K36" s="560"/>
      <c r="L36" s="560"/>
      <c r="M36" s="560"/>
      <c r="N36" s="560"/>
      <c r="O36" s="560"/>
      <c r="P36" s="561" t="str">
        <f>IF(A36="","",INDEX(防具!$D:$D,MATCH(A36,防具!$B:$B,0)))</f>
        <v/>
      </c>
      <c r="Q36" s="561"/>
      <c r="R36" s="561"/>
      <c r="S36" s="561"/>
      <c r="T36" s="561" t="str">
        <f>IF(A36="","",INDEX(防具!$E:$E,MATCH(A36,防具!$B:$B,0)))</f>
        <v/>
      </c>
      <c r="U36" s="561"/>
      <c r="V36" s="561"/>
      <c r="W36" s="561" t="str">
        <f>IF(A36="","",INDEX(防具!$F:$F,MATCH(A36,防具!$B:$B,0)))</f>
        <v/>
      </c>
      <c r="X36" s="561"/>
      <c r="Y36" s="561"/>
      <c r="Z36" s="561" t="str">
        <f>IF(A36="","",INDEX(防具!$G:$G,MATCH(A36,防具!$B:$B,0)))</f>
        <v/>
      </c>
      <c r="AA36" s="561"/>
      <c r="AB36" s="561"/>
      <c r="AC36" s="561" t="str">
        <f>IF(A36="","",INDEX(防具!$H:$H,MATCH(A36,防具!$B:$B,0)))</f>
        <v/>
      </c>
      <c r="AD36" s="561"/>
      <c r="AE36" s="561"/>
      <c r="AF36" s="561" t="str">
        <f>IF(A36="","",INDEX(防具!$I:$I,MATCH(A36,防具!$B:$B,0)))</f>
        <v/>
      </c>
      <c r="AG36" s="561"/>
      <c r="AH36" s="561"/>
      <c r="AI36" s="552" t="str">
        <f>IF(A36="","",INDEX(防具!$J:$J,MATCH(A36,防具!$B:$B,0)))</f>
        <v/>
      </c>
      <c r="AJ36" s="552"/>
      <c r="AK36" s="553"/>
      <c r="AL36" s="218"/>
      <c r="AM36" s="218"/>
      <c r="AN36" s="218"/>
      <c r="AO36" s="219" t="s">
        <v>705</v>
      </c>
      <c r="AP36" s="219" t="s">
        <v>706</v>
      </c>
      <c r="AQ36" s="219" t="s">
        <v>707</v>
      </c>
      <c r="AR36" s="219" t="s">
        <v>1638</v>
      </c>
      <c r="AS36" s="219"/>
    </row>
    <row r="37" spans="1:45" ht="13.5" customHeight="1" thickBot="1" x14ac:dyDescent="0.2">
      <c r="A37" s="554" t="s">
        <v>717</v>
      </c>
      <c r="B37" s="555"/>
      <c r="C37" s="555"/>
      <c r="D37" s="556" t="str">
        <f>IF(A36="","",INDEX(防具!$K:$K,MATCH(A36,防具!$B:$B,0)))</f>
        <v/>
      </c>
      <c r="E37" s="556"/>
      <c r="F37" s="556"/>
      <c r="G37" s="556"/>
      <c r="H37" s="556"/>
      <c r="I37" s="556"/>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57"/>
      <c r="AL37" s="508" t="b">
        <v>1</v>
      </c>
      <c r="AM37" s="508"/>
      <c r="AN37" s="508"/>
      <c r="AO37" s="219" t="str">
        <f>IF(AL37=TRUE,T36,0)</f>
        <v/>
      </c>
      <c r="AP37" s="219" t="str">
        <f>IF(AL37=TRUE,W36,0)</f>
        <v/>
      </c>
      <c r="AQ37" s="219" t="str">
        <f>IF(AL37=TRUE,Z36,0)</f>
        <v/>
      </c>
      <c r="AR37" s="242" t="str">
        <f>IF(AL37=TRUE,AC36,0)</f>
        <v/>
      </c>
      <c r="AS37" s="219" t="str">
        <f>IF(AL37=TRUE,AF36,0)</f>
        <v/>
      </c>
    </row>
    <row r="38" spans="1:45" ht="13.5" customHeight="1" x14ac:dyDescent="0.15">
      <c r="A38" s="558"/>
      <c r="B38" s="559"/>
      <c r="C38" s="559"/>
      <c r="D38" s="559"/>
      <c r="E38" s="559"/>
      <c r="F38" s="559"/>
      <c r="G38" s="559"/>
      <c r="H38" s="559"/>
      <c r="I38" s="559"/>
      <c r="J38" s="560" t="str">
        <f>IF(A38="","",INDEX(防具!$C:$C,MATCH(A38,防具!$B:$B,0)))</f>
        <v/>
      </c>
      <c r="K38" s="560"/>
      <c r="L38" s="560"/>
      <c r="M38" s="560"/>
      <c r="N38" s="560"/>
      <c r="O38" s="560"/>
      <c r="P38" s="561" t="str">
        <f>IF(A38="","",INDEX(防具!$D:$D,MATCH(A38,防具!$B:$B,0)))</f>
        <v/>
      </c>
      <c r="Q38" s="561"/>
      <c r="R38" s="561"/>
      <c r="S38" s="561"/>
      <c r="T38" s="561" t="str">
        <f>IF(A38="","",INDEX(防具!$E:$E,MATCH(A38,防具!$B:$B,0)))</f>
        <v/>
      </c>
      <c r="U38" s="561"/>
      <c r="V38" s="561"/>
      <c r="W38" s="561" t="str">
        <f>IF(A38="","",INDEX(防具!$F:$F,MATCH(A38,防具!$B:$B,0)))</f>
        <v/>
      </c>
      <c r="X38" s="561"/>
      <c r="Y38" s="561"/>
      <c r="Z38" s="561" t="str">
        <f>IF(A38="","",INDEX(防具!$G:$G,MATCH(A38,防具!$B:$B,0)))</f>
        <v/>
      </c>
      <c r="AA38" s="561"/>
      <c r="AB38" s="561"/>
      <c r="AC38" s="561" t="str">
        <f>IF(A38="","",INDEX(防具!$H:$H,MATCH(A38,防具!$B:$B,0)))</f>
        <v/>
      </c>
      <c r="AD38" s="561"/>
      <c r="AE38" s="561"/>
      <c r="AF38" s="561" t="str">
        <f>IF(A38="","",INDEX(防具!$I:$I,MATCH(A38,防具!$B:$B,0)))</f>
        <v/>
      </c>
      <c r="AG38" s="561"/>
      <c r="AH38" s="561"/>
      <c r="AI38" s="552" t="str">
        <f>IF(A38="","",INDEX(防具!$J:$J,MATCH(A38,防具!$B:$B,0)))</f>
        <v/>
      </c>
      <c r="AJ38" s="552"/>
      <c r="AK38" s="553"/>
      <c r="AL38" s="218"/>
      <c r="AM38" s="218"/>
      <c r="AN38" s="218"/>
      <c r="AO38" s="219" t="s">
        <v>705</v>
      </c>
      <c r="AP38" s="219" t="s">
        <v>706</v>
      </c>
      <c r="AQ38" s="219" t="s">
        <v>707</v>
      </c>
      <c r="AR38" s="219" t="s">
        <v>1638</v>
      </c>
      <c r="AS38" s="219"/>
    </row>
    <row r="39" spans="1:45" ht="13.5" customHeight="1" thickBot="1" x14ac:dyDescent="0.2">
      <c r="A39" s="526" t="s">
        <v>717</v>
      </c>
      <c r="B39" s="527"/>
      <c r="C39" s="527"/>
      <c r="D39" s="564" t="str">
        <f>IF(A38="","",INDEX(防具!$K:$K,MATCH(A38,防具!$B:$B,0)))</f>
        <v/>
      </c>
      <c r="E39" s="564"/>
      <c r="F39" s="564"/>
      <c r="G39" s="564"/>
      <c r="H39" s="564"/>
      <c r="I39" s="564"/>
      <c r="J39" s="564"/>
      <c r="K39" s="564"/>
      <c r="L39" s="564"/>
      <c r="M39" s="564"/>
      <c r="N39" s="564"/>
      <c r="O39" s="564"/>
      <c r="P39" s="564"/>
      <c r="Q39" s="564"/>
      <c r="R39" s="564"/>
      <c r="S39" s="564"/>
      <c r="T39" s="564"/>
      <c r="U39" s="564"/>
      <c r="V39" s="564"/>
      <c r="W39" s="564"/>
      <c r="X39" s="564"/>
      <c r="Y39" s="564"/>
      <c r="Z39" s="564"/>
      <c r="AA39" s="564"/>
      <c r="AB39" s="564"/>
      <c r="AC39" s="564"/>
      <c r="AD39" s="564"/>
      <c r="AE39" s="564"/>
      <c r="AF39" s="564"/>
      <c r="AG39" s="564"/>
      <c r="AH39" s="564"/>
      <c r="AI39" s="564"/>
      <c r="AJ39" s="564"/>
      <c r="AK39" s="565"/>
      <c r="AL39" s="508" t="b">
        <v>1</v>
      </c>
      <c r="AM39" s="508"/>
      <c r="AN39" s="508"/>
      <c r="AO39" s="219" t="str">
        <f>IF(AL39=TRUE,T38,0)</f>
        <v/>
      </c>
      <c r="AP39" s="219" t="str">
        <f>IF(AL39=TRUE,W38,0)</f>
        <v/>
      </c>
      <c r="AQ39" s="219" t="str">
        <f>IF(AL39=TRUE,Z38,0)</f>
        <v/>
      </c>
      <c r="AR39" s="242" t="str">
        <f>IF(AL39=TRUE,AC38,0)</f>
        <v/>
      </c>
      <c r="AS39" s="219" t="str">
        <f>IF(AL39=TRUE,AF38,0)</f>
        <v/>
      </c>
    </row>
    <row r="40" spans="1:45" ht="13.5" customHeight="1" x14ac:dyDescent="0.15">
      <c r="A40" s="531"/>
      <c r="B40" s="532"/>
      <c r="C40" s="532"/>
      <c r="D40" s="532"/>
      <c r="E40" s="532"/>
      <c r="F40" s="532"/>
      <c r="G40" s="532"/>
      <c r="H40" s="532"/>
      <c r="I40" s="532"/>
      <c r="J40" s="533" t="str">
        <f>IF(A40="","",INDEX(防具!$C:$C,MATCH(A40,防具!$B:$B,0)))</f>
        <v/>
      </c>
      <c r="K40" s="533"/>
      <c r="L40" s="533"/>
      <c r="M40" s="533"/>
      <c r="N40" s="533"/>
      <c r="O40" s="533"/>
      <c r="P40" s="523" t="str">
        <f>IF(A40="","",INDEX(防具!$D:$D,MATCH(A40,防具!$B:$B,0)))</f>
        <v/>
      </c>
      <c r="Q40" s="523"/>
      <c r="R40" s="523"/>
      <c r="S40" s="523"/>
      <c r="T40" s="523" t="str">
        <f>IF(A40="","",INDEX(防具!$E:$E,MATCH(A40,防具!$B:$B,0)))</f>
        <v/>
      </c>
      <c r="U40" s="523"/>
      <c r="V40" s="523"/>
      <c r="W40" s="523" t="str">
        <f>IF(A40="","",INDEX(防具!$F:$F,MATCH(A40,防具!$B:$B,0)))</f>
        <v/>
      </c>
      <c r="X40" s="523"/>
      <c r="Y40" s="523"/>
      <c r="Z40" s="523" t="str">
        <f>IF(A40="","",INDEX(防具!$G:$G,MATCH(A40,防具!$B:$B,0)))</f>
        <v/>
      </c>
      <c r="AA40" s="523"/>
      <c r="AB40" s="523"/>
      <c r="AC40" s="523" t="str">
        <f>IF(A40="","",INDEX(防具!$H:$H,MATCH(A40,防具!$B:$B,0)))</f>
        <v/>
      </c>
      <c r="AD40" s="523"/>
      <c r="AE40" s="523"/>
      <c r="AF40" s="523" t="str">
        <f>IF(A40="","",INDEX(防具!$I:$I,MATCH(A40,防具!$B:$B,0)))</f>
        <v/>
      </c>
      <c r="AG40" s="523"/>
      <c r="AH40" s="523"/>
      <c r="AI40" s="524" t="str">
        <f>IF(A40="","",INDEX(防具!$J:$J,MATCH(A40,防具!$B:$B,0)))</f>
        <v/>
      </c>
      <c r="AJ40" s="524"/>
      <c r="AK40" s="525"/>
      <c r="AL40" s="218"/>
      <c r="AM40" s="218"/>
      <c r="AN40" s="218"/>
      <c r="AO40" s="219" t="s">
        <v>705</v>
      </c>
      <c r="AP40" s="219" t="s">
        <v>706</v>
      </c>
      <c r="AQ40" s="219" t="s">
        <v>707</v>
      </c>
      <c r="AR40" s="219" t="s">
        <v>1638</v>
      </c>
      <c r="AS40" s="219"/>
    </row>
    <row r="41" spans="1:45" ht="13.5" customHeight="1" thickBot="1" x14ac:dyDescent="0.2">
      <c r="A41" s="554" t="s">
        <v>717</v>
      </c>
      <c r="B41" s="555"/>
      <c r="C41" s="555"/>
      <c r="D41" s="556" t="str">
        <f>IF(A40="","",INDEX(防具!$K:$K,MATCH(A40,防具!$B:$B,0)))</f>
        <v/>
      </c>
      <c r="E41" s="556"/>
      <c r="F41" s="556"/>
      <c r="G41" s="556"/>
      <c r="H41" s="556"/>
      <c r="I41" s="556"/>
      <c r="J41" s="556"/>
      <c r="K41" s="556"/>
      <c r="L41" s="556"/>
      <c r="M41" s="556"/>
      <c r="N41" s="556"/>
      <c r="O41" s="556"/>
      <c r="P41" s="556"/>
      <c r="Q41" s="556"/>
      <c r="R41" s="556"/>
      <c r="S41" s="556"/>
      <c r="T41" s="556"/>
      <c r="U41" s="556"/>
      <c r="V41" s="556"/>
      <c r="W41" s="556"/>
      <c r="X41" s="556"/>
      <c r="Y41" s="556"/>
      <c r="Z41" s="556"/>
      <c r="AA41" s="556"/>
      <c r="AB41" s="556"/>
      <c r="AC41" s="556"/>
      <c r="AD41" s="556"/>
      <c r="AE41" s="556"/>
      <c r="AF41" s="556"/>
      <c r="AG41" s="556"/>
      <c r="AH41" s="556"/>
      <c r="AI41" s="556"/>
      <c r="AJ41" s="556"/>
      <c r="AK41" s="557"/>
      <c r="AL41" s="508" t="b">
        <v>1</v>
      </c>
      <c r="AM41" s="508"/>
      <c r="AN41" s="508"/>
      <c r="AO41" s="219" t="str">
        <f>IF(AL41=TRUE,T40,0)</f>
        <v/>
      </c>
      <c r="AP41" s="219" t="str">
        <f>IF(AL41=TRUE,W40,0)</f>
        <v/>
      </c>
      <c r="AQ41" s="219" t="str">
        <f>IF(AL41=TRUE,Z40,0)</f>
        <v/>
      </c>
      <c r="AR41" s="242" t="str">
        <f>IF(AL41=TRUE,AC40,0)</f>
        <v/>
      </c>
      <c r="AS41" s="219" t="str">
        <f>IF(AL41=TRUE,AF40,0)</f>
        <v/>
      </c>
    </row>
    <row r="42" spans="1:45" ht="13.5" customHeight="1" x14ac:dyDescent="0.15">
      <c r="A42" s="558"/>
      <c r="B42" s="559"/>
      <c r="C42" s="559"/>
      <c r="D42" s="559"/>
      <c r="E42" s="559"/>
      <c r="F42" s="559"/>
      <c r="G42" s="559"/>
      <c r="H42" s="559"/>
      <c r="I42" s="559"/>
      <c r="J42" s="560" t="str">
        <f>IF(A42="","",INDEX(防具!$C:$C,MATCH(A42,防具!$B:$B,0)))</f>
        <v/>
      </c>
      <c r="K42" s="560"/>
      <c r="L42" s="560"/>
      <c r="M42" s="560"/>
      <c r="N42" s="560"/>
      <c r="O42" s="560"/>
      <c r="P42" s="561" t="str">
        <f>IF(A42="","",INDEX(防具!$D:$D,MATCH(A42,防具!$B:$B,0)))</f>
        <v/>
      </c>
      <c r="Q42" s="561"/>
      <c r="R42" s="561"/>
      <c r="S42" s="561"/>
      <c r="T42" s="561" t="str">
        <f>IF(A42="","",INDEX(防具!$E:$E,MATCH(A42,防具!$B:$B,0)))</f>
        <v/>
      </c>
      <c r="U42" s="561"/>
      <c r="V42" s="561"/>
      <c r="W42" s="561" t="str">
        <f>IF(A42="","",INDEX(防具!$F:$F,MATCH(A42,防具!$B:$B,0)))</f>
        <v/>
      </c>
      <c r="X42" s="561"/>
      <c r="Y42" s="561"/>
      <c r="Z42" s="561" t="str">
        <f>IF(A42="","",INDEX(防具!$G:$G,MATCH(A42,防具!$B:$B,0)))</f>
        <v/>
      </c>
      <c r="AA42" s="561"/>
      <c r="AB42" s="561"/>
      <c r="AC42" s="561" t="str">
        <f>IF(A42="","",INDEX(防具!$H:$H,MATCH(A42,防具!$B:$B,0)))</f>
        <v/>
      </c>
      <c r="AD42" s="561"/>
      <c r="AE42" s="561"/>
      <c r="AF42" s="561" t="str">
        <f>IF(A42="","",INDEX(防具!$I:$I,MATCH(A42,防具!$B:$B,0)))</f>
        <v/>
      </c>
      <c r="AG42" s="561"/>
      <c r="AH42" s="561"/>
      <c r="AI42" s="552" t="str">
        <f>IF(A42="","",INDEX(防具!$J:$J,MATCH(A42,防具!$B:$B,0)))</f>
        <v/>
      </c>
      <c r="AJ42" s="552"/>
      <c r="AK42" s="553"/>
      <c r="AL42" s="218"/>
      <c r="AM42" s="218"/>
      <c r="AN42" s="218"/>
      <c r="AO42" s="219" t="s">
        <v>705</v>
      </c>
      <c r="AP42" s="219" t="s">
        <v>706</v>
      </c>
      <c r="AQ42" s="219" t="s">
        <v>707</v>
      </c>
      <c r="AR42" s="219" t="s">
        <v>1638</v>
      </c>
      <c r="AS42" s="219"/>
    </row>
    <row r="43" spans="1:45" ht="13.5" customHeight="1" thickBot="1" x14ac:dyDescent="0.2">
      <c r="A43" s="526" t="s">
        <v>717</v>
      </c>
      <c r="B43" s="527"/>
      <c r="C43" s="527"/>
      <c r="D43" s="564" t="str">
        <f>IF(A42="","",INDEX(防具!$K:$K,MATCH(A42,防具!$B:$B,0)))</f>
        <v/>
      </c>
      <c r="E43" s="564"/>
      <c r="F43" s="564"/>
      <c r="G43" s="564"/>
      <c r="H43" s="564"/>
      <c r="I43" s="564"/>
      <c r="J43" s="564"/>
      <c r="K43" s="564"/>
      <c r="L43" s="564"/>
      <c r="M43" s="564"/>
      <c r="N43" s="564"/>
      <c r="O43" s="564"/>
      <c r="P43" s="564"/>
      <c r="Q43" s="564"/>
      <c r="R43" s="564"/>
      <c r="S43" s="564"/>
      <c r="T43" s="564"/>
      <c r="U43" s="564"/>
      <c r="V43" s="564"/>
      <c r="W43" s="564"/>
      <c r="X43" s="564"/>
      <c r="Y43" s="564"/>
      <c r="Z43" s="564"/>
      <c r="AA43" s="564"/>
      <c r="AB43" s="564"/>
      <c r="AC43" s="564"/>
      <c r="AD43" s="564"/>
      <c r="AE43" s="564"/>
      <c r="AF43" s="564"/>
      <c r="AG43" s="564"/>
      <c r="AH43" s="564"/>
      <c r="AI43" s="564"/>
      <c r="AJ43" s="564"/>
      <c r="AK43" s="565"/>
      <c r="AL43" s="508" t="b">
        <v>1</v>
      </c>
      <c r="AM43" s="508"/>
      <c r="AN43" s="508"/>
      <c r="AO43" s="219" t="str">
        <f>IF(AL43=TRUE,T42,0)</f>
        <v/>
      </c>
      <c r="AP43" s="219" t="str">
        <f>IF(AL43=TRUE,W42,0)</f>
        <v/>
      </c>
      <c r="AQ43" s="219" t="str">
        <f>IF(AL43=TRUE,Z42,0)</f>
        <v/>
      </c>
      <c r="AR43" s="242" t="str">
        <f>IF(AL43=TRUE,AC42,0)</f>
        <v/>
      </c>
      <c r="AS43" s="219" t="str">
        <f>IF(AL43=TRUE,AF42,0)</f>
        <v/>
      </c>
    </row>
    <row r="44" spans="1:45" ht="13.5" customHeight="1" x14ac:dyDescent="0.15">
      <c r="A44" s="531"/>
      <c r="B44" s="532"/>
      <c r="C44" s="532"/>
      <c r="D44" s="532"/>
      <c r="E44" s="532"/>
      <c r="F44" s="532"/>
      <c r="G44" s="532"/>
      <c r="H44" s="532"/>
      <c r="I44" s="532"/>
      <c r="J44" s="533" t="str">
        <f>IF(A44="","",INDEX(防具!$C:$C,MATCH(A44,防具!$B:$B,0)))</f>
        <v/>
      </c>
      <c r="K44" s="533"/>
      <c r="L44" s="533"/>
      <c r="M44" s="533"/>
      <c r="N44" s="533"/>
      <c r="O44" s="533"/>
      <c r="P44" s="523" t="str">
        <f>IF(A44="","",INDEX(防具!$D:$D,MATCH(A44,防具!$B:$B,0)))</f>
        <v/>
      </c>
      <c r="Q44" s="523"/>
      <c r="R44" s="523"/>
      <c r="S44" s="523"/>
      <c r="T44" s="523" t="str">
        <f>IF(A44="","",INDEX(防具!$E:$E,MATCH(A44,防具!$B:$B,0)))</f>
        <v/>
      </c>
      <c r="U44" s="523"/>
      <c r="V44" s="523"/>
      <c r="W44" s="523" t="str">
        <f>IF(A44="","",INDEX(防具!$F:$F,MATCH(A44,防具!$B:$B,0)))</f>
        <v/>
      </c>
      <c r="X44" s="523"/>
      <c r="Y44" s="523"/>
      <c r="Z44" s="523" t="str">
        <f>IF(A44="","",INDEX(防具!$G:$G,MATCH(A44,防具!$B:$B,0)))</f>
        <v/>
      </c>
      <c r="AA44" s="523"/>
      <c r="AB44" s="523"/>
      <c r="AC44" s="523" t="str">
        <f>IF(A44="","",INDEX(防具!$H:$H,MATCH(A44,防具!$B:$B,0)))</f>
        <v/>
      </c>
      <c r="AD44" s="523"/>
      <c r="AE44" s="523"/>
      <c r="AF44" s="523" t="str">
        <f>IF(A44="","",INDEX(防具!$I:$I,MATCH(A44,防具!$B:$B,0)))</f>
        <v/>
      </c>
      <c r="AG44" s="523"/>
      <c r="AH44" s="523"/>
      <c r="AI44" s="524" t="str">
        <f>IF(A44="","",INDEX(防具!$J:$J,MATCH(A44,防具!$B:$B,0)))</f>
        <v/>
      </c>
      <c r="AJ44" s="524"/>
      <c r="AK44" s="525"/>
      <c r="AL44" s="218"/>
      <c r="AM44" s="218"/>
      <c r="AN44" s="218"/>
      <c r="AO44" s="219" t="s">
        <v>705</v>
      </c>
      <c r="AP44" s="219" t="s">
        <v>706</v>
      </c>
      <c r="AQ44" s="219" t="s">
        <v>707</v>
      </c>
      <c r="AR44" s="219" t="s">
        <v>1638</v>
      </c>
      <c r="AS44" s="219"/>
    </row>
    <row r="45" spans="1:45" ht="13.5" customHeight="1" thickBot="1" x14ac:dyDescent="0.2">
      <c r="A45" s="526" t="s">
        <v>717</v>
      </c>
      <c r="B45" s="527"/>
      <c r="C45" s="527"/>
      <c r="D45" s="564" t="str">
        <f>IF(A44="","",INDEX(防具!$K:$K,MATCH(A44,防具!$B:$B,0)))</f>
        <v/>
      </c>
      <c r="E45" s="564"/>
      <c r="F45" s="564"/>
      <c r="G45" s="564"/>
      <c r="H45" s="564"/>
      <c r="I45" s="564"/>
      <c r="J45" s="564"/>
      <c r="K45" s="564"/>
      <c r="L45" s="564"/>
      <c r="M45" s="564"/>
      <c r="N45" s="564"/>
      <c r="O45" s="564"/>
      <c r="P45" s="564"/>
      <c r="Q45" s="564"/>
      <c r="R45" s="564"/>
      <c r="S45" s="564"/>
      <c r="T45" s="564"/>
      <c r="U45" s="564"/>
      <c r="V45" s="564"/>
      <c r="W45" s="564"/>
      <c r="X45" s="564"/>
      <c r="Y45" s="564"/>
      <c r="Z45" s="564"/>
      <c r="AA45" s="564"/>
      <c r="AB45" s="564"/>
      <c r="AC45" s="564"/>
      <c r="AD45" s="564"/>
      <c r="AE45" s="564"/>
      <c r="AF45" s="564"/>
      <c r="AG45" s="564"/>
      <c r="AH45" s="564"/>
      <c r="AI45" s="564"/>
      <c r="AJ45" s="564"/>
      <c r="AK45" s="565"/>
      <c r="AL45" s="508" t="b">
        <v>1</v>
      </c>
      <c r="AM45" s="508"/>
      <c r="AN45" s="508"/>
      <c r="AO45" s="219" t="str">
        <f>IF(AL45=TRUE,T44,0)</f>
        <v/>
      </c>
      <c r="AP45" s="219" t="str">
        <f>IF(AL45=TRUE,W44,0)</f>
        <v/>
      </c>
      <c r="AQ45" s="219" t="str">
        <f>IF(AL45=TRUE,Z44,0)</f>
        <v/>
      </c>
      <c r="AR45" s="242" t="str">
        <f>IF(AL45=TRUE,AC44,0)</f>
        <v/>
      </c>
      <c r="AS45" s="219" t="str">
        <f>IF(AL45=TRUE,AF44,0)</f>
        <v/>
      </c>
    </row>
    <row r="46" spans="1:45" ht="13.5" customHeight="1" x14ac:dyDescent="0.15">
      <c r="A46" s="558"/>
      <c r="B46" s="559"/>
      <c r="C46" s="559"/>
      <c r="D46" s="559"/>
      <c r="E46" s="559"/>
      <c r="F46" s="559"/>
      <c r="G46" s="559"/>
      <c r="H46" s="559"/>
      <c r="I46" s="559"/>
      <c r="J46" s="560" t="str">
        <f>IF(A46="","",INDEX(防具!$C:$C,MATCH(A46,防具!$B:$B,0)))</f>
        <v/>
      </c>
      <c r="K46" s="560"/>
      <c r="L46" s="560"/>
      <c r="M46" s="560"/>
      <c r="N46" s="560"/>
      <c r="O46" s="560"/>
      <c r="P46" s="561" t="str">
        <f>IF(A46="","",INDEX(防具!$D:$D,MATCH(A46,防具!$B:$B,0)))</f>
        <v/>
      </c>
      <c r="Q46" s="561"/>
      <c r="R46" s="561"/>
      <c r="S46" s="561"/>
      <c r="T46" s="561" t="str">
        <f>IF(A46="","",INDEX(防具!$E:$E,MATCH(A46,防具!$B:$B,0)))</f>
        <v/>
      </c>
      <c r="U46" s="561"/>
      <c r="V46" s="561"/>
      <c r="W46" s="561" t="str">
        <f>IF(A46="","",INDEX(防具!$F:$F,MATCH(A46,防具!$B:$B,0)))</f>
        <v/>
      </c>
      <c r="X46" s="561"/>
      <c r="Y46" s="561"/>
      <c r="Z46" s="561" t="str">
        <f>IF(A46="","",INDEX(防具!$G:$G,MATCH(A46,防具!$B:$B,0)))</f>
        <v/>
      </c>
      <c r="AA46" s="561"/>
      <c r="AB46" s="561"/>
      <c r="AC46" s="561" t="str">
        <f>IF(A46="","",INDEX(防具!$H:$H,MATCH(A46,防具!$B:$B,0)))</f>
        <v/>
      </c>
      <c r="AD46" s="561"/>
      <c r="AE46" s="561"/>
      <c r="AF46" s="561" t="str">
        <f>IF(A46="","",INDEX(防具!$I:$I,MATCH(A46,防具!$B:$B,0)))</f>
        <v/>
      </c>
      <c r="AG46" s="561"/>
      <c r="AH46" s="561"/>
      <c r="AI46" s="552" t="str">
        <f>IF(A46="","",INDEX(防具!$J:$J,MATCH(A46,防具!$B:$B,0)))</f>
        <v/>
      </c>
      <c r="AJ46" s="552"/>
      <c r="AK46" s="553"/>
      <c r="AL46" s="218"/>
      <c r="AM46" s="218"/>
      <c r="AN46" s="218"/>
      <c r="AO46" s="219" t="s">
        <v>705</v>
      </c>
      <c r="AP46" s="219" t="s">
        <v>706</v>
      </c>
      <c r="AQ46" s="219" t="s">
        <v>707</v>
      </c>
      <c r="AR46" s="219" t="s">
        <v>1638</v>
      </c>
      <c r="AS46" s="219"/>
    </row>
    <row r="47" spans="1:45" ht="13.5" customHeight="1" thickBot="1" x14ac:dyDescent="0.2">
      <c r="A47" s="526" t="s">
        <v>717</v>
      </c>
      <c r="B47" s="527"/>
      <c r="C47" s="527"/>
      <c r="D47" s="564" t="str">
        <f>IF(A46="","",INDEX(防具!$K:$K,MATCH(A46,防具!$B:$B,0)))</f>
        <v/>
      </c>
      <c r="E47" s="564"/>
      <c r="F47" s="564"/>
      <c r="G47" s="564"/>
      <c r="H47" s="564"/>
      <c r="I47" s="564"/>
      <c r="J47" s="564"/>
      <c r="K47" s="564"/>
      <c r="L47" s="564"/>
      <c r="M47" s="564"/>
      <c r="N47" s="564"/>
      <c r="O47" s="564"/>
      <c r="P47" s="564"/>
      <c r="Q47" s="564"/>
      <c r="R47" s="564"/>
      <c r="S47" s="564"/>
      <c r="T47" s="564"/>
      <c r="U47" s="564"/>
      <c r="V47" s="564"/>
      <c r="W47" s="564"/>
      <c r="X47" s="564"/>
      <c r="Y47" s="564"/>
      <c r="Z47" s="564"/>
      <c r="AA47" s="564"/>
      <c r="AB47" s="564"/>
      <c r="AC47" s="564"/>
      <c r="AD47" s="564"/>
      <c r="AE47" s="564"/>
      <c r="AF47" s="564"/>
      <c r="AG47" s="564"/>
      <c r="AH47" s="564"/>
      <c r="AI47" s="564"/>
      <c r="AJ47" s="564"/>
      <c r="AK47" s="565"/>
      <c r="AL47" s="508" t="b">
        <v>0</v>
      </c>
      <c r="AM47" s="508"/>
      <c r="AN47" s="508"/>
      <c r="AO47" s="219">
        <f>IF(AL47=TRUE,T46,0)</f>
        <v>0</v>
      </c>
      <c r="AP47" s="219">
        <f>IF(AL47=TRUE,W46,0)</f>
        <v>0</v>
      </c>
      <c r="AQ47" s="219">
        <f>IF(AL47=TRUE,Z46,0)</f>
        <v>0</v>
      </c>
      <c r="AR47" s="242">
        <f>IF(AL47=TRUE,AC46,0)</f>
        <v>0</v>
      </c>
      <c r="AS47" s="219">
        <f>IF(AL47=TRUE,AF46,0)</f>
        <v>0</v>
      </c>
    </row>
    <row r="48" spans="1:45" ht="13.5" customHeight="1" x14ac:dyDescent="0.15">
      <c r="A48" s="531"/>
      <c r="B48" s="532"/>
      <c r="C48" s="532"/>
      <c r="D48" s="532"/>
      <c r="E48" s="532"/>
      <c r="F48" s="532"/>
      <c r="G48" s="532"/>
      <c r="H48" s="532"/>
      <c r="I48" s="532"/>
      <c r="J48" s="533" t="str">
        <f>IF(A48="","",INDEX(防具!$C:$C,MATCH(A48,防具!$B:$B,0)))</f>
        <v/>
      </c>
      <c r="K48" s="533"/>
      <c r="L48" s="533"/>
      <c r="M48" s="533"/>
      <c r="N48" s="533"/>
      <c r="O48" s="533"/>
      <c r="P48" s="523" t="str">
        <f>IF(A48="","",INDEX(防具!$D:$D,MATCH(A48,防具!$B:$B,0)))</f>
        <v/>
      </c>
      <c r="Q48" s="523"/>
      <c r="R48" s="523"/>
      <c r="S48" s="523"/>
      <c r="T48" s="523" t="str">
        <f>IF(A48="","",INDEX(防具!$E:$E,MATCH(A48,防具!$B:$B,0)))</f>
        <v/>
      </c>
      <c r="U48" s="523"/>
      <c r="V48" s="523"/>
      <c r="W48" s="523" t="str">
        <f>IF(A48="","",INDEX(防具!$F:$F,MATCH(A48,防具!$B:$B,0)))</f>
        <v/>
      </c>
      <c r="X48" s="523"/>
      <c r="Y48" s="523"/>
      <c r="Z48" s="523" t="str">
        <f>IF(A48="","",INDEX(防具!$G:$G,MATCH(A48,防具!$B:$B,0)))</f>
        <v/>
      </c>
      <c r="AA48" s="523"/>
      <c r="AB48" s="523"/>
      <c r="AC48" s="523" t="str">
        <f>IF(A48="","",INDEX(防具!$H:$H,MATCH(A48,防具!$B:$B,0)))</f>
        <v/>
      </c>
      <c r="AD48" s="523"/>
      <c r="AE48" s="523"/>
      <c r="AF48" s="523" t="str">
        <f>IF(A48="","",INDEX(防具!$I:$I,MATCH(A48,防具!$B:$B,0)))</f>
        <v/>
      </c>
      <c r="AG48" s="523"/>
      <c r="AH48" s="523"/>
      <c r="AI48" s="524" t="str">
        <f>IF(A48="","",INDEX(防具!$J:$J,MATCH(A48,防具!$B:$B,0)))</f>
        <v/>
      </c>
      <c r="AJ48" s="524"/>
      <c r="AK48" s="525"/>
      <c r="AL48" s="218"/>
      <c r="AM48" s="218"/>
      <c r="AN48" s="218"/>
      <c r="AO48" s="219" t="s">
        <v>705</v>
      </c>
      <c r="AP48" s="219" t="s">
        <v>706</v>
      </c>
      <c r="AQ48" s="219" t="s">
        <v>707</v>
      </c>
      <c r="AR48" s="219" t="s">
        <v>1638</v>
      </c>
      <c r="AS48" s="219"/>
    </row>
    <row r="49" spans="1:45" ht="13.5" customHeight="1" thickBot="1" x14ac:dyDescent="0.2">
      <c r="A49" s="526" t="s">
        <v>717</v>
      </c>
      <c r="B49" s="527"/>
      <c r="C49" s="527"/>
      <c r="D49" s="564" t="str">
        <f>IF(A48="","",INDEX(防具!$K:$K,MATCH(A48,防具!$B:$B,0)))</f>
        <v/>
      </c>
      <c r="E49" s="564"/>
      <c r="F49" s="564"/>
      <c r="G49" s="564"/>
      <c r="H49" s="564"/>
      <c r="I49" s="564"/>
      <c r="J49" s="564"/>
      <c r="K49" s="564"/>
      <c r="L49" s="564"/>
      <c r="M49" s="564"/>
      <c r="N49" s="564"/>
      <c r="O49" s="564"/>
      <c r="P49" s="564"/>
      <c r="Q49" s="564"/>
      <c r="R49" s="564"/>
      <c r="S49" s="564"/>
      <c r="T49" s="564"/>
      <c r="U49" s="564"/>
      <c r="V49" s="564"/>
      <c r="W49" s="564"/>
      <c r="X49" s="564"/>
      <c r="Y49" s="564"/>
      <c r="Z49" s="564"/>
      <c r="AA49" s="564"/>
      <c r="AB49" s="564"/>
      <c r="AC49" s="564"/>
      <c r="AD49" s="564"/>
      <c r="AE49" s="564"/>
      <c r="AF49" s="564"/>
      <c r="AG49" s="564"/>
      <c r="AH49" s="564"/>
      <c r="AI49" s="564"/>
      <c r="AJ49" s="564"/>
      <c r="AK49" s="565"/>
      <c r="AL49" s="508" t="b">
        <v>0</v>
      </c>
      <c r="AM49" s="508"/>
      <c r="AN49" s="508"/>
      <c r="AO49" s="219">
        <f>IF(AL49=TRUE,T48,0)</f>
        <v>0</v>
      </c>
      <c r="AP49" s="219">
        <f>IF(AL49=TRUE,W48,0)</f>
        <v>0</v>
      </c>
      <c r="AQ49" s="219">
        <f>IF(AL49=TRUE,Z48,0)</f>
        <v>0</v>
      </c>
      <c r="AR49" s="242">
        <f>IF(AL49=TRUE,AC48,0)</f>
        <v>0</v>
      </c>
      <c r="AS49" s="219">
        <f>IF(AL49=TRUE,AF48,0)</f>
        <v>0</v>
      </c>
    </row>
    <row r="50" spans="1:45" ht="13.5" customHeight="1" thickBot="1" x14ac:dyDescent="0.2">
      <c r="R50" s="803" t="s">
        <v>604</v>
      </c>
      <c r="S50" s="696"/>
      <c r="T50" s="804">
        <f>SUM(AO37,AO39,AO41,AO43,AO45,AO47,AO49)</f>
        <v>0</v>
      </c>
      <c r="U50" s="804"/>
      <c r="V50" s="804"/>
      <c r="W50" s="805">
        <f>SUM(AP37,AP39,AP41,AP43,AP45,AP47,AP49)</f>
        <v>0</v>
      </c>
      <c r="X50" s="806"/>
      <c r="Y50" s="807"/>
      <c r="Z50" s="805">
        <f>SUM(AQ37,AQ39,AQ41,AQ43,AQ45,AQ47,AQ49)</f>
        <v>0</v>
      </c>
      <c r="AA50" s="806"/>
      <c r="AB50" s="807"/>
      <c r="AC50" s="805">
        <f>SUM(AR37,AR39,AR41,AR43,AR45,AR47,AR49)</f>
        <v>0</v>
      </c>
      <c r="AD50" s="806"/>
      <c r="AE50" s="807"/>
      <c r="AF50" s="805">
        <f>SUM(AS37,AS39,AS41,AS43,AS45,AS47,AS49)</f>
        <v>0</v>
      </c>
      <c r="AG50" s="806"/>
      <c r="AH50" s="807"/>
      <c r="AI50" s="800" t="str">
        <f>IF(A36="","",SUM(AI36,AI38,AI40,AI42,AI44,AI46,AI48))</f>
        <v/>
      </c>
      <c r="AJ50" s="801"/>
      <c r="AK50" s="802"/>
    </row>
    <row r="51" spans="1:45" ht="13.5" customHeight="1" x14ac:dyDescent="0.15">
      <c r="A51" s="490" t="s">
        <v>1637</v>
      </c>
      <c r="B51" s="491"/>
      <c r="C51" s="491"/>
      <c r="D51" s="491"/>
      <c r="E51" s="491"/>
      <c r="F51" s="491"/>
      <c r="G51" s="492"/>
      <c r="H51" s="219"/>
      <c r="I51" s="219"/>
      <c r="J51" s="219"/>
      <c r="K51" s="226"/>
      <c r="L51" s="226"/>
      <c r="M51" s="226"/>
      <c r="N51" s="226"/>
      <c r="O51" s="226"/>
      <c r="P51" s="226"/>
      <c r="Q51" s="226"/>
      <c r="R51" s="226"/>
      <c r="S51" s="226"/>
      <c r="T51" s="226"/>
      <c r="U51" s="226"/>
      <c r="V51" s="226"/>
      <c r="W51" s="219"/>
      <c r="X51" s="219"/>
      <c r="Y51" s="219"/>
      <c r="Z51" s="219"/>
      <c r="AA51" s="219"/>
      <c r="AB51" s="219"/>
      <c r="AC51" s="219"/>
      <c r="AD51" s="219"/>
      <c r="AE51" s="219"/>
      <c r="AF51" s="243"/>
      <c r="AG51" s="243"/>
      <c r="AH51" s="219"/>
      <c r="AI51" s="219"/>
      <c r="AJ51" s="219"/>
      <c r="AK51" s="219"/>
      <c r="AL51" s="218"/>
      <c r="AM51" s="218"/>
      <c r="AN51" s="218"/>
    </row>
    <row r="52" spans="1:45" ht="13.5" customHeight="1" thickBot="1" x14ac:dyDescent="0.2">
      <c r="A52" s="493"/>
      <c r="B52" s="494"/>
      <c r="C52" s="494"/>
      <c r="D52" s="494"/>
      <c r="E52" s="494"/>
      <c r="F52" s="494"/>
      <c r="G52" s="495"/>
      <c r="H52" s="219"/>
      <c r="I52" s="219"/>
      <c r="J52" s="219"/>
      <c r="K52" s="219"/>
      <c r="L52" s="219"/>
      <c r="M52" s="219"/>
      <c r="N52" s="219"/>
      <c r="O52" s="219"/>
      <c r="P52" s="219"/>
      <c r="Q52" s="219"/>
      <c r="R52" s="219"/>
      <c r="S52" s="219"/>
      <c r="T52" s="219"/>
      <c r="U52" s="219"/>
      <c r="V52" s="219"/>
      <c r="W52" s="219"/>
      <c r="X52" s="219"/>
      <c r="Y52" s="219"/>
      <c r="Z52" s="219"/>
      <c r="AA52" s="219"/>
      <c r="AB52" s="219"/>
      <c r="AC52" s="219"/>
      <c r="AD52" s="219"/>
      <c r="AE52" s="219"/>
      <c r="AF52" s="219"/>
      <c r="AG52" s="219"/>
      <c r="AH52" s="219"/>
      <c r="AI52" s="219"/>
      <c r="AJ52" s="219"/>
      <c r="AK52" s="219"/>
      <c r="AL52" s="218"/>
      <c r="AM52" s="218"/>
      <c r="AN52" s="218"/>
    </row>
    <row r="53" spans="1:45" ht="13.5" customHeight="1" thickBot="1" x14ac:dyDescent="0.2">
      <c r="A53" s="569" t="s">
        <v>327</v>
      </c>
      <c r="B53" s="570"/>
      <c r="C53" s="570"/>
      <c r="D53" s="570"/>
      <c r="E53" s="570"/>
      <c r="F53" s="570"/>
      <c r="G53" s="570"/>
      <c r="H53" s="570"/>
      <c r="I53" s="570"/>
      <c r="J53" s="571" t="s">
        <v>1639</v>
      </c>
      <c r="K53" s="571"/>
      <c r="L53" s="571"/>
      <c r="M53" s="571"/>
      <c r="N53" s="570" t="s">
        <v>752</v>
      </c>
      <c r="O53" s="570"/>
      <c r="P53" s="570"/>
      <c r="Q53" s="570"/>
      <c r="R53" s="570"/>
      <c r="S53" s="570" t="s">
        <v>136</v>
      </c>
      <c r="T53" s="570"/>
      <c r="U53" s="570"/>
      <c r="V53" s="570"/>
      <c r="W53" s="570"/>
      <c r="X53" s="570" t="s">
        <v>112</v>
      </c>
      <c r="Y53" s="570"/>
      <c r="Z53" s="570"/>
      <c r="AA53" s="570"/>
      <c r="AB53" s="570"/>
      <c r="AC53" s="572" t="s">
        <v>111</v>
      </c>
      <c r="AD53" s="573"/>
      <c r="AE53" s="573"/>
      <c r="AF53" s="573"/>
      <c r="AG53" s="574"/>
      <c r="AH53" s="575" t="s">
        <v>330</v>
      </c>
      <c r="AI53" s="575"/>
      <c r="AJ53" s="575"/>
      <c r="AK53" s="576"/>
      <c r="AL53" s="218"/>
      <c r="AM53" s="218"/>
      <c r="AN53" s="218"/>
    </row>
    <row r="54" spans="1:45" ht="13.5" customHeight="1" x14ac:dyDescent="0.15">
      <c r="A54" s="586"/>
      <c r="B54" s="587"/>
      <c r="C54" s="587"/>
      <c r="D54" s="587"/>
      <c r="E54" s="587"/>
      <c r="F54" s="587"/>
      <c r="G54" s="587"/>
      <c r="H54" s="587"/>
      <c r="I54" s="587"/>
      <c r="J54" s="588"/>
      <c r="K54" s="588"/>
      <c r="L54" s="588"/>
      <c r="M54" s="588"/>
      <c r="N54" s="589" t="str">
        <f>IF(A54="","",INDEX(道具!$C:$C,MATCH(A54,道具!$B:$B,0)))</f>
        <v/>
      </c>
      <c r="O54" s="589"/>
      <c r="P54" s="589"/>
      <c r="Q54" s="589"/>
      <c r="R54" s="589"/>
      <c r="S54" s="589" t="str">
        <f>IF(A54="","",INDEX(道具!$D:$D,MATCH(A54,道具!$B:$B,0)))</f>
        <v/>
      </c>
      <c r="T54" s="589"/>
      <c r="U54" s="589"/>
      <c r="V54" s="589"/>
      <c r="W54" s="589"/>
      <c r="X54" s="589" t="str">
        <f>IF(A54="","",INDEX(道具!$E:$E,MATCH(A54,道具!$B:$B,0)))</f>
        <v/>
      </c>
      <c r="Y54" s="589"/>
      <c r="Z54" s="589"/>
      <c r="AA54" s="589"/>
      <c r="AB54" s="589"/>
      <c r="AC54" s="589" t="str">
        <f>IF(A54="","",INDEX(道具!$F:$F,MATCH(A54,道具!$B:$B,0)))</f>
        <v/>
      </c>
      <c r="AD54" s="589"/>
      <c r="AE54" s="589"/>
      <c r="AF54" s="589"/>
      <c r="AG54" s="589"/>
      <c r="AH54" s="580" t="str">
        <f>IF(A54="","",INDEX(道具!$G:$G,MATCH(A54,道具!$B:$B,0)))</f>
        <v/>
      </c>
      <c r="AI54" s="580"/>
      <c r="AJ54" s="580"/>
      <c r="AK54" s="581"/>
      <c r="AL54" s="508" t="str">
        <f>IF(A54="","0",IF(AH54="不可",0,AH54*J54))</f>
        <v>0</v>
      </c>
      <c r="AM54" s="508"/>
      <c r="AN54" s="508"/>
    </row>
    <row r="55" spans="1:45" ht="13.5" customHeight="1" thickBot="1" x14ac:dyDescent="0.2">
      <c r="A55" s="554" t="s">
        <v>717</v>
      </c>
      <c r="B55" s="555"/>
      <c r="C55" s="555"/>
      <c r="D55" s="556" t="str">
        <f>IF(A54="","",INDEX(道具!$H:$H,MATCH(A54,道具!$B:$B,0)))</f>
        <v/>
      </c>
      <c r="E55" s="556"/>
      <c r="F55" s="556"/>
      <c r="G55" s="556"/>
      <c r="H55" s="556"/>
      <c r="I55" s="556"/>
      <c r="J55" s="556"/>
      <c r="K55" s="556"/>
      <c r="L55" s="556"/>
      <c r="M55" s="556"/>
      <c r="N55" s="556"/>
      <c r="O55" s="556"/>
      <c r="P55" s="556"/>
      <c r="Q55" s="556"/>
      <c r="R55" s="556"/>
      <c r="S55" s="556"/>
      <c r="T55" s="556"/>
      <c r="U55" s="556"/>
      <c r="V55" s="556"/>
      <c r="W55" s="556"/>
      <c r="X55" s="556"/>
      <c r="Y55" s="556"/>
      <c r="Z55" s="556"/>
      <c r="AA55" s="556"/>
      <c r="AB55" s="556"/>
      <c r="AC55" s="556"/>
      <c r="AD55" s="556"/>
      <c r="AE55" s="556"/>
      <c r="AF55" s="556"/>
      <c r="AG55" s="556"/>
      <c r="AH55" s="556"/>
      <c r="AI55" s="556"/>
      <c r="AJ55" s="556"/>
      <c r="AK55" s="557"/>
      <c r="AL55" s="218"/>
      <c r="AM55" s="218"/>
      <c r="AN55" s="218"/>
    </row>
    <row r="56" spans="1:45" ht="13.5" customHeight="1" x14ac:dyDescent="0.15">
      <c r="A56" s="586"/>
      <c r="B56" s="587"/>
      <c r="C56" s="587"/>
      <c r="D56" s="587"/>
      <c r="E56" s="587"/>
      <c r="F56" s="587"/>
      <c r="G56" s="587"/>
      <c r="H56" s="587"/>
      <c r="I56" s="587"/>
      <c r="J56" s="588"/>
      <c r="K56" s="588"/>
      <c r="L56" s="588"/>
      <c r="M56" s="588"/>
      <c r="N56" s="589" t="str">
        <f>IF(A56="","",INDEX(道具!$C:$C,MATCH(A56,道具!$B:$B,0)))</f>
        <v/>
      </c>
      <c r="O56" s="589"/>
      <c r="P56" s="589"/>
      <c r="Q56" s="589"/>
      <c r="R56" s="589"/>
      <c r="S56" s="589" t="str">
        <f>IF(A56="","",INDEX(道具!$D:$D,MATCH(A56,道具!$B:$B,0)))</f>
        <v/>
      </c>
      <c r="T56" s="589"/>
      <c r="U56" s="589"/>
      <c r="V56" s="589"/>
      <c r="W56" s="589"/>
      <c r="X56" s="589" t="str">
        <f>IF(A56="","",INDEX(道具!$E:$E,MATCH(A56,道具!$B:$B,0)))</f>
        <v/>
      </c>
      <c r="Y56" s="589"/>
      <c r="Z56" s="589"/>
      <c r="AA56" s="589"/>
      <c r="AB56" s="589"/>
      <c r="AC56" s="589" t="str">
        <f>IF(A56="","",INDEX(道具!$F:$F,MATCH(A56,道具!$B:$B,0)))</f>
        <v/>
      </c>
      <c r="AD56" s="589"/>
      <c r="AE56" s="589"/>
      <c r="AF56" s="589"/>
      <c r="AG56" s="589"/>
      <c r="AH56" s="580" t="str">
        <f>IF(A56="","",INDEX(道具!$G:$G,MATCH(A56,道具!$B:$B,0)))</f>
        <v/>
      </c>
      <c r="AI56" s="580"/>
      <c r="AJ56" s="580"/>
      <c r="AK56" s="581"/>
      <c r="AL56" s="508" t="str">
        <f>IF(A56="","0",IF(AH56="不可",0,AH56*J56))</f>
        <v>0</v>
      </c>
      <c r="AM56" s="508"/>
      <c r="AN56" s="508"/>
    </row>
    <row r="57" spans="1:45" ht="13.5" customHeight="1" thickBot="1" x14ac:dyDescent="0.2">
      <c r="A57" s="526" t="s">
        <v>717</v>
      </c>
      <c r="B57" s="527"/>
      <c r="C57" s="527"/>
      <c r="D57" s="564" t="str">
        <f>IF(A56="","",INDEX(道具!$H:$H,MATCH(A56,道具!$B:$B,0)))</f>
        <v/>
      </c>
      <c r="E57" s="564"/>
      <c r="F57" s="564"/>
      <c r="G57" s="564"/>
      <c r="H57" s="564"/>
      <c r="I57" s="564"/>
      <c r="J57" s="564"/>
      <c r="K57" s="564"/>
      <c r="L57" s="564"/>
      <c r="M57" s="564"/>
      <c r="N57" s="564"/>
      <c r="O57" s="564"/>
      <c r="P57" s="564"/>
      <c r="Q57" s="564"/>
      <c r="R57" s="564"/>
      <c r="S57" s="564"/>
      <c r="T57" s="564"/>
      <c r="U57" s="564"/>
      <c r="V57" s="564"/>
      <c r="W57" s="564"/>
      <c r="X57" s="564"/>
      <c r="Y57" s="564"/>
      <c r="Z57" s="564"/>
      <c r="AA57" s="564"/>
      <c r="AB57" s="564"/>
      <c r="AC57" s="564"/>
      <c r="AD57" s="564"/>
      <c r="AE57" s="564"/>
      <c r="AF57" s="564"/>
      <c r="AG57" s="564"/>
      <c r="AH57" s="564"/>
      <c r="AI57" s="564"/>
      <c r="AJ57" s="564"/>
      <c r="AK57" s="565"/>
      <c r="AL57" s="218"/>
      <c r="AM57" s="218"/>
      <c r="AN57" s="218"/>
    </row>
    <row r="58" spans="1:45" ht="13.5" customHeight="1" x14ac:dyDescent="0.15">
      <c r="A58" s="582"/>
      <c r="B58" s="583"/>
      <c r="C58" s="583"/>
      <c r="D58" s="583"/>
      <c r="E58" s="583"/>
      <c r="F58" s="583"/>
      <c r="G58" s="583"/>
      <c r="H58" s="583"/>
      <c r="I58" s="583"/>
      <c r="J58" s="584"/>
      <c r="K58" s="584"/>
      <c r="L58" s="584"/>
      <c r="M58" s="584"/>
      <c r="N58" s="585" t="str">
        <f>IF(A58="","",INDEX(道具!$C:$C,MATCH(A58,道具!$B:$B,0)))</f>
        <v/>
      </c>
      <c r="O58" s="585"/>
      <c r="P58" s="585"/>
      <c r="Q58" s="585"/>
      <c r="R58" s="585"/>
      <c r="S58" s="585" t="str">
        <f>IF(A58="","",INDEX(道具!$D:$D,MATCH(A58,道具!$B:$B,0)))</f>
        <v/>
      </c>
      <c r="T58" s="585"/>
      <c r="U58" s="585"/>
      <c r="V58" s="585"/>
      <c r="W58" s="585"/>
      <c r="X58" s="585" t="str">
        <f>IF(A58="","",INDEX(道具!$E:$E,MATCH(A58,道具!$B:$B,0)))</f>
        <v/>
      </c>
      <c r="Y58" s="585"/>
      <c r="Z58" s="585"/>
      <c r="AA58" s="585"/>
      <c r="AB58" s="585"/>
      <c r="AC58" s="585" t="str">
        <f>IF(A58="","",INDEX(道具!$F:$F,MATCH(A58,道具!$B:$B,0)))</f>
        <v/>
      </c>
      <c r="AD58" s="585"/>
      <c r="AE58" s="585"/>
      <c r="AF58" s="585"/>
      <c r="AG58" s="585"/>
      <c r="AH58" s="593" t="str">
        <f>IF(A58="","",INDEX(道具!$G:$G,MATCH(A58,道具!$B:$B,0)))</f>
        <v/>
      </c>
      <c r="AI58" s="593"/>
      <c r="AJ58" s="593"/>
      <c r="AK58" s="594"/>
      <c r="AL58" s="508" t="str">
        <f>IF(A58="","0",IF(AH58="不可",0,AH58*J58))</f>
        <v>0</v>
      </c>
      <c r="AM58" s="508"/>
      <c r="AN58" s="508"/>
    </row>
    <row r="59" spans="1:45" ht="13.5" customHeight="1" thickBot="1" x14ac:dyDescent="0.2">
      <c r="A59" s="554" t="s">
        <v>717</v>
      </c>
      <c r="B59" s="555"/>
      <c r="C59" s="555"/>
      <c r="D59" s="556" t="str">
        <f>IF(A58="","",INDEX(道具!$H:$H,MATCH(A58,道具!$B:$B,0)))</f>
        <v/>
      </c>
      <c r="E59" s="556"/>
      <c r="F59" s="556"/>
      <c r="G59" s="556"/>
      <c r="H59" s="556"/>
      <c r="I59" s="556"/>
      <c r="J59" s="556"/>
      <c r="K59" s="556"/>
      <c r="L59" s="556"/>
      <c r="M59" s="556"/>
      <c r="N59" s="556"/>
      <c r="O59" s="556"/>
      <c r="P59" s="556"/>
      <c r="Q59" s="556"/>
      <c r="R59" s="556"/>
      <c r="S59" s="556"/>
      <c r="T59" s="556"/>
      <c r="U59" s="556"/>
      <c r="V59" s="556"/>
      <c r="W59" s="556"/>
      <c r="X59" s="556"/>
      <c r="Y59" s="556"/>
      <c r="Z59" s="556"/>
      <c r="AA59" s="556"/>
      <c r="AB59" s="556"/>
      <c r="AC59" s="556"/>
      <c r="AD59" s="556"/>
      <c r="AE59" s="556"/>
      <c r="AF59" s="556"/>
      <c r="AG59" s="556"/>
      <c r="AH59" s="556"/>
      <c r="AI59" s="556"/>
      <c r="AJ59" s="556"/>
      <c r="AK59" s="557"/>
      <c r="AL59" s="218"/>
      <c r="AM59" s="218"/>
      <c r="AN59" s="218"/>
    </row>
    <row r="60" spans="1:45" ht="13.5" customHeight="1" x14ac:dyDescent="0.15">
      <c r="A60" s="586"/>
      <c r="B60" s="587"/>
      <c r="C60" s="587"/>
      <c r="D60" s="587"/>
      <c r="E60" s="587"/>
      <c r="F60" s="587"/>
      <c r="G60" s="587"/>
      <c r="H60" s="587"/>
      <c r="I60" s="587"/>
      <c r="J60" s="588"/>
      <c r="K60" s="588"/>
      <c r="L60" s="588"/>
      <c r="M60" s="588"/>
      <c r="N60" s="589" t="str">
        <f>IF(A60="","",INDEX(道具!$C:$C,MATCH(A60,道具!$B:$B,0)))</f>
        <v/>
      </c>
      <c r="O60" s="589"/>
      <c r="P60" s="589"/>
      <c r="Q60" s="589"/>
      <c r="R60" s="589"/>
      <c r="S60" s="589" t="str">
        <f>IF(A60="","",INDEX(道具!$D:$D,MATCH(A60,道具!$B:$B,0)))</f>
        <v/>
      </c>
      <c r="T60" s="589"/>
      <c r="U60" s="589"/>
      <c r="V60" s="589"/>
      <c r="W60" s="589"/>
      <c r="X60" s="589" t="str">
        <f>IF(A60="","",INDEX(道具!$E:$E,MATCH(A60,道具!$B:$B,0)))</f>
        <v/>
      </c>
      <c r="Y60" s="589"/>
      <c r="Z60" s="589"/>
      <c r="AA60" s="589"/>
      <c r="AB60" s="589"/>
      <c r="AC60" s="589" t="str">
        <f>IF(A60="","",INDEX(道具!$F:$F,MATCH(A60,道具!$B:$B,0)))</f>
        <v/>
      </c>
      <c r="AD60" s="589"/>
      <c r="AE60" s="589"/>
      <c r="AF60" s="589"/>
      <c r="AG60" s="589"/>
      <c r="AH60" s="580" t="str">
        <f>IF(A60="","",INDEX(道具!$G:$G,MATCH(A60,道具!$B:$B,0)))</f>
        <v/>
      </c>
      <c r="AI60" s="580"/>
      <c r="AJ60" s="580"/>
      <c r="AK60" s="581"/>
      <c r="AL60" s="508" t="str">
        <f>IF(A60="","0",IF(AH60="不可",0,AH60*J60))</f>
        <v>0</v>
      </c>
      <c r="AM60" s="508"/>
      <c r="AN60" s="508"/>
    </row>
    <row r="61" spans="1:45" ht="13.5" customHeight="1" thickBot="1" x14ac:dyDescent="0.2">
      <c r="A61" s="526" t="s">
        <v>717</v>
      </c>
      <c r="B61" s="527"/>
      <c r="C61" s="527"/>
      <c r="D61" s="564" t="str">
        <f>IF(A60="","",INDEX(道具!$H:$H,MATCH(A60,道具!$B:$B,0)))</f>
        <v/>
      </c>
      <c r="E61" s="564"/>
      <c r="F61" s="564"/>
      <c r="G61" s="564"/>
      <c r="H61" s="564"/>
      <c r="I61" s="564"/>
      <c r="J61" s="564"/>
      <c r="K61" s="564"/>
      <c r="L61" s="564"/>
      <c r="M61" s="564"/>
      <c r="N61" s="564"/>
      <c r="O61" s="564"/>
      <c r="P61" s="564"/>
      <c r="Q61" s="564"/>
      <c r="R61" s="564"/>
      <c r="S61" s="564"/>
      <c r="T61" s="564"/>
      <c r="U61" s="564"/>
      <c r="V61" s="564"/>
      <c r="W61" s="564"/>
      <c r="X61" s="564"/>
      <c r="Y61" s="564"/>
      <c r="Z61" s="564"/>
      <c r="AA61" s="564"/>
      <c r="AB61" s="564"/>
      <c r="AC61" s="564"/>
      <c r="AD61" s="564"/>
      <c r="AE61" s="564"/>
      <c r="AF61" s="564"/>
      <c r="AG61" s="564"/>
      <c r="AH61" s="564"/>
      <c r="AI61" s="564"/>
      <c r="AJ61" s="564"/>
      <c r="AK61" s="565"/>
      <c r="AL61" s="218"/>
      <c r="AM61" s="218"/>
      <c r="AN61" s="218"/>
    </row>
    <row r="62" spans="1:45" ht="13.5" customHeight="1" x14ac:dyDescent="0.15">
      <c r="A62" s="582"/>
      <c r="B62" s="583"/>
      <c r="C62" s="583"/>
      <c r="D62" s="583"/>
      <c r="E62" s="583"/>
      <c r="F62" s="583"/>
      <c r="G62" s="583"/>
      <c r="H62" s="583"/>
      <c r="I62" s="583"/>
      <c r="J62" s="584"/>
      <c r="K62" s="584"/>
      <c r="L62" s="584"/>
      <c r="M62" s="584"/>
      <c r="N62" s="585" t="str">
        <f>IF(A62="","",INDEX(道具!$C:$C,MATCH(A62,道具!$B:$B,0)))</f>
        <v/>
      </c>
      <c r="O62" s="585"/>
      <c r="P62" s="585"/>
      <c r="Q62" s="585"/>
      <c r="R62" s="585"/>
      <c r="S62" s="585" t="str">
        <f>IF(A62="","",INDEX(道具!$D:$D,MATCH(A62,道具!$B:$B,0)))</f>
        <v/>
      </c>
      <c r="T62" s="585"/>
      <c r="U62" s="585"/>
      <c r="V62" s="585"/>
      <c r="W62" s="585"/>
      <c r="X62" s="585" t="str">
        <f>IF(A62="","",INDEX(道具!$E:$E,MATCH(A62,道具!$B:$B,0)))</f>
        <v/>
      </c>
      <c r="Y62" s="585"/>
      <c r="Z62" s="585"/>
      <c r="AA62" s="585"/>
      <c r="AB62" s="585"/>
      <c r="AC62" s="585" t="str">
        <f>IF(A62="","",INDEX(道具!$F:$F,MATCH(A62,道具!$B:$B,0)))</f>
        <v/>
      </c>
      <c r="AD62" s="585"/>
      <c r="AE62" s="585"/>
      <c r="AF62" s="585"/>
      <c r="AG62" s="585"/>
      <c r="AH62" s="593" t="str">
        <f>IF(A62="","",INDEX(道具!$G:$G,MATCH(A62,道具!$B:$B,0)))</f>
        <v/>
      </c>
      <c r="AI62" s="593"/>
      <c r="AJ62" s="593"/>
      <c r="AK62" s="594"/>
      <c r="AL62" s="508" t="str">
        <f>IF(A62="","0",IF(AH62="不可",0,AH62*J62))</f>
        <v>0</v>
      </c>
      <c r="AM62" s="508"/>
      <c r="AN62" s="508"/>
    </row>
    <row r="63" spans="1:45" ht="13.5" customHeight="1" thickBot="1" x14ac:dyDescent="0.2">
      <c r="A63" s="526" t="s">
        <v>717</v>
      </c>
      <c r="B63" s="527"/>
      <c r="C63" s="527"/>
      <c r="D63" s="564" t="str">
        <f>IF(A62="","",INDEX(道具!$H:$H,MATCH(A62,道具!$B:$B,0)))</f>
        <v/>
      </c>
      <c r="E63" s="564"/>
      <c r="F63" s="564"/>
      <c r="G63" s="564"/>
      <c r="H63" s="564"/>
      <c r="I63" s="564"/>
      <c r="J63" s="564"/>
      <c r="K63" s="564"/>
      <c r="L63" s="564"/>
      <c r="M63" s="564"/>
      <c r="N63" s="564"/>
      <c r="O63" s="564"/>
      <c r="P63" s="564"/>
      <c r="Q63" s="564"/>
      <c r="R63" s="564"/>
      <c r="S63" s="564"/>
      <c r="T63" s="564"/>
      <c r="U63" s="564"/>
      <c r="V63" s="564"/>
      <c r="W63" s="564"/>
      <c r="X63" s="564"/>
      <c r="Y63" s="564"/>
      <c r="Z63" s="564"/>
      <c r="AA63" s="564"/>
      <c r="AB63" s="564"/>
      <c r="AC63" s="564"/>
      <c r="AD63" s="564"/>
      <c r="AE63" s="564"/>
      <c r="AF63" s="564"/>
      <c r="AG63" s="564"/>
      <c r="AH63" s="564"/>
      <c r="AI63" s="564"/>
      <c r="AJ63" s="564"/>
      <c r="AK63" s="565"/>
      <c r="AL63" s="218"/>
      <c r="AM63" s="218"/>
      <c r="AN63" s="218"/>
    </row>
    <row r="64" spans="1:45" ht="13.5" customHeight="1" thickBot="1" x14ac:dyDescent="0.2">
      <c r="A64" s="219"/>
      <c r="B64" s="219"/>
      <c r="C64" s="219"/>
      <c r="D64" s="219"/>
      <c r="E64" s="219"/>
      <c r="F64" s="219"/>
      <c r="G64" s="219"/>
      <c r="H64" s="219"/>
      <c r="I64" s="219"/>
      <c r="J64" s="219"/>
      <c r="K64" s="219"/>
      <c r="L64" s="219"/>
      <c r="M64" s="219"/>
      <c r="N64" s="219"/>
      <c r="O64" s="219"/>
      <c r="P64" s="219"/>
      <c r="Q64" s="219"/>
      <c r="R64" s="219"/>
      <c r="S64" s="219"/>
      <c r="T64" s="219"/>
      <c r="U64" s="219"/>
      <c r="V64" s="219"/>
      <c r="W64" s="219"/>
      <c r="X64" s="219"/>
      <c r="Y64" s="219"/>
      <c r="Z64" s="219"/>
      <c r="AA64" s="219"/>
      <c r="AB64" s="219"/>
      <c r="AC64" s="219"/>
      <c r="AD64" s="219"/>
      <c r="AE64" s="219"/>
      <c r="AF64" s="590" t="s">
        <v>604</v>
      </c>
      <c r="AG64" s="591"/>
      <c r="AH64" s="592" t="str">
        <f>IF(A54="","",SUM(AL54,AL56,AL58,AL60,AL62))</f>
        <v/>
      </c>
      <c r="AI64" s="592"/>
      <c r="AJ64" s="592"/>
      <c r="AK64" s="551"/>
      <c r="AL64" s="218"/>
      <c r="AM64" s="218"/>
      <c r="AN64" s="218"/>
    </row>
    <row r="65" spans="1:40" ht="13.5" customHeight="1" x14ac:dyDescent="0.15">
      <c r="A65" s="490" t="s">
        <v>637</v>
      </c>
      <c r="B65" s="491"/>
      <c r="C65" s="491"/>
      <c r="D65" s="491"/>
      <c r="E65" s="491"/>
      <c r="F65" s="491"/>
      <c r="G65" s="492"/>
      <c r="H65" s="219"/>
      <c r="I65" s="219"/>
      <c r="J65" s="219"/>
      <c r="K65" s="219"/>
      <c r="L65" s="219"/>
      <c r="M65" s="219"/>
      <c r="N65" s="219"/>
      <c r="O65" s="219"/>
      <c r="P65" s="219"/>
      <c r="Q65" s="219"/>
      <c r="R65" s="219"/>
      <c r="S65" s="219"/>
      <c r="T65" s="219"/>
      <c r="U65" s="219"/>
      <c r="V65" s="219"/>
      <c r="W65" s="219"/>
      <c r="X65" s="244"/>
      <c r="Y65" s="244"/>
      <c r="Z65" s="219"/>
      <c r="AA65" s="219"/>
      <c r="AB65" s="219"/>
      <c r="AC65" s="219"/>
      <c r="AD65" s="219"/>
      <c r="AE65" s="219"/>
      <c r="AF65" s="219"/>
      <c r="AG65" s="219"/>
      <c r="AH65" s="219"/>
      <c r="AI65" s="219"/>
      <c r="AJ65" s="219"/>
      <c r="AK65" s="219"/>
      <c r="AL65" s="218"/>
      <c r="AM65" s="218"/>
      <c r="AN65" s="218"/>
    </row>
    <row r="66" spans="1:40" ht="13.5" customHeight="1" thickBot="1" x14ac:dyDescent="0.2">
      <c r="A66" s="493"/>
      <c r="B66" s="494"/>
      <c r="C66" s="494"/>
      <c r="D66" s="494"/>
      <c r="E66" s="494"/>
      <c r="F66" s="494"/>
      <c r="G66" s="495"/>
      <c r="H66" s="219"/>
      <c r="I66" s="219"/>
      <c r="J66" s="219"/>
      <c r="K66" s="219"/>
      <c r="L66" s="219"/>
      <c r="M66" s="219"/>
      <c r="N66" s="219"/>
      <c r="O66" s="219"/>
      <c r="P66" s="219"/>
      <c r="Q66" s="219"/>
      <c r="R66" s="219"/>
      <c r="S66" s="219"/>
      <c r="T66" s="219"/>
      <c r="U66" s="219"/>
      <c r="V66" s="219"/>
      <c r="W66" s="219"/>
      <c r="X66" s="244"/>
      <c r="Y66" s="244"/>
      <c r="Z66" s="219"/>
      <c r="AA66" s="219"/>
      <c r="AB66" s="219"/>
      <c r="AC66" s="219"/>
      <c r="AD66" s="219"/>
      <c r="AE66" s="219"/>
      <c r="AF66" s="219"/>
      <c r="AG66" s="219"/>
      <c r="AH66" s="219"/>
      <c r="AI66" s="219"/>
      <c r="AJ66" s="219"/>
      <c r="AK66" s="219"/>
      <c r="AL66" s="218"/>
      <c r="AM66" s="218"/>
      <c r="AN66" s="218"/>
    </row>
    <row r="67" spans="1:40" ht="13.5" customHeight="1" x14ac:dyDescent="0.15">
      <c r="A67" s="603" t="s">
        <v>764</v>
      </c>
      <c r="B67" s="604"/>
      <c r="C67" s="604"/>
      <c r="D67" s="604"/>
      <c r="E67" s="604"/>
      <c r="F67" s="604"/>
      <c r="G67" s="605"/>
      <c r="H67" s="281" t="s">
        <v>1435</v>
      </c>
      <c r="I67" s="281"/>
      <c r="J67" s="596" t="s">
        <v>759</v>
      </c>
      <c r="K67" s="596"/>
      <c r="L67" s="596"/>
      <c r="M67" s="596"/>
      <c r="N67" s="596" t="s">
        <v>766</v>
      </c>
      <c r="O67" s="596"/>
      <c r="P67" s="596"/>
      <c r="Q67" s="596"/>
      <c r="R67" s="596" t="s">
        <v>762</v>
      </c>
      <c r="S67" s="596"/>
      <c r="T67" s="596"/>
      <c r="U67" s="596"/>
      <c r="V67" s="595" t="s">
        <v>760</v>
      </c>
      <c r="W67" s="595"/>
      <c r="X67" s="596" t="s">
        <v>761</v>
      </c>
      <c r="Y67" s="596"/>
      <c r="Z67" s="596"/>
      <c r="AA67" s="596"/>
      <c r="AB67" s="596" t="s">
        <v>739</v>
      </c>
      <c r="AC67" s="596"/>
      <c r="AD67" s="596"/>
      <c r="AE67" s="596"/>
      <c r="AF67" s="596" t="s">
        <v>741</v>
      </c>
      <c r="AG67" s="596"/>
      <c r="AH67" s="596"/>
      <c r="AI67" s="596"/>
      <c r="AJ67" s="596" t="s">
        <v>767</v>
      </c>
      <c r="AK67" s="597"/>
      <c r="AL67" s="218"/>
      <c r="AM67" s="218"/>
      <c r="AN67" s="218"/>
    </row>
    <row r="68" spans="1:40" ht="13.5" customHeight="1" x14ac:dyDescent="0.15">
      <c r="A68" s="598" t="s">
        <v>1891</v>
      </c>
      <c r="B68" s="599"/>
      <c r="C68" s="599"/>
      <c r="D68" s="599"/>
      <c r="E68" s="599"/>
      <c r="F68" s="599"/>
      <c r="G68" s="600"/>
      <c r="H68" s="601">
        <v>1</v>
      </c>
      <c r="I68" s="601"/>
      <c r="J68" s="602" t="str">
        <f>IF(A68="","",INDEX(アーツ!$D:$D,MATCH(A68,アーツ!$C:$C,0)))</f>
        <v>自動、LV5</v>
      </c>
      <c r="K68" s="602"/>
      <c r="L68" s="602"/>
      <c r="M68" s="602"/>
      <c r="N68" s="602" t="str">
        <f>IF(A68="","",INDEX(アーツ!$E:$E,MATCH(A68,アーツ!$C:$C,0)))</f>
        <v>なし</v>
      </c>
      <c r="O68" s="602"/>
      <c r="P68" s="602"/>
      <c r="Q68" s="602"/>
      <c r="R68" s="602" t="str">
        <f>IF(A68="","",INDEX(アーツ!$F:$F,MATCH(A68,アーツ!$C:$C,0)))</f>
        <v>常時</v>
      </c>
      <c r="S68" s="602"/>
      <c r="T68" s="602"/>
      <c r="U68" s="602"/>
      <c r="V68" s="621" t="str">
        <f>IF(A68="","",INDEX(アーツ!$G:$G,MATCH(A68,アーツ!$C:$C,0)))</f>
        <v>-</v>
      </c>
      <c r="W68" s="621"/>
      <c r="X68" s="622" t="str">
        <f>IF(A68="","",INDEX(アーツ!$H:$H,MATCH(A68,アーツ!$C:$C,0)))</f>
        <v>なし</v>
      </c>
      <c r="Y68" s="622"/>
      <c r="Z68" s="622"/>
      <c r="AA68" s="623"/>
      <c r="AB68" s="602" t="str">
        <f>IF(A68="","",INDEX(アーツ!$I:$I,MATCH(A68,アーツ!$C:$C,0)))</f>
        <v>自身</v>
      </c>
      <c r="AC68" s="602"/>
      <c r="AD68" s="602"/>
      <c r="AE68" s="602"/>
      <c r="AF68" s="602" t="str">
        <f>IF(A68="","",INDEX(アーツ!$J:$J,MATCH(A68,アーツ!$C:$C,0)))</f>
        <v>-</v>
      </c>
      <c r="AG68" s="602"/>
      <c r="AH68" s="602"/>
      <c r="AI68" s="602"/>
      <c r="AJ68" s="624" t="str">
        <f>IF(A68="","",INDEX(アーツ!$K:$K,MATCH(A68,アーツ!$C:$C,0)))</f>
        <v>なし</v>
      </c>
      <c r="AK68" s="625"/>
      <c r="AL68" s="218"/>
      <c r="AM68" s="218"/>
      <c r="AN68" s="218"/>
    </row>
    <row r="69" spans="1:40" ht="13.5" customHeight="1" x14ac:dyDescent="0.15">
      <c r="A69" s="245" t="s">
        <v>1640</v>
      </c>
      <c r="B69" s="610" t="str">
        <f>IF(A68="","",INDEX(アーツ!$L:$L,MATCH(A68,アーツ!$C:$C,0)))</f>
        <v>「分類：生物」の通常武器を[LV]個取得する。「分類：生物」の通常武器はオートアクションで準備できる。</v>
      </c>
      <c r="C69" s="610"/>
      <c r="D69" s="610"/>
      <c r="E69" s="610"/>
      <c r="F69" s="610"/>
      <c r="G69" s="610"/>
      <c r="H69" s="610"/>
      <c r="I69" s="610"/>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610"/>
      <c r="AK69" s="611"/>
      <c r="AL69" s="218"/>
      <c r="AM69" s="218"/>
      <c r="AN69" s="218"/>
    </row>
    <row r="70" spans="1:40" ht="13.5" customHeight="1" thickBot="1" x14ac:dyDescent="0.2">
      <c r="A70" s="246" t="s">
        <v>1641</v>
      </c>
      <c r="B70" s="626"/>
      <c r="C70" s="626"/>
      <c r="D70" s="626"/>
      <c r="E70" s="626"/>
      <c r="F70" s="626"/>
      <c r="G70" s="626"/>
      <c r="H70" s="626"/>
      <c r="I70" s="626"/>
      <c r="J70" s="626"/>
      <c r="K70" s="626"/>
      <c r="L70" s="626"/>
      <c r="M70" s="626"/>
      <c r="N70" s="626"/>
      <c r="O70" s="626"/>
      <c r="P70" s="626"/>
      <c r="Q70" s="626"/>
      <c r="R70" s="626"/>
      <c r="S70" s="626"/>
      <c r="T70" s="626"/>
      <c r="U70" s="626"/>
      <c r="V70" s="626"/>
      <c r="W70" s="626"/>
      <c r="X70" s="626"/>
      <c r="Y70" s="626"/>
      <c r="Z70" s="626"/>
      <c r="AA70" s="626"/>
      <c r="AB70" s="626"/>
      <c r="AC70" s="626"/>
      <c r="AD70" s="626"/>
      <c r="AE70" s="626"/>
      <c r="AF70" s="626"/>
      <c r="AG70" s="626"/>
      <c r="AH70" s="626"/>
      <c r="AI70" s="626"/>
      <c r="AJ70" s="626"/>
      <c r="AK70" s="627"/>
      <c r="AL70" s="218"/>
      <c r="AM70" s="218"/>
      <c r="AN70" s="218"/>
    </row>
    <row r="71" spans="1:40" ht="13.5" customHeight="1" x14ac:dyDescent="0.15">
      <c r="A71" s="617" t="s">
        <v>3746</v>
      </c>
      <c r="B71" s="618"/>
      <c r="C71" s="618"/>
      <c r="D71" s="618"/>
      <c r="E71" s="618"/>
      <c r="F71" s="618"/>
      <c r="G71" s="619"/>
      <c r="H71" s="588">
        <v>1</v>
      </c>
      <c r="I71" s="588"/>
      <c r="J71" s="560" t="str">
        <f>IF(A71="","",INDEX(アーツ!$D:$D,MATCH(A71,アーツ!$C:$C,0)))</f>
        <v>なし</v>
      </c>
      <c r="K71" s="560"/>
      <c r="L71" s="560"/>
      <c r="M71" s="560"/>
      <c r="N71" s="560" t="str">
        <f>IF(A71="","",INDEX(アーツ!$E:$E,MATCH(A71,アーツ!$C:$C,0)))</f>
        <v>なし</v>
      </c>
      <c r="O71" s="560"/>
      <c r="P71" s="560"/>
      <c r="Q71" s="560"/>
      <c r="R71" s="560" t="str">
        <f>IF(A71="","",INDEX(アーツ!$F:$F,MATCH(A71,アーツ!$C:$C,0)))</f>
        <v>常時</v>
      </c>
      <c r="S71" s="560"/>
      <c r="T71" s="560"/>
      <c r="U71" s="560"/>
      <c r="V71" s="620" t="str">
        <f>IF(A71="","",INDEX(アーツ!$G:$G,MATCH(A71,アーツ!$C:$C,0)))</f>
        <v>-</v>
      </c>
      <c r="W71" s="620"/>
      <c r="X71" s="606" t="str">
        <f>IF(A71="","",INDEX(アーツ!$H:$H,MATCH(A71,アーツ!$C:$C,0)))</f>
        <v>なし</v>
      </c>
      <c r="Y71" s="606"/>
      <c r="Z71" s="606"/>
      <c r="AA71" s="607"/>
      <c r="AB71" s="560" t="str">
        <f>IF(A71="","",INDEX(アーツ!$I:$I,MATCH(A71,アーツ!$C:$C,0)))</f>
        <v>自身</v>
      </c>
      <c r="AC71" s="560"/>
      <c r="AD71" s="560"/>
      <c r="AE71" s="560"/>
      <c r="AF71" s="560" t="str">
        <f>IF(A71="","",INDEX(アーツ!$J:$J,MATCH(A71,アーツ!$C:$C,0)))</f>
        <v>-</v>
      </c>
      <c r="AG71" s="560"/>
      <c r="AH71" s="560"/>
      <c r="AI71" s="560"/>
      <c r="AJ71" s="608" t="str">
        <f>IF(A71="","",INDEX(アーツ!$K:$K,MATCH(A71,アーツ!$C:$C,0)))</f>
        <v>なし</v>
      </c>
      <c r="AK71" s="609"/>
      <c r="AL71" s="218"/>
      <c r="AM71" s="218"/>
      <c r="AN71" s="218"/>
    </row>
    <row r="72" spans="1:40" ht="13.5" customHeight="1" x14ac:dyDescent="0.15">
      <c r="A72" s="245" t="s">
        <v>1640</v>
      </c>
      <c r="B72" s="610" t="str">
        <f>IF(A71="","",INDEX(アーツ!$L:$L,MATCH(A71,アーツ!$C:$C,0)))</f>
        <v>自身はヒトの人語を解し話すことができ、マイナーアクションでヒトの姿に変身することができる(特定の誰かに似せられるわけではない)。</v>
      </c>
      <c r="C72" s="610"/>
      <c r="D72" s="610"/>
      <c r="E72" s="610"/>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610"/>
      <c r="AK72" s="611"/>
      <c r="AL72" s="218"/>
      <c r="AM72" s="218"/>
      <c r="AN72" s="218"/>
    </row>
    <row r="73" spans="1:40" ht="13.5" customHeight="1" thickBot="1" x14ac:dyDescent="0.2">
      <c r="A73" s="247" t="s">
        <v>1641</v>
      </c>
      <c r="B73" s="612"/>
      <c r="C73" s="612"/>
      <c r="D73" s="612"/>
      <c r="E73" s="612"/>
      <c r="F73" s="612"/>
      <c r="G73" s="612"/>
      <c r="H73" s="612"/>
      <c r="I73" s="612"/>
      <c r="J73" s="612"/>
      <c r="K73" s="612"/>
      <c r="L73" s="612"/>
      <c r="M73" s="612"/>
      <c r="N73" s="612"/>
      <c r="O73" s="612"/>
      <c r="P73" s="612"/>
      <c r="Q73" s="612"/>
      <c r="R73" s="612"/>
      <c r="S73" s="612"/>
      <c r="T73" s="612"/>
      <c r="U73" s="612"/>
      <c r="V73" s="612"/>
      <c r="W73" s="612"/>
      <c r="X73" s="612"/>
      <c r="Y73" s="612"/>
      <c r="Z73" s="612"/>
      <c r="AA73" s="612"/>
      <c r="AB73" s="612"/>
      <c r="AC73" s="612"/>
      <c r="AD73" s="612"/>
      <c r="AE73" s="612"/>
      <c r="AF73" s="612"/>
      <c r="AG73" s="612"/>
      <c r="AH73" s="612"/>
      <c r="AI73" s="612"/>
      <c r="AJ73" s="612"/>
      <c r="AK73" s="613"/>
      <c r="AL73" s="218"/>
      <c r="AM73" s="218"/>
      <c r="AN73" s="218"/>
    </row>
    <row r="74" spans="1:40" ht="13.5" customHeight="1" x14ac:dyDescent="0.15">
      <c r="A74" s="614"/>
      <c r="B74" s="615"/>
      <c r="C74" s="615"/>
      <c r="D74" s="615"/>
      <c r="E74" s="615"/>
      <c r="F74" s="615"/>
      <c r="G74" s="616"/>
      <c r="H74" s="584"/>
      <c r="I74" s="584"/>
      <c r="J74" s="533" t="str">
        <f>IF(A74="","",INDEX(アーツ!$D:$D,MATCH(A74,アーツ!$C:$C,0)))</f>
        <v/>
      </c>
      <c r="K74" s="533"/>
      <c r="L74" s="533"/>
      <c r="M74" s="533"/>
      <c r="N74" s="533" t="str">
        <f>IF(A74="","",INDEX(アーツ!$E:$E,MATCH(A74,アーツ!$C:$C,0)))</f>
        <v/>
      </c>
      <c r="O74" s="533"/>
      <c r="P74" s="533"/>
      <c r="Q74" s="533"/>
      <c r="R74" s="533" t="str">
        <f>IF(A74="","",INDEX(アーツ!$F:$F,MATCH(A74,アーツ!$C:$C,0)))</f>
        <v/>
      </c>
      <c r="S74" s="533"/>
      <c r="T74" s="533"/>
      <c r="U74" s="533"/>
      <c r="V74" s="628" t="str">
        <f>IF(A74="","",INDEX(アーツ!$G:$G,MATCH(A74,アーツ!$C:$C,0)))</f>
        <v/>
      </c>
      <c r="W74" s="628"/>
      <c r="X74" s="629" t="str">
        <f>IF(A74="","",INDEX(アーツ!$H:$H,MATCH(A74,アーツ!$C:$C,0)))</f>
        <v/>
      </c>
      <c r="Y74" s="629"/>
      <c r="Z74" s="629"/>
      <c r="AA74" s="630"/>
      <c r="AB74" s="533" t="str">
        <f>IF(A74="","",INDEX(アーツ!$I:$I,MATCH(A74,アーツ!$C:$C,0)))</f>
        <v/>
      </c>
      <c r="AC74" s="533"/>
      <c r="AD74" s="533"/>
      <c r="AE74" s="533"/>
      <c r="AF74" s="533" t="str">
        <f>IF(A74="","",INDEX(アーツ!$J:$J,MATCH(A74,アーツ!$C:$C,0)))</f>
        <v/>
      </c>
      <c r="AG74" s="533"/>
      <c r="AH74" s="533"/>
      <c r="AI74" s="533"/>
      <c r="AJ74" s="624" t="str">
        <f>IF(A74="","",INDEX(アーツ!$K:$K,MATCH(A74,アーツ!$C:$C,0)))</f>
        <v/>
      </c>
      <c r="AK74" s="625"/>
      <c r="AL74" s="218"/>
      <c r="AM74" s="218"/>
      <c r="AN74" s="218"/>
    </row>
    <row r="75" spans="1:40" ht="13.5" customHeight="1" x14ac:dyDescent="0.15">
      <c r="A75" s="245" t="s">
        <v>1640</v>
      </c>
      <c r="B75" s="610" t="str">
        <f>IF(A74="","",INDEX(アーツ!$L:$L,MATCH(A74,アーツ!$C:$C,0)))</f>
        <v/>
      </c>
      <c r="C75" s="610"/>
      <c r="D75" s="610"/>
      <c r="E75" s="610"/>
      <c r="F75" s="610"/>
      <c r="G75" s="610"/>
      <c r="H75" s="610"/>
      <c r="I75" s="610"/>
      <c r="J75" s="610"/>
      <c r="K75" s="610"/>
      <c r="L75" s="610"/>
      <c r="M75" s="610"/>
      <c r="N75" s="610"/>
      <c r="O75" s="610"/>
      <c r="P75" s="610"/>
      <c r="Q75" s="610"/>
      <c r="R75" s="610"/>
      <c r="S75" s="610"/>
      <c r="T75" s="610"/>
      <c r="U75" s="610"/>
      <c r="V75" s="610"/>
      <c r="W75" s="610"/>
      <c r="X75" s="610"/>
      <c r="Y75" s="610"/>
      <c r="Z75" s="610"/>
      <c r="AA75" s="610"/>
      <c r="AB75" s="610"/>
      <c r="AC75" s="610"/>
      <c r="AD75" s="610"/>
      <c r="AE75" s="610"/>
      <c r="AF75" s="610"/>
      <c r="AG75" s="610"/>
      <c r="AH75" s="610"/>
      <c r="AI75" s="610"/>
      <c r="AJ75" s="610"/>
      <c r="AK75" s="611"/>
      <c r="AL75" s="218"/>
      <c r="AM75" s="218"/>
      <c r="AN75" s="218"/>
    </row>
    <row r="76" spans="1:40" ht="13.5" customHeight="1" thickBot="1" x14ac:dyDescent="0.2">
      <c r="A76" s="246" t="s">
        <v>1641</v>
      </c>
      <c r="B76" s="626"/>
      <c r="C76" s="626"/>
      <c r="D76" s="626"/>
      <c r="E76" s="626"/>
      <c r="F76" s="626"/>
      <c r="G76" s="626"/>
      <c r="H76" s="626"/>
      <c r="I76" s="626"/>
      <c r="J76" s="626"/>
      <c r="K76" s="626"/>
      <c r="L76" s="626"/>
      <c r="M76" s="626"/>
      <c r="N76" s="626"/>
      <c r="O76" s="626"/>
      <c r="P76" s="626"/>
      <c r="Q76" s="626"/>
      <c r="R76" s="626"/>
      <c r="S76" s="626"/>
      <c r="T76" s="626"/>
      <c r="U76" s="626"/>
      <c r="V76" s="626"/>
      <c r="W76" s="626"/>
      <c r="X76" s="626"/>
      <c r="Y76" s="626"/>
      <c r="Z76" s="626"/>
      <c r="AA76" s="626"/>
      <c r="AB76" s="626"/>
      <c r="AC76" s="626"/>
      <c r="AD76" s="626"/>
      <c r="AE76" s="626"/>
      <c r="AF76" s="626"/>
      <c r="AG76" s="626"/>
      <c r="AH76" s="626"/>
      <c r="AI76" s="626"/>
      <c r="AJ76" s="626"/>
      <c r="AK76" s="627"/>
      <c r="AL76" s="218"/>
      <c r="AM76" s="218"/>
      <c r="AN76" s="218"/>
    </row>
    <row r="77" spans="1:40" ht="13.5" customHeight="1" x14ac:dyDescent="0.15">
      <c r="A77" s="617"/>
      <c r="B77" s="618"/>
      <c r="C77" s="618"/>
      <c r="D77" s="618"/>
      <c r="E77" s="618"/>
      <c r="F77" s="618"/>
      <c r="G77" s="619"/>
      <c r="H77" s="588"/>
      <c r="I77" s="588"/>
      <c r="J77" s="560" t="str">
        <f>IF(A77="","",INDEX(アーツ!$D:$D,MATCH(A77,アーツ!$C:$C,0)))</f>
        <v/>
      </c>
      <c r="K77" s="560"/>
      <c r="L77" s="560"/>
      <c r="M77" s="560"/>
      <c r="N77" s="560" t="str">
        <f>IF(A77="","",INDEX(アーツ!$E:$E,MATCH(A77,アーツ!$C:$C,0)))</f>
        <v/>
      </c>
      <c r="O77" s="560"/>
      <c r="P77" s="560"/>
      <c r="Q77" s="560"/>
      <c r="R77" s="560" t="str">
        <f>IF(A77="","",INDEX(アーツ!$F:$F,MATCH(A77,アーツ!$C:$C,0)))</f>
        <v/>
      </c>
      <c r="S77" s="560"/>
      <c r="T77" s="560"/>
      <c r="U77" s="560"/>
      <c r="V77" s="620" t="str">
        <f>IF(A77="","",INDEX(アーツ!$G:$G,MATCH(A77,アーツ!$C:$C,0)))</f>
        <v/>
      </c>
      <c r="W77" s="620"/>
      <c r="X77" s="606" t="str">
        <f>IF(A77="","",INDEX(アーツ!$H:$H,MATCH(A77,アーツ!$C:$C,0)))</f>
        <v/>
      </c>
      <c r="Y77" s="606"/>
      <c r="Z77" s="606"/>
      <c r="AA77" s="607"/>
      <c r="AB77" s="560" t="str">
        <f>IF(A77="","",INDEX(アーツ!$I:$I,MATCH(A77,アーツ!$C:$C,0)))</f>
        <v/>
      </c>
      <c r="AC77" s="560"/>
      <c r="AD77" s="560"/>
      <c r="AE77" s="560"/>
      <c r="AF77" s="560" t="str">
        <f>IF(A77="","",INDEX(アーツ!$J:$J,MATCH(A77,アーツ!$C:$C,0)))</f>
        <v/>
      </c>
      <c r="AG77" s="560"/>
      <c r="AH77" s="560"/>
      <c r="AI77" s="560"/>
      <c r="AJ77" s="608" t="str">
        <f>IF(A77="","",INDEX(アーツ!$K:$K,MATCH(A77,アーツ!$C:$C,0)))</f>
        <v/>
      </c>
      <c r="AK77" s="609"/>
      <c r="AL77" s="218"/>
      <c r="AM77" s="218"/>
      <c r="AN77" s="218"/>
    </row>
    <row r="78" spans="1:40" ht="13.5" customHeight="1" x14ac:dyDescent="0.15">
      <c r="A78" s="245" t="s">
        <v>1640</v>
      </c>
      <c r="B78" s="610" t="str">
        <f>IF(A77="","",INDEX(アーツ!$L:$L,MATCH(A77,アーツ!$C:$C,0)))</f>
        <v/>
      </c>
      <c r="C78" s="610"/>
      <c r="D78" s="610"/>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610"/>
      <c r="AC78" s="610"/>
      <c r="AD78" s="610"/>
      <c r="AE78" s="610"/>
      <c r="AF78" s="610"/>
      <c r="AG78" s="610"/>
      <c r="AH78" s="610"/>
      <c r="AI78" s="610"/>
      <c r="AJ78" s="610"/>
      <c r="AK78" s="611"/>
      <c r="AL78" s="218"/>
      <c r="AM78" s="218"/>
      <c r="AN78" s="218"/>
    </row>
    <row r="79" spans="1:40" ht="13.5" customHeight="1" thickBot="1" x14ac:dyDescent="0.2">
      <c r="A79" s="247" t="s">
        <v>1641</v>
      </c>
      <c r="B79" s="612"/>
      <c r="C79" s="612"/>
      <c r="D79" s="612"/>
      <c r="E79" s="612"/>
      <c r="F79" s="612"/>
      <c r="G79" s="612"/>
      <c r="H79" s="612"/>
      <c r="I79" s="612"/>
      <c r="J79" s="612"/>
      <c r="K79" s="612"/>
      <c r="L79" s="612"/>
      <c r="M79" s="612"/>
      <c r="N79" s="612"/>
      <c r="O79" s="612"/>
      <c r="P79" s="612"/>
      <c r="Q79" s="612"/>
      <c r="R79" s="612"/>
      <c r="S79" s="612"/>
      <c r="T79" s="612"/>
      <c r="U79" s="612"/>
      <c r="V79" s="612"/>
      <c r="W79" s="612"/>
      <c r="X79" s="612"/>
      <c r="Y79" s="612"/>
      <c r="Z79" s="612"/>
      <c r="AA79" s="612"/>
      <c r="AB79" s="612"/>
      <c r="AC79" s="612"/>
      <c r="AD79" s="612"/>
      <c r="AE79" s="612"/>
      <c r="AF79" s="612"/>
      <c r="AG79" s="612"/>
      <c r="AH79" s="612"/>
      <c r="AI79" s="612"/>
      <c r="AJ79" s="612"/>
      <c r="AK79" s="613"/>
      <c r="AL79" s="218"/>
      <c r="AM79" s="218"/>
      <c r="AN79" s="218"/>
    </row>
    <row r="80" spans="1:40" ht="13.5" customHeight="1" x14ac:dyDescent="0.15">
      <c r="A80" s="614"/>
      <c r="B80" s="615"/>
      <c r="C80" s="615"/>
      <c r="D80" s="615"/>
      <c r="E80" s="615"/>
      <c r="F80" s="615"/>
      <c r="G80" s="616"/>
      <c r="H80" s="584"/>
      <c r="I80" s="584"/>
      <c r="J80" s="533" t="str">
        <f>IF(A80="","",INDEX(アーツ!$D:$D,MATCH(A80,アーツ!$C:$C,0)))</f>
        <v/>
      </c>
      <c r="K80" s="533"/>
      <c r="L80" s="533"/>
      <c r="M80" s="533"/>
      <c r="N80" s="533" t="str">
        <f>IF(A80="","",INDEX(アーツ!$E:$E,MATCH(A80,アーツ!$C:$C,0)))</f>
        <v/>
      </c>
      <c r="O80" s="533"/>
      <c r="P80" s="533"/>
      <c r="Q80" s="533"/>
      <c r="R80" s="533" t="str">
        <f>IF(A80="","",INDEX(アーツ!$F:$F,MATCH(A80,アーツ!$C:$C,0)))</f>
        <v/>
      </c>
      <c r="S80" s="533"/>
      <c r="T80" s="533"/>
      <c r="U80" s="533"/>
      <c r="V80" s="628" t="str">
        <f>IF(A80="","",INDEX(アーツ!$G:$G,MATCH(A80,アーツ!$C:$C,0)))</f>
        <v/>
      </c>
      <c r="W80" s="628"/>
      <c r="X80" s="629" t="str">
        <f>IF(A80="","",INDEX(アーツ!$H:$H,MATCH(A80,アーツ!$C:$C,0)))</f>
        <v/>
      </c>
      <c r="Y80" s="629"/>
      <c r="Z80" s="629"/>
      <c r="AA80" s="630"/>
      <c r="AB80" s="533" t="str">
        <f>IF(A80="","",INDEX(アーツ!$I:$I,MATCH(A80,アーツ!$C:$C,0)))</f>
        <v/>
      </c>
      <c r="AC80" s="533"/>
      <c r="AD80" s="533"/>
      <c r="AE80" s="533"/>
      <c r="AF80" s="533" t="str">
        <f>IF(A80="","",INDEX(アーツ!$J:$J,MATCH(A80,アーツ!$C:$C,0)))</f>
        <v/>
      </c>
      <c r="AG80" s="533"/>
      <c r="AH80" s="533"/>
      <c r="AI80" s="533"/>
      <c r="AJ80" s="624" t="str">
        <f>IF(A80="","",INDEX(アーツ!$K:$K,MATCH(A80,アーツ!$C:$C,0)))</f>
        <v/>
      </c>
      <c r="AK80" s="625"/>
      <c r="AL80" s="218"/>
      <c r="AM80" s="218"/>
      <c r="AN80" s="218"/>
    </row>
    <row r="81" spans="1:40" ht="13.5" customHeight="1" x14ac:dyDescent="0.15">
      <c r="A81" s="245" t="s">
        <v>1640</v>
      </c>
      <c r="B81" s="610" t="str">
        <f>IF(A80="","",INDEX(アーツ!$L:$L,MATCH(A80,アーツ!$C:$C,0)))</f>
        <v/>
      </c>
      <c r="C81" s="610"/>
      <c r="D81" s="610"/>
      <c r="E81" s="610"/>
      <c r="F81" s="610"/>
      <c r="G81" s="610"/>
      <c r="H81" s="610"/>
      <c r="I81" s="610"/>
      <c r="J81" s="610"/>
      <c r="K81" s="610"/>
      <c r="L81" s="610"/>
      <c r="M81" s="610"/>
      <c r="N81" s="610"/>
      <c r="O81" s="610"/>
      <c r="P81" s="610"/>
      <c r="Q81" s="610"/>
      <c r="R81" s="610"/>
      <c r="S81" s="610"/>
      <c r="T81" s="610"/>
      <c r="U81" s="610"/>
      <c r="V81" s="610"/>
      <c r="W81" s="610"/>
      <c r="X81" s="610"/>
      <c r="Y81" s="610"/>
      <c r="Z81" s="610"/>
      <c r="AA81" s="610"/>
      <c r="AB81" s="610"/>
      <c r="AC81" s="610"/>
      <c r="AD81" s="610"/>
      <c r="AE81" s="610"/>
      <c r="AF81" s="610"/>
      <c r="AG81" s="610"/>
      <c r="AH81" s="610"/>
      <c r="AI81" s="610"/>
      <c r="AJ81" s="610"/>
      <c r="AK81" s="611"/>
      <c r="AL81" s="218"/>
      <c r="AM81" s="218"/>
      <c r="AN81" s="218"/>
    </row>
    <row r="82" spans="1:40" ht="13.5" customHeight="1" thickBot="1" x14ac:dyDescent="0.2">
      <c r="A82" s="246" t="s">
        <v>1641</v>
      </c>
      <c r="B82" s="626"/>
      <c r="C82" s="626"/>
      <c r="D82" s="626"/>
      <c r="E82" s="626"/>
      <c r="F82" s="626"/>
      <c r="G82" s="626"/>
      <c r="H82" s="626"/>
      <c r="I82" s="626"/>
      <c r="J82" s="626"/>
      <c r="K82" s="626"/>
      <c r="L82" s="626"/>
      <c r="M82" s="626"/>
      <c r="N82" s="626"/>
      <c r="O82" s="626"/>
      <c r="P82" s="626"/>
      <c r="Q82" s="626"/>
      <c r="R82" s="626"/>
      <c r="S82" s="626"/>
      <c r="T82" s="626"/>
      <c r="U82" s="626"/>
      <c r="V82" s="626"/>
      <c r="W82" s="626"/>
      <c r="X82" s="626"/>
      <c r="Y82" s="626"/>
      <c r="Z82" s="626"/>
      <c r="AA82" s="626"/>
      <c r="AB82" s="626"/>
      <c r="AC82" s="626"/>
      <c r="AD82" s="626"/>
      <c r="AE82" s="626"/>
      <c r="AF82" s="626"/>
      <c r="AG82" s="626"/>
      <c r="AH82" s="626"/>
      <c r="AI82" s="626"/>
      <c r="AJ82" s="626"/>
      <c r="AK82" s="627"/>
      <c r="AL82" s="218"/>
      <c r="AM82" s="218"/>
      <c r="AN82" s="218"/>
    </row>
    <row r="83" spans="1:40" ht="13.5" customHeight="1" x14ac:dyDescent="0.15">
      <c r="A83" s="617"/>
      <c r="B83" s="618"/>
      <c r="C83" s="618"/>
      <c r="D83" s="618"/>
      <c r="E83" s="618"/>
      <c r="F83" s="618"/>
      <c r="G83" s="619"/>
      <c r="H83" s="588"/>
      <c r="I83" s="588"/>
      <c r="J83" s="560" t="str">
        <f>IF(A83="","",INDEX(アーツ!$D:$D,MATCH(A83,アーツ!$C:$C,0)))</f>
        <v/>
      </c>
      <c r="K83" s="560"/>
      <c r="L83" s="560"/>
      <c r="M83" s="560"/>
      <c r="N83" s="560" t="str">
        <f>IF(A83="","",INDEX(アーツ!$E:$E,MATCH(A83,アーツ!$C:$C,0)))</f>
        <v/>
      </c>
      <c r="O83" s="560"/>
      <c r="P83" s="560"/>
      <c r="Q83" s="560"/>
      <c r="R83" s="560" t="str">
        <f>IF(A83="","",INDEX(アーツ!$F:$F,MATCH(A83,アーツ!$C:$C,0)))</f>
        <v/>
      </c>
      <c r="S83" s="560"/>
      <c r="T83" s="560"/>
      <c r="U83" s="560"/>
      <c r="V83" s="620" t="str">
        <f>IF(A83="","",INDEX(アーツ!$G:$G,MATCH(A83,アーツ!$C:$C,0)))</f>
        <v/>
      </c>
      <c r="W83" s="620"/>
      <c r="X83" s="606" t="str">
        <f>IF(A83="","",INDEX(アーツ!$H:$H,MATCH(A83,アーツ!$C:$C,0)))</f>
        <v/>
      </c>
      <c r="Y83" s="606"/>
      <c r="Z83" s="606"/>
      <c r="AA83" s="607"/>
      <c r="AB83" s="560" t="str">
        <f>IF(A83="","",INDEX(アーツ!$I:$I,MATCH(A83,アーツ!$C:$C,0)))</f>
        <v/>
      </c>
      <c r="AC83" s="560"/>
      <c r="AD83" s="560"/>
      <c r="AE83" s="560"/>
      <c r="AF83" s="560" t="str">
        <f>IF(A83="","",INDEX(アーツ!$J:$J,MATCH(A83,アーツ!$C:$C,0)))</f>
        <v/>
      </c>
      <c r="AG83" s="560"/>
      <c r="AH83" s="560"/>
      <c r="AI83" s="560"/>
      <c r="AJ83" s="608" t="str">
        <f>IF(A83="","",INDEX(アーツ!$K:$K,MATCH(A83,アーツ!$C:$C,0)))</f>
        <v/>
      </c>
      <c r="AK83" s="609"/>
      <c r="AL83" s="218"/>
      <c r="AM83" s="218"/>
      <c r="AN83" s="218"/>
    </row>
    <row r="84" spans="1:40" ht="13.5" customHeight="1" x14ac:dyDescent="0.15">
      <c r="A84" s="245" t="s">
        <v>1640</v>
      </c>
      <c r="B84" s="610" t="str">
        <f>IF(A83="","",INDEX(アーツ!$L:$L,MATCH(A83,アーツ!$C:$C,0)))</f>
        <v/>
      </c>
      <c r="C84" s="610"/>
      <c r="D84" s="610"/>
      <c r="E84" s="610"/>
      <c r="F84" s="610"/>
      <c r="G84" s="610"/>
      <c r="H84" s="610"/>
      <c r="I84" s="610"/>
      <c r="J84" s="610"/>
      <c r="K84" s="610"/>
      <c r="L84" s="610"/>
      <c r="M84" s="610"/>
      <c r="N84" s="610"/>
      <c r="O84" s="610"/>
      <c r="P84" s="610"/>
      <c r="Q84" s="610"/>
      <c r="R84" s="610"/>
      <c r="S84" s="610"/>
      <c r="T84" s="610"/>
      <c r="U84" s="610"/>
      <c r="V84" s="610"/>
      <c r="W84" s="610"/>
      <c r="X84" s="610"/>
      <c r="Y84" s="610"/>
      <c r="Z84" s="610"/>
      <c r="AA84" s="610"/>
      <c r="AB84" s="610"/>
      <c r="AC84" s="610"/>
      <c r="AD84" s="610"/>
      <c r="AE84" s="610"/>
      <c r="AF84" s="610"/>
      <c r="AG84" s="610"/>
      <c r="AH84" s="610"/>
      <c r="AI84" s="610"/>
      <c r="AJ84" s="610"/>
      <c r="AK84" s="611"/>
      <c r="AL84" s="218"/>
      <c r="AM84" s="218"/>
      <c r="AN84" s="218"/>
    </row>
    <row r="85" spans="1:40" ht="13.5" customHeight="1" thickBot="1" x14ac:dyDescent="0.2">
      <c r="A85" s="247" t="s">
        <v>1641</v>
      </c>
      <c r="B85" s="612"/>
      <c r="C85" s="612"/>
      <c r="D85" s="612"/>
      <c r="E85" s="612"/>
      <c r="F85" s="612"/>
      <c r="G85" s="612"/>
      <c r="H85" s="612"/>
      <c r="I85" s="612"/>
      <c r="J85" s="612"/>
      <c r="K85" s="612"/>
      <c r="L85" s="612"/>
      <c r="M85" s="612"/>
      <c r="N85" s="612"/>
      <c r="O85" s="612"/>
      <c r="P85" s="612"/>
      <c r="Q85" s="612"/>
      <c r="R85" s="612"/>
      <c r="S85" s="612"/>
      <c r="T85" s="612"/>
      <c r="U85" s="612"/>
      <c r="V85" s="612"/>
      <c r="W85" s="612"/>
      <c r="X85" s="612"/>
      <c r="Y85" s="612"/>
      <c r="Z85" s="612"/>
      <c r="AA85" s="612"/>
      <c r="AB85" s="612"/>
      <c r="AC85" s="612"/>
      <c r="AD85" s="612"/>
      <c r="AE85" s="612"/>
      <c r="AF85" s="612"/>
      <c r="AG85" s="612"/>
      <c r="AH85" s="612"/>
      <c r="AI85" s="612"/>
      <c r="AJ85" s="612"/>
      <c r="AK85" s="613"/>
      <c r="AL85" s="218"/>
      <c r="AM85" s="218"/>
      <c r="AN85" s="218"/>
    </row>
    <row r="86" spans="1:40" ht="13.5" customHeight="1" x14ac:dyDescent="0.15">
      <c r="A86" s="617"/>
      <c r="B86" s="618"/>
      <c r="C86" s="618"/>
      <c r="D86" s="618"/>
      <c r="E86" s="618"/>
      <c r="F86" s="618"/>
      <c r="G86" s="619"/>
      <c r="H86" s="588"/>
      <c r="I86" s="588"/>
      <c r="J86" s="560" t="str">
        <f>IF(A86="","",INDEX(アーツ!$D:$D,MATCH(A86,アーツ!$C:$C,0)))</f>
        <v/>
      </c>
      <c r="K86" s="560"/>
      <c r="L86" s="560"/>
      <c r="M86" s="560"/>
      <c r="N86" s="560" t="str">
        <f>IF(A86="","",INDEX(アーツ!$E:$E,MATCH(A86,アーツ!$C:$C,0)))</f>
        <v/>
      </c>
      <c r="O86" s="560"/>
      <c r="P86" s="560"/>
      <c r="Q86" s="560"/>
      <c r="R86" s="560" t="str">
        <f>IF(A86="","",INDEX(アーツ!$F:$F,MATCH(A86,アーツ!$C:$C,0)))</f>
        <v/>
      </c>
      <c r="S86" s="560"/>
      <c r="T86" s="560"/>
      <c r="U86" s="560"/>
      <c r="V86" s="620" t="str">
        <f>IF(A86="","",INDEX(アーツ!$G:$G,MATCH(A86,アーツ!$C:$C,0)))</f>
        <v/>
      </c>
      <c r="W86" s="620"/>
      <c r="X86" s="606" t="str">
        <f>IF(A86="","",INDEX(アーツ!$H:$H,MATCH(A86,アーツ!$C:$C,0)))</f>
        <v/>
      </c>
      <c r="Y86" s="606"/>
      <c r="Z86" s="606"/>
      <c r="AA86" s="607"/>
      <c r="AB86" s="560" t="str">
        <f>IF(A86="","",INDEX(アーツ!$I:$I,MATCH(A86,アーツ!$C:$C,0)))</f>
        <v/>
      </c>
      <c r="AC86" s="560"/>
      <c r="AD86" s="560"/>
      <c r="AE86" s="560"/>
      <c r="AF86" s="560" t="str">
        <f>IF(A86="","",INDEX(アーツ!$J:$J,MATCH(A86,アーツ!$C:$C,0)))</f>
        <v/>
      </c>
      <c r="AG86" s="560"/>
      <c r="AH86" s="560"/>
      <c r="AI86" s="560"/>
      <c r="AJ86" s="608" t="str">
        <f>IF(A86="","",INDEX(アーツ!$K:$K,MATCH(A86,アーツ!$C:$C,0)))</f>
        <v/>
      </c>
      <c r="AK86" s="609"/>
      <c r="AL86" s="218"/>
      <c r="AM86" s="218"/>
      <c r="AN86" s="218"/>
    </row>
    <row r="87" spans="1:40" ht="13.5" customHeight="1" x14ac:dyDescent="0.15">
      <c r="A87" s="245" t="s">
        <v>1640</v>
      </c>
      <c r="B87" s="610" t="str">
        <f>IF(A86="","",INDEX(アーツ!$L:$L,MATCH(A86,アーツ!$C:$C,0)))</f>
        <v/>
      </c>
      <c r="C87" s="610"/>
      <c r="D87" s="610"/>
      <c r="E87" s="610"/>
      <c r="F87" s="610"/>
      <c r="G87" s="610"/>
      <c r="H87" s="610"/>
      <c r="I87" s="610"/>
      <c r="J87" s="610"/>
      <c r="K87" s="610"/>
      <c r="L87" s="610"/>
      <c r="M87" s="610"/>
      <c r="N87" s="610"/>
      <c r="O87" s="610"/>
      <c r="P87" s="610"/>
      <c r="Q87" s="610"/>
      <c r="R87" s="610"/>
      <c r="S87" s="610"/>
      <c r="T87" s="610"/>
      <c r="U87" s="610"/>
      <c r="V87" s="610"/>
      <c r="W87" s="610"/>
      <c r="X87" s="610"/>
      <c r="Y87" s="610"/>
      <c r="Z87" s="610"/>
      <c r="AA87" s="610"/>
      <c r="AB87" s="610"/>
      <c r="AC87" s="610"/>
      <c r="AD87" s="610"/>
      <c r="AE87" s="610"/>
      <c r="AF87" s="610"/>
      <c r="AG87" s="610"/>
      <c r="AH87" s="610"/>
      <c r="AI87" s="610"/>
      <c r="AJ87" s="610"/>
      <c r="AK87" s="611"/>
      <c r="AL87" s="218"/>
      <c r="AM87" s="218"/>
      <c r="AN87" s="218"/>
    </row>
    <row r="88" spans="1:40" ht="13.5" customHeight="1" thickBot="1" x14ac:dyDescent="0.2">
      <c r="A88" s="247" t="s">
        <v>1641</v>
      </c>
      <c r="B88" s="612"/>
      <c r="C88" s="612"/>
      <c r="D88" s="612"/>
      <c r="E88" s="612"/>
      <c r="F88" s="612"/>
      <c r="G88" s="612"/>
      <c r="H88" s="612"/>
      <c r="I88" s="612"/>
      <c r="J88" s="612"/>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2"/>
      <c r="AK88" s="613"/>
      <c r="AL88" s="218"/>
      <c r="AM88" s="218"/>
      <c r="AN88" s="218"/>
    </row>
    <row r="89" spans="1:40" ht="13.5" customHeight="1" x14ac:dyDescent="0.15">
      <c r="A89" s="614"/>
      <c r="B89" s="615"/>
      <c r="C89" s="615"/>
      <c r="D89" s="615"/>
      <c r="E89" s="615"/>
      <c r="F89" s="615"/>
      <c r="G89" s="616"/>
      <c r="H89" s="584"/>
      <c r="I89" s="584"/>
      <c r="J89" s="533" t="str">
        <f>IF(A89="","",INDEX(アーツ!$D:$D,MATCH(A89,アーツ!$C:$C,0)))</f>
        <v/>
      </c>
      <c r="K89" s="533"/>
      <c r="L89" s="533"/>
      <c r="M89" s="533"/>
      <c r="N89" s="533" t="str">
        <f>IF(A89="","",INDEX(アーツ!$E:$E,MATCH(A89,アーツ!$C:$C,0)))</f>
        <v/>
      </c>
      <c r="O89" s="533"/>
      <c r="P89" s="533"/>
      <c r="Q89" s="533"/>
      <c r="R89" s="533" t="str">
        <f>IF(A89="","",INDEX(アーツ!$F:$F,MATCH(A89,アーツ!$C:$C,0)))</f>
        <v/>
      </c>
      <c r="S89" s="533"/>
      <c r="T89" s="533"/>
      <c r="U89" s="533"/>
      <c r="V89" s="628" t="str">
        <f>IF(A89="","",INDEX(アーツ!$G:$G,MATCH(A89,アーツ!$C:$C,0)))</f>
        <v/>
      </c>
      <c r="W89" s="628"/>
      <c r="X89" s="629" t="str">
        <f>IF(A89="","",INDEX(アーツ!$H:$H,MATCH(A89,アーツ!$C:$C,0)))</f>
        <v/>
      </c>
      <c r="Y89" s="629"/>
      <c r="Z89" s="629"/>
      <c r="AA89" s="630"/>
      <c r="AB89" s="533" t="str">
        <f>IF(A89="","",INDEX(アーツ!$I:$I,MATCH(A89,アーツ!$C:$C,0)))</f>
        <v/>
      </c>
      <c r="AC89" s="533"/>
      <c r="AD89" s="533"/>
      <c r="AE89" s="533"/>
      <c r="AF89" s="533" t="str">
        <f>IF(A89="","",INDEX(アーツ!$J:$J,MATCH(A89,アーツ!$C:$C,0)))</f>
        <v/>
      </c>
      <c r="AG89" s="533"/>
      <c r="AH89" s="533"/>
      <c r="AI89" s="533"/>
      <c r="AJ89" s="624" t="str">
        <f>IF(A89="","",INDEX(アーツ!$K:$K,MATCH(A89,アーツ!$C:$C,0)))</f>
        <v/>
      </c>
      <c r="AK89" s="625"/>
      <c r="AL89" s="218"/>
      <c r="AM89" s="218"/>
      <c r="AN89" s="218"/>
    </row>
    <row r="90" spans="1:40" ht="13.5" customHeight="1" x14ac:dyDescent="0.15">
      <c r="A90" s="245" t="s">
        <v>1640</v>
      </c>
      <c r="B90" s="610" t="str">
        <f>IF(A89="","",INDEX(アーツ!$L:$L,MATCH(A89,アーツ!$C:$C,0)))</f>
        <v/>
      </c>
      <c r="C90" s="610"/>
      <c r="D90" s="610"/>
      <c r="E90" s="610"/>
      <c r="F90" s="610"/>
      <c r="G90" s="610"/>
      <c r="H90" s="610"/>
      <c r="I90" s="610"/>
      <c r="J90" s="610"/>
      <c r="K90" s="610"/>
      <c r="L90" s="610"/>
      <c r="M90" s="610"/>
      <c r="N90" s="610"/>
      <c r="O90" s="610"/>
      <c r="P90" s="610"/>
      <c r="Q90" s="610"/>
      <c r="R90" s="610"/>
      <c r="S90" s="610"/>
      <c r="T90" s="610"/>
      <c r="U90" s="610"/>
      <c r="V90" s="610"/>
      <c r="W90" s="610"/>
      <c r="X90" s="610"/>
      <c r="Y90" s="610"/>
      <c r="Z90" s="610"/>
      <c r="AA90" s="610"/>
      <c r="AB90" s="610"/>
      <c r="AC90" s="610"/>
      <c r="AD90" s="610"/>
      <c r="AE90" s="610"/>
      <c r="AF90" s="610"/>
      <c r="AG90" s="610"/>
      <c r="AH90" s="610"/>
      <c r="AI90" s="610"/>
      <c r="AJ90" s="610"/>
      <c r="AK90" s="611"/>
      <c r="AL90" s="218"/>
      <c r="AM90" s="218"/>
      <c r="AN90" s="218"/>
    </row>
    <row r="91" spans="1:40" ht="13.5" customHeight="1" thickBot="1" x14ac:dyDescent="0.2">
      <c r="A91" s="246" t="s">
        <v>1641</v>
      </c>
      <c r="B91" s="626"/>
      <c r="C91" s="626"/>
      <c r="D91" s="626"/>
      <c r="E91" s="626"/>
      <c r="F91" s="626"/>
      <c r="G91" s="626"/>
      <c r="H91" s="626"/>
      <c r="I91" s="626"/>
      <c r="J91" s="626"/>
      <c r="K91" s="626"/>
      <c r="L91" s="626"/>
      <c r="M91" s="626"/>
      <c r="N91" s="626"/>
      <c r="O91" s="626"/>
      <c r="P91" s="626"/>
      <c r="Q91" s="626"/>
      <c r="R91" s="626"/>
      <c r="S91" s="626"/>
      <c r="T91" s="626"/>
      <c r="U91" s="626"/>
      <c r="V91" s="626"/>
      <c r="W91" s="626"/>
      <c r="X91" s="626"/>
      <c r="Y91" s="626"/>
      <c r="Z91" s="626"/>
      <c r="AA91" s="626"/>
      <c r="AB91" s="626"/>
      <c r="AC91" s="626"/>
      <c r="AD91" s="626"/>
      <c r="AE91" s="626"/>
      <c r="AF91" s="626"/>
      <c r="AG91" s="626"/>
      <c r="AH91" s="626"/>
      <c r="AI91" s="626"/>
      <c r="AJ91" s="626"/>
      <c r="AK91" s="627"/>
      <c r="AL91" s="218"/>
      <c r="AM91" s="218"/>
      <c r="AN91" s="218"/>
    </row>
    <row r="92" spans="1:40" ht="13.5" customHeight="1" x14ac:dyDescent="0.15">
      <c r="A92" s="617"/>
      <c r="B92" s="618"/>
      <c r="C92" s="618"/>
      <c r="D92" s="618"/>
      <c r="E92" s="618"/>
      <c r="F92" s="618"/>
      <c r="G92" s="619"/>
      <c r="H92" s="588"/>
      <c r="I92" s="588"/>
      <c r="J92" s="560" t="str">
        <f>IF(A92="","",INDEX(アーツ!$D:$D,MATCH(A92,アーツ!$C:$C,0)))</f>
        <v/>
      </c>
      <c r="K92" s="560"/>
      <c r="L92" s="560"/>
      <c r="M92" s="560"/>
      <c r="N92" s="560" t="str">
        <f>IF(A92="","",INDEX(アーツ!$E:$E,MATCH(A92,アーツ!$C:$C,0)))</f>
        <v/>
      </c>
      <c r="O92" s="560"/>
      <c r="P92" s="560"/>
      <c r="Q92" s="560"/>
      <c r="R92" s="560" t="str">
        <f>IF(A92="","",INDEX(アーツ!$F:$F,MATCH(A92,アーツ!$C:$C,0)))</f>
        <v/>
      </c>
      <c r="S92" s="560"/>
      <c r="T92" s="560"/>
      <c r="U92" s="560"/>
      <c r="V92" s="620" t="str">
        <f>IF(A92="","",INDEX(アーツ!$G:$G,MATCH(A92,アーツ!$C:$C,0)))</f>
        <v/>
      </c>
      <c r="W92" s="620"/>
      <c r="X92" s="606" t="str">
        <f>IF(A92="","",INDEX(アーツ!$H:$H,MATCH(A92,アーツ!$C:$C,0)))</f>
        <v/>
      </c>
      <c r="Y92" s="606"/>
      <c r="Z92" s="606"/>
      <c r="AA92" s="607"/>
      <c r="AB92" s="560" t="str">
        <f>IF(A92="","",INDEX(アーツ!$I:$I,MATCH(A92,アーツ!$C:$C,0)))</f>
        <v/>
      </c>
      <c r="AC92" s="560"/>
      <c r="AD92" s="560"/>
      <c r="AE92" s="560"/>
      <c r="AF92" s="560" t="str">
        <f>IF(A92="","",INDEX(アーツ!$J:$J,MATCH(A92,アーツ!$C:$C,0)))</f>
        <v/>
      </c>
      <c r="AG92" s="560"/>
      <c r="AH92" s="560"/>
      <c r="AI92" s="560"/>
      <c r="AJ92" s="608" t="str">
        <f>IF(A92="","",INDEX(アーツ!$K:$K,MATCH(A92,アーツ!$C:$C,0)))</f>
        <v/>
      </c>
      <c r="AK92" s="609"/>
      <c r="AL92" s="218"/>
      <c r="AM92" s="218"/>
      <c r="AN92" s="218"/>
    </row>
    <row r="93" spans="1:40" ht="13.5" customHeight="1" x14ac:dyDescent="0.15">
      <c r="A93" s="245" t="s">
        <v>1640</v>
      </c>
      <c r="B93" s="610" t="str">
        <f>IF(A92="","",INDEX(アーツ!$L:$L,MATCH(A92,アーツ!$C:$C,0)))</f>
        <v/>
      </c>
      <c r="C93" s="610"/>
      <c r="D93" s="610"/>
      <c r="E93" s="610"/>
      <c r="F93" s="610"/>
      <c r="G93" s="610"/>
      <c r="H93" s="610"/>
      <c r="I93" s="610"/>
      <c r="J93" s="610"/>
      <c r="K93" s="610"/>
      <c r="L93" s="610"/>
      <c r="M93" s="610"/>
      <c r="N93" s="610"/>
      <c r="O93" s="610"/>
      <c r="P93" s="610"/>
      <c r="Q93" s="610"/>
      <c r="R93" s="610"/>
      <c r="S93" s="610"/>
      <c r="T93" s="610"/>
      <c r="U93" s="610"/>
      <c r="V93" s="610"/>
      <c r="W93" s="610"/>
      <c r="X93" s="610"/>
      <c r="Y93" s="610"/>
      <c r="Z93" s="610"/>
      <c r="AA93" s="610"/>
      <c r="AB93" s="610"/>
      <c r="AC93" s="610"/>
      <c r="AD93" s="610"/>
      <c r="AE93" s="610"/>
      <c r="AF93" s="610"/>
      <c r="AG93" s="610"/>
      <c r="AH93" s="610"/>
      <c r="AI93" s="610"/>
      <c r="AJ93" s="610"/>
      <c r="AK93" s="611"/>
      <c r="AL93" s="218"/>
      <c r="AM93" s="218"/>
      <c r="AN93" s="218"/>
    </row>
    <row r="94" spans="1:40" ht="13.5" customHeight="1" thickBot="1" x14ac:dyDescent="0.2">
      <c r="A94" s="247" t="s">
        <v>1641</v>
      </c>
      <c r="B94" s="612"/>
      <c r="C94" s="612"/>
      <c r="D94" s="612"/>
      <c r="E94" s="612"/>
      <c r="F94" s="612"/>
      <c r="G94" s="612"/>
      <c r="H94" s="612"/>
      <c r="I94" s="612"/>
      <c r="J94" s="612"/>
      <c r="K94" s="612"/>
      <c r="L94" s="612"/>
      <c r="M94" s="612"/>
      <c r="N94" s="612"/>
      <c r="O94" s="612"/>
      <c r="P94" s="612"/>
      <c r="Q94" s="612"/>
      <c r="R94" s="612"/>
      <c r="S94" s="612"/>
      <c r="T94" s="612"/>
      <c r="U94" s="612"/>
      <c r="V94" s="612"/>
      <c r="W94" s="612"/>
      <c r="X94" s="612"/>
      <c r="Y94" s="612"/>
      <c r="Z94" s="612"/>
      <c r="AA94" s="612"/>
      <c r="AB94" s="612"/>
      <c r="AC94" s="612"/>
      <c r="AD94" s="612"/>
      <c r="AE94" s="612"/>
      <c r="AF94" s="612"/>
      <c r="AG94" s="612"/>
      <c r="AH94" s="612"/>
      <c r="AI94" s="612"/>
      <c r="AJ94" s="612"/>
      <c r="AK94" s="613"/>
      <c r="AL94" s="218"/>
      <c r="AM94" s="218"/>
      <c r="AN94" s="218"/>
    </row>
    <row r="95" spans="1:40" ht="13.5" customHeight="1" x14ac:dyDescent="0.15">
      <c r="A95" s="617"/>
      <c r="B95" s="618"/>
      <c r="C95" s="618"/>
      <c r="D95" s="618"/>
      <c r="E95" s="618"/>
      <c r="F95" s="618"/>
      <c r="G95" s="619"/>
      <c r="H95" s="588"/>
      <c r="I95" s="588"/>
      <c r="J95" s="560" t="str">
        <f>IF(A95="","",INDEX(アーツ!$D:$D,MATCH(A95,アーツ!$C:$C,0)))</f>
        <v/>
      </c>
      <c r="K95" s="560"/>
      <c r="L95" s="560"/>
      <c r="M95" s="560"/>
      <c r="N95" s="560" t="str">
        <f>IF(A95="","",INDEX(アーツ!$E:$E,MATCH(A95,アーツ!$C:$C,0)))</f>
        <v/>
      </c>
      <c r="O95" s="560"/>
      <c r="P95" s="560"/>
      <c r="Q95" s="560"/>
      <c r="R95" s="560" t="str">
        <f>IF(A95="","",INDEX(アーツ!$F:$F,MATCH(A95,アーツ!$C:$C,0)))</f>
        <v/>
      </c>
      <c r="S95" s="560"/>
      <c r="T95" s="560"/>
      <c r="U95" s="560"/>
      <c r="V95" s="620" t="str">
        <f>IF(A95="","",INDEX(アーツ!$G:$G,MATCH(A95,アーツ!$C:$C,0)))</f>
        <v/>
      </c>
      <c r="W95" s="620"/>
      <c r="X95" s="606" t="str">
        <f>IF(A95="","",INDEX(アーツ!$H:$H,MATCH(A95,アーツ!$C:$C,0)))</f>
        <v/>
      </c>
      <c r="Y95" s="606"/>
      <c r="Z95" s="606"/>
      <c r="AA95" s="607"/>
      <c r="AB95" s="560" t="str">
        <f>IF(A95="","",INDEX(アーツ!$I:$I,MATCH(A95,アーツ!$C:$C,0)))</f>
        <v/>
      </c>
      <c r="AC95" s="560"/>
      <c r="AD95" s="560"/>
      <c r="AE95" s="560"/>
      <c r="AF95" s="560" t="str">
        <f>IF(A95="","",INDEX(アーツ!$J:$J,MATCH(A95,アーツ!$C:$C,0)))</f>
        <v/>
      </c>
      <c r="AG95" s="560"/>
      <c r="AH95" s="560"/>
      <c r="AI95" s="560"/>
      <c r="AJ95" s="608" t="str">
        <f>IF(A95="","",INDEX(アーツ!$K:$K,MATCH(A95,アーツ!$C:$C,0)))</f>
        <v/>
      </c>
      <c r="AK95" s="609"/>
      <c r="AL95" s="218"/>
      <c r="AM95" s="218"/>
      <c r="AN95" s="218"/>
    </row>
    <row r="96" spans="1:40" ht="13.5" customHeight="1" x14ac:dyDescent="0.15">
      <c r="A96" s="245" t="s">
        <v>1640</v>
      </c>
      <c r="B96" s="610" t="str">
        <f>IF(A95="","",INDEX(アーツ!$L:$L,MATCH(A95,アーツ!$C:$C,0)))</f>
        <v/>
      </c>
      <c r="C96" s="610"/>
      <c r="D96" s="610"/>
      <c r="E96" s="610"/>
      <c r="F96" s="610"/>
      <c r="G96" s="610"/>
      <c r="H96" s="610"/>
      <c r="I96" s="610"/>
      <c r="J96" s="610"/>
      <c r="K96" s="610"/>
      <c r="L96" s="610"/>
      <c r="M96" s="610"/>
      <c r="N96" s="610"/>
      <c r="O96" s="610"/>
      <c r="P96" s="610"/>
      <c r="Q96" s="610"/>
      <c r="R96" s="610"/>
      <c r="S96" s="610"/>
      <c r="T96" s="610"/>
      <c r="U96" s="610"/>
      <c r="V96" s="610"/>
      <c r="W96" s="610"/>
      <c r="X96" s="610"/>
      <c r="Y96" s="610"/>
      <c r="Z96" s="610"/>
      <c r="AA96" s="610"/>
      <c r="AB96" s="610"/>
      <c r="AC96" s="610"/>
      <c r="AD96" s="610"/>
      <c r="AE96" s="610"/>
      <c r="AF96" s="610"/>
      <c r="AG96" s="610"/>
      <c r="AH96" s="610"/>
      <c r="AI96" s="610"/>
      <c r="AJ96" s="610"/>
      <c r="AK96" s="611"/>
      <c r="AL96" s="218"/>
      <c r="AM96" s="218"/>
      <c r="AN96" s="218"/>
    </row>
    <row r="97" spans="1:40" ht="13.5" customHeight="1" thickBot="1" x14ac:dyDescent="0.2">
      <c r="A97" s="247" t="s">
        <v>1641</v>
      </c>
      <c r="B97" s="612"/>
      <c r="C97" s="612"/>
      <c r="D97" s="612"/>
      <c r="E97" s="612"/>
      <c r="F97" s="612"/>
      <c r="G97" s="612"/>
      <c r="H97" s="612"/>
      <c r="I97" s="612"/>
      <c r="J97" s="612"/>
      <c r="K97" s="612"/>
      <c r="L97" s="612"/>
      <c r="M97" s="612"/>
      <c r="N97" s="612"/>
      <c r="O97" s="612"/>
      <c r="P97" s="612"/>
      <c r="Q97" s="612"/>
      <c r="R97" s="612"/>
      <c r="S97" s="612"/>
      <c r="T97" s="612"/>
      <c r="U97" s="612"/>
      <c r="V97" s="612"/>
      <c r="W97" s="612"/>
      <c r="X97" s="612"/>
      <c r="Y97" s="612"/>
      <c r="Z97" s="612"/>
      <c r="AA97" s="612"/>
      <c r="AB97" s="612"/>
      <c r="AC97" s="612"/>
      <c r="AD97" s="612"/>
      <c r="AE97" s="612"/>
      <c r="AF97" s="612"/>
      <c r="AG97" s="612"/>
      <c r="AH97" s="612"/>
      <c r="AI97" s="612"/>
      <c r="AJ97" s="612"/>
      <c r="AK97" s="613"/>
      <c r="AL97" s="218"/>
      <c r="AM97" s="218"/>
      <c r="AN97" s="218"/>
    </row>
    <row r="98" spans="1:40" ht="13.5" customHeight="1" x14ac:dyDescent="0.15">
      <c r="A98" s="218"/>
      <c r="B98" s="218"/>
      <c r="C98" s="218"/>
      <c r="D98" s="218"/>
      <c r="E98" s="218"/>
      <c r="F98" s="218"/>
      <c r="G98" s="218"/>
      <c r="H98" s="218"/>
      <c r="I98" s="218"/>
      <c r="J98" s="218"/>
      <c r="K98" s="218"/>
      <c r="L98" s="218"/>
      <c r="M98" s="218"/>
      <c r="N98" s="218"/>
      <c r="O98" s="218"/>
      <c r="P98" s="218"/>
      <c r="Q98" s="218"/>
      <c r="R98" s="218"/>
      <c r="S98" s="218"/>
      <c r="T98" s="218"/>
      <c r="U98" s="218"/>
      <c r="V98" s="639" t="s">
        <v>1642</v>
      </c>
      <c r="W98" s="639"/>
      <c r="X98" s="639"/>
      <c r="Y98" s="639"/>
      <c r="Z98" s="639"/>
      <c r="AA98" s="639"/>
      <c r="AB98" s="640">
        <v>2</v>
      </c>
      <c r="AC98" s="640"/>
      <c r="AD98" s="808" t="s">
        <v>1643</v>
      </c>
      <c r="AE98" s="324"/>
      <c r="AF98" s="324"/>
      <c r="AG98" s="324"/>
      <c r="AH98" s="324"/>
      <c r="AI98" s="809"/>
      <c r="AJ98" s="810">
        <f>SUM(H68,H71,H74,H77,H80,H83,H86,H89,H92,H95)-AB98</f>
        <v>0</v>
      </c>
      <c r="AK98" s="810"/>
      <c r="AL98" s="218"/>
      <c r="AM98" s="218"/>
      <c r="AN98" s="218"/>
    </row>
    <row r="99" spans="1:40" ht="13.5" customHeight="1" x14ac:dyDescent="0.15">
      <c r="AL99" s="218"/>
      <c r="AM99" s="218"/>
      <c r="AN99" s="218"/>
    </row>
    <row r="100" spans="1:40" ht="13.5" customHeight="1" x14ac:dyDescent="0.15">
      <c r="AL100" s="218"/>
      <c r="AM100" s="218"/>
      <c r="AN100" s="218"/>
    </row>
    <row r="101" spans="1:40" ht="13.5" customHeight="1" x14ac:dyDescent="0.15">
      <c r="AL101" s="218"/>
      <c r="AM101" s="218"/>
      <c r="AN101" s="218"/>
    </row>
    <row r="102" spans="1:40" ht="13.5" customHeight="1" x14ac:dyDescent="0.15">
      <c r="AL102" s="218"/>
      <c r="AM102" s="218"/>
      <c r="AN102" s="218"/>
    </row>
    <row r="103" spans="1:40" ht="13.5" customHeight="1" x14ac:dyDescent="0.15">
      <c r="AL103" s="218"/>
      <c r="AM103" s="218"/>
      <c r="AN103" s="218"/>
    </row>
    <row r="104" spans="1:40" ht="13.5" customHeight="1" x14ac:dyDescent="0.15">
      <c r="AL104" s="218"/>
      <c r="AM104" s="218"/>
      <c r="AN104" s="218"/>
    </row>
    <row r="105" spans="1:40" ht="13.5" customHeight="1" x14ac:dyDescent="0.15">
      <c r="AL105" s="218"/>
      <c r="AM105" s="218"/>
      <c r="AN105" s="218"/>
    </row>
    <row r="106" spans="1:40" ht="13.5" customHeight="1" x14ac:dyDescent="0.15">
      <c r="AL106" s="218"/>
      <c r="AM106" s="218"/>
      <c r="AN106" s="218"/>
    </row>
    <row r="107" spans="1:40" ht="13.5" customHeight="1" x14ac:dyDescent="0.15">
      <c r="AL107" s="218"/>
      <c r="AM107" s="218"/>
      <c r="AN107" s="218"/>
    </row>
    <row r="108" spans="1:40" ht="13.5" customHeight="1" x14ac:dyDescent="0.15">
      <c r="AL108" s="218"/>
      <c r="AM108" s="218"/>
      <c r="AN108" s="218"/>
    </row>
    <row r="109" spans="1:40" ht="13.5" customHeight="1" x14ac:dyDescent="0.15">
      <c r="AL109" s="218"/>
      <c r="AM109" s="218"/>
      <c r="AN109" s="218"/>
    </row>
    <row r="110" spans="1:40" ht="13.5" customHeight="1" x14ac:dyDescent="0.15">
      <c r="AL110" s="218"/>
      <c r="AM110" s="218"/>
      <c r="AN110" s="218"/>
    </row>
    <row r="111" spans="1:40" ht="13.5" customHeight="1" x14ac:dyDescent="0.15">
      <c r="AL111" s="218"/>
      <c r="AM111" s="218"/>
      <c r="AN111" s="218"/>
    </row>
    <row r="112" spans="1:40" ht="13.5" customHeight="1" x14ac:dyDescent="0.15">
      <c r="AL112" s="218"/>
      <c r="AM112" s="218"/>
      <c r="AN112" s="218"/>
    </row>
    <row r="113" spans="38:40" ht="13.5" customHeight="1" x14ac:dyDescent="0.15">
      <c r="AL113" s="218"/>
      <c r="AM113" s="218"/>
      <c r="AN113" s="218"/>
    </row>
  </sheetData>
  <mergeCells count="457">
    <mergeCell ref="X95:AA95"/>
    <mergeCell ref="AB95:AE95"/>
    <mergeCell ref="AF95:AI95"/>
    <mergeCell ref="AJ95:AK95"/>
    <mergeCell ref="B96:AK97"/>
    <mergeCell ref="V98:AA98"/>
    <mergeCell ref="AB98:AC98"/>
    <mergeCell ref="AD98:AI98"/>
    <mergeCell ref="AJ98:AK98"/>
    <mergeCell ref="A95:G95"/>
    <mergeCell ref="H95:I95"/>
    <mergeCell ref="J95:M95"/>
    <mergeCell ref="N95:Q95"/>
    <mergeCell ref="R95:U95"/>
    <mergeCell ref="V95:W95"/>
    <mergeCell ref="V92:W92"/>
    <mergeCell ref="X92:AA92"/>
    <mergeCell ref="AB92:AE92"/>
    <mergeCell ref="AF92:AI92"/>
    <mergeCell ref="AJ92:AK92"/>
    <mergeCell ref="B93:AK94"/>
    <mergeCell ref="X89:AA89"/>
    <mergeCell ref="AB89:AE89"/>
    <mergeCell ref="AF89:AI89"/>
    <mergeCell ref="AJ89:AK89"/>
    <mergeCell ref="B90:AK91"/>
    <mergeCell ref="A92:G92"/>
    <mergeCell ref="H92:I92"/>
    <mergeCell ref="J92:M92"/>
    <mergeCell ref="N92:Q92"/>
    <mergeCell ref="R92:U92"/>
    <mergeCell ref="A89:G89"/>
    <mergeCell ref="H89:I89"/>
    <mergeCell ref="J89:M89"/>
    <mergeCell ref="N89:Q89"/>
    <mergeCell ref="R89:U89"/>
    <mergeCell ref="V89:W89"/>
    <mergeCell ref="V86:W86"/>
    <mergeCell ref="X86:AA86"/>
    <mergeCell ref="AB86:AE86"/>
    <mergeCell ref="AF86:AI86"/>
    <mergeCell ref="AJ86:AK86"/>
    <mergeCell ref="B87:AK88"/>
    <mergeCell ref="X83:AA83"/>
    <mergeCell ref="AB83:AE83"/>
    <mergeCell ref="AF83:AI83"/>
    <mergeCell ref="AJ83:AK83"/>
    <mergeCell ref="B84:AK85"/>
    <mergeCell ref="A86:G86"/>
    <mergeCell ref="H86:I86"/>
    <mergeCell ref="J86:M86"/>
    <mergeCell ref="N86:Q86"/>
    <mergeCell ref="R86:U86"/>
    <mergeCell ref="A83:G83"/>
    <mergeCell ref="H83:I83"/>
    <mergeCell ref="J83:M83"/>
    <mergeCell ref="N83:Q83"/>
    <mergeCell ref="R83:U83"/>
    <mergeCell ref="V83:W83"/>
    <mergeCell ref="V80:W80"/>
    <mergeCell ref="X80:AA80"/>
    <mergeCell ref="AB80:AE80"/>
    <mergeCell ref="AF80:AI80"/>
    <mergeCell ref="AJ80:AK80"/>
    <mergeCell ref="B81:AK82"/>
    <mergeCell ref="X77:AA77"/>
    <mergeCell ref="AB77:AE77"/>
    <mergeCell ref="AF77:AI77"/>
    <mergeCell ref="AJ77:AK77"/>
    <mergeCell ref="B78:AK79"/>
    <mergeCell ref="A80:G80"/>
    <mergeCell ref="H80:I80"/>
    <mergeCell ref="J80:M80"/>
    <mergeCell ref="N80:Q80"/>
    <mergeCell ref="R80:U80"/>
    <mergeCell ref="A77:G77"/>
    <mergeCell ref="H77:I77"/>
    <mergeCell ref="J77:M77"/>
    <mergeCell ref="N77:Q77"/>
    <mergeCell ref="R77:U77"/>
    <mergeCell ref="V77:W77"/>
    <mergeCell ref="V74:W74"/>
    <mergeCell ref="X74:AA74"/>
    <mergeCell ref="AB74:AE74"/>
    <mergeCell ref="AF74:AI74"/>
    <mergeCell ref="AJ74:AK74"/>
    <mergeCell ref="B75:AK76"/>
    <mergeCell ref="X71:AA71"/>
    <mergeCell ref="AB71:AE71"/>
    <mergeCell ref="AF71:AI71"/>
    <mergeCell ref="AJ71:AK71"/>
    <mergeCell ref="B72:AK73"/>
    <mergeCell ref="A74:G74"/>
    <mergeCell ref="H74:I74"/>
    <mergeCell ref="J74:M74"/>
    <mergeCell ref="N74:Q74"/>
    <mergeCell ref="R74:U74"/>
    <mergeCell ref="A71:G71"/>
    <mergeCell ref="H71:I71"/>
    <mergeCell ref="J71:M71"/>
    <mergeCell ref="N71:Q71"/>
    <mergeCell ref="R71:U71"/>
    <mergeCell ref="V71:W71"/>
    <mergeCell ref="V68:W68"/>
    <mergeCell ref="X68:AA68"/>
    <mergeCell ref="AB68:AE68"/>
    <mergeCell ref="AF68:AI68"/>
    <mergeCell ref="AJ68:AK68"/>
    <mergeCell ref="B69:AK70"/>
    <mergeCell ref="V67:W67"/>
    <mergeCell ref="X67:AA67"/>
    <mergeCell ref="AB67:AE67"/>
    <mergeCell ref="AF67:AI67"/>
    <mergeCell ref="AJ67:AK67"/>
    <mergeCell ref="A68:G68"/>
    <mergeCell ref="H68:I68"/>
    <mergeCell ref="J68:M68"/>
    <mergeCell ref="N68:Q68"/>
    <mergeCell ref="R68:U68"/>
    <mergeCell ref="A67:G67"/>
    <mergeCell ref="H67:I67"/>
    <mergeCell ref="J67:M67"/>
    <mergeCell ref="N67:Q67"/>
    <mergeCell ref="R67:U67"/>
    <mergeCell ref="AH62:AK62"/>
    <mergeCell ref="AL62:AN62"/>
    <mergeCell ref="A63:C63"/>
    <mergeCell ref="D63:AK63"/>
    <mergeCell ref="AF64:AG64"/>
    <mergeCell ref="AH64:AK64"/>
    <mergeCell ref="A61:C61"/>
    <mergeCell ref="D61:AK61"/>
    <mergeCell ref="A62:I62"/>
    <mergeCell ref="J62:M62"/>
    <mergeCell ref="N62:R62"/>
    <mergeCell ref="S62:W62"/>
    <mergeCell ref="X62:AB62"/>
    <mergeCell ref="AC62:AG62"/>
    <mergeCell ref="A65:G66"/>
    <mergeCell ref="AL58:AN58"/>
    <mergeCell ref="A59:C59"/>
    <mergeCell ref="D59:AK59"/>
    <mergeCell ref="A60:I60"/>
    <mergeCell ref="J60:M60"/>
    <mergeCell ref="N60:R60"/>
    <mergeCell ref="S60:W60"/>
    <mergeCell ref="X60:AB60"/>
    <mergeCell ref="AC60:AG60"/>
    <mergeCell ref="AH60:AK60"/>
    <mergeCell ref="AL60:AN60"/>
    <mergeCell ref="A57:C57"/>
    <mergeCell ref="D57:AK57"/>
    <mergeCell ref="A58:I58"/>
    <mergeCell ref="J58:M58"/>
    <mergeCell ref="N58:R58"/>
    <mergeCell ref="S58:W58"/>
    <mergeCell ref="X58:AB58"/>
    <mergeCell ref="AC58:AG58"/>
    <mergeCell ref="AH58:AK58"/>
    <mergeCell ref="AH54:AK54"/>
    <mergeCell ref="AL54:AN54"/>
    <mergeCell ref="A55:C55"/>
    <mergeCell ref="D55:AK55"/>
    <mergeCell ref="A56:I56"/>
    <mergeCell ref="J56:M56"/>
    <mergeCell ref="N56:R56"/>
    <mergeCell ref="S56:W56"/>
    <mergeCell ref="X56:AB56"/>
    <mergeCell ref="AC56:AG56"/>
    <mergeCell ref="A54:I54"/>
    <mergeCell ref="J54:M54"/>
    <mergeCell ref="N54:R54"/>
    <mergeCell ref="S54:W54"/>
    <mergeCell ref="X54:AB54"/>
    <mergeCell ref="AC54:AG54"/>
    <mergeCell ref="AH56:AK56"/>
    <mergeCell ref="AL56:AN56"/>
    <mergeCell ref="AI50:AK50"/>
    <mergeCell ref="A51:G52"/>
    <mergeCell ref="A53:I53"/>
    <mergeCell ref="J53:M53"/>
    <mergeCell ref="N53:R53"/>
    <mergeCell ref="S53:W53"/>
    <mergeCell ref="X53:AB53"/>
    <mergeCell ref="AC53:AG53"/>
    <mergeCell ref="AH53:AK53"/>
    <mergeCell ref="R50:S50"/>
    <mergeCell ref="T50:V50"/>
    <mergeCell ref="W50:Y50"/>
    <mergeCell ref="Z50:AB50"/>
    <mergeCell ref="AC50:AE50"/>
    <mergeCell ref="AF50:AH50"/>
    <mergeCell ref="AC48:AE48"/>
    <mergeCell ref="AF48:AH48"/>
    <mergeCell ref="AI48:AK48"/>
    <mergeCell ref="A49:C49"/>
    <mergeCell ref="D49:AK49"/>
    <mergeCell ref="AL49:AN49"/>
    <mergeCell ref="A48:I48"/>
    <mergeCell ref="J48:O48"/>
    <mergeCell ref="P48:S48"/>
    <mergeCell ref="T48:V48"/>
    <mergeCell ref="W48:Y48"/>
    <mergeCell ref="Z48:AB48"/>
    <mergeCell ref="AC46:AE46"/>
    <mergeCell ref="AF46:AH46"/>
    <mergeCell ref="AI46:AK46"/>
    <mergeCell ref="A47:C47"/>
    <mergeCell ref="D47:AK47"/>
    <mergeCell ref="AL47:AN47"/>
    <mergeCell ref="A46:I46"/>
    <mergeCell ref="J46:O46"/>
    <mergeCell ref="P46:S46"/>
    <mergeCell ref="T46:V46"/>
    <mergeCell ref="W46:Y46"/>
    <mergeCell ref="Z46:AB46"/>
    <mergeCell ref="AC44:AE44"/>
    <mergeCell ref="AF44:AH44"/>
    <mergeCell ref="AI44:AK44"/>
    <mergeCell ref="A45:C45"/>
    <mergeCell ref="D45:AK45"/>
    <mergeCell ref="AL45:AN45"/>
    <mergeCell ref="A44:I44"/>
    <mergeCell ref="J44:O44"/>
    <mergeCell ref="P44:S44"/>
    <mergeCell ref="T44:V44"/>
    <mergeCell ref="W44:Y44"/>
    <mergeCell ref="Z44:AB44"/>
    <mergeCell ref="AC42:AE42"/>
    <mergeCell ref="AF42:AH42"/>
    <mergeCell ref="AI42:AK42"/>
    <mergeCell ref="A43:C43"/>
    <mergeCell ref="D43:AK43"/>
    <mergeCell ref="AL43:AN43"/>
    <mergeCell ref="A42:I42"/>
    <mergeCell ref="J42:O42"/>
    <mergeCell ref="P42:S42"/>
    <mergeCell ref="T42:V42"/>
    <mergeCell ref="W42:Y42"/>
    <mergeCell ref="Z42:AB42"/>
    <mergeCell ref="AC40:AE40"/>
    <mergeCell ref="AF40:AH40"/>
    <mergeCell ref="AI40:AK40"/>
    <mergeCell ref="A41:C41"/>
    <mergeCell ref="D41:AK41"/>
    <mergeCell ref="AL41:AN41"/>
    <mergeCell ref="A40:I40"/>
    <mergeCell ref="J40:O40"/>
    <mergeCell ref="P40:S40"/>
    <mergeCell ref="T40:V40"/>
    <mergeCell ref="W40:Y40"/>
    <mergeCell ref="Z40:AB40"/>
    <mergeCell ref="AC38:AE38"/>
    <mergeCell ref="AF38:AH38"/>
    <mergeCell ref="AI38:AK38"/>
    <mergeCell ref="A39:C39"/>
    <mergeCell ref="D39:AK39"/>
    <mergeCell ref="AL39:AN39"/>
    <mergeCell ref="AI36:AK36"/>
    <mergeCell ref="A37:C37"/>
    <mergeCell ref="D37:AK37"/>
    <mergeCell ref="AL37:AN37"/>
    <mergeCell ref="A38:I38"/>
    <mergeCell ref="J38:O38"/>
    <mergeCell ref="P38:S38"/>
    <mergeCell ref="T38:V38"/>
    <mergeCell ref="W38:Y38"/>
    <mergeCell ref="Z38:AB38"/>
    <mergeCell ref="AF35:AH35"/>
    <mergeCell ref="AI35:AK35"/>
    <mergeCell ref="A36:I36"/>
    <mergeCell ref="J36:O36"/>
    <mergeCell ref="P36:S36"/>
    <mergeCell ref="T36:V36"/>
    <mergeCell ref="W36:Y36"/>
    <mergeCell ref="Z36:AB36"/>
    <mergeCell ref="AC36:AE36"/>
    <mergeCell ref="AF36:AH36"/>
    <mergeCell ref="A33:G34"/>
    <mergeCell ref="T34:AE34"/>
    <mergeCell ref="A35:I35"/>
    <mergeCell ref="J35:O35"/>
    <mergeCell ref="P35:S35"/>
    <mergeCell ref="T35:V35"/>
    <mergeCell ref="W35:Y35"/>
    <mergeCell ref="Z35:AB35"/>
    <mergeCell ref="AC35:AE35"/>
    <mergeCell ref="AH30:AI30"/>
    <mergeCell ref="AJ30:AK30"/>
    <mergeCell ref="A31:C31"/>
    <mergeCell ref="D31:AK31"/>
    <mergeCell ref="AL31:AN31"/>
    <mergeCell ref="AF32:AG32"/>
    <mergeCell ref="AH32:AI32"/>
    <mergeCell ref="AJ32:AK32"/>
    <mergeCell ref="AL29:AN29"/>
    <mergeCell ref="A30:I30"/>
    <mergeCell ref="J30:O30"/>
    <mergeCell ref="P30:S30"/>
    <mergeCell ref="T30:U30"/>
    <mergeCell ref="V30:W30"/>
    <mergeCell ref="X30:Y30"/>
    <mergeCell ref="Z30:AA30"/>
    <mergeCell ref="AB30:AE30"/>
    <mergeCell ref="AF30:AG30"/>
    <mergeCell ref="AB28:AE28"/>
    <mergeCell ref="AF28:AG28"/>
    <mergeCell ref="AH28:AI28"/>
    <mergeCell ref="AJ28:AK28"/>
    <mergeCell ref="A29:C29"/>
    <mergeCell ref="D29:AK29"/>
    <mergeCell ref="A27:C27"/>
    <mergeCell ref="D27:AK27"/>
    <mergeCell ref="AL27:AN27"/>
    <mergeCell ref="A28:I28"/>
    <mergeCell ref="J28:O28"/>
    <mergeCell ref="P28:S28"/>
    <mergeCell ref="T28:U28"/>
    <mergeCell ref="V28:W28"/>
    <mergeCell ref="X28:Y28"/>
    <mergeCell ref="Z28:AA28"/>
    <mergeCell ref="Z26:AA26"/>
    <mergeCell ref="AB26:AE26"/>
    <mergeCell ref="AF26:AG26"/>
    <mergeCell ref="AH26:AI26"/>
    <mergeCell ref="AJ26:AK26"/>
    <mergeCell ref="Z25:AA25"/>
    <mergeCell ref="AB25:AE25"/>
    <mergeCell ref="AF25:AG25"/>
    <mergeCell ref="AH25:AI25"/>
    <mergeCell ref="AJ25:AK25"/>
    <mergeCell ref="A26:I26"/>
    <mergeCell ref="J26:O26"/>
    <mergeCell ref="P26:S26"/>
    <mergeCell ref="T26:U26"/>
    <mergeCell ref="V26:W26"/>
    <mergeCell ref="S21:U21"/>
    <mergeCell ref="V21:X21"/>
    <mergeCell ref="A23:G24"/>
    <mergeCell ref="A25:I25"/>
    <mergeCell ref="J25:O25"/>
    <mergeCell ref="P25:S25"/>
    <mergeCell ref="T25:U25"/>
    <mergeCell ref="V25:W25"/>
    <mergeCell ref="X25:Y25"/>
    <mergeCell ref="A21:D21"/>
    <mergeCell ref="E21:F21"/>
    <mergeCell ref="G21:I21"/>
    <mergeCell ref="J21:M21"/>
    <mergeCell ref="N21:O21"/>
    <mergeCell ref="P21:R21"/>
    <mergeCell ref="X26:Y26"/>
    <mergeCell ref="A20:D20"/>
    <mergeCell ref="E20:F20"/>
    <mergeCell ref="G20:I20"/>
    <mergeCell ref="J20:M20"/>
    <mergeCell ref="N20:O20"/>
    <mergeCell ref="P20:R20"/>
    <mergeCell ref="S20:U20"/>
    <mergeCell ref="V20:X20"/>
    <mergeCell ref="Z20:AA20"/>
    <mergeCell ref="A17:D17"/>
    <mergeCell ref="E17:F17"/>
    <mergeCell ref="G17:I17"/>
    <mergeCell ref="J17:M17"/>
    <mergeCell ref="N17:O17"/>
    <mergeCell ref="P17:R17"/>
    <mergeCell ref="S17:X17"/>
    <mergeCell ref="Z17:AA17"/>
    <mergeCell ref="A18:D18"/>
    <mergeCell ref="E18:F18"/>
    <mergeCell ref="G18:I18"/>
    <mergeCell ref="J18:M18"/>
    <mergeCell ref="N18:O18"/>
    <mergeCell ref="P18:R18"/>
    <mergeCell ref="S18:U19"/>
    <mergeCell ref="V18:X19"/>
    <mergeCell ref="Z18:AA18"/>
    <mergeCell ref="Z19:AA19"/>
    <mergeCell ref="A19:D19"/>
    <mergeCell ref="E19:F19"/>
    <mergeCell ref="G19:I19"/>
    <mergeCell ref="J19:M19"/>
    <mergeCell ref="N19:O19"/>
    <mergeCell ref="P19:R19"/>
    <mergeCell ref="S14:U15"/>
    <mergeCell ref="V14:X15"/>
    <mergeCell ref="Z14:AA14"/>
    <mergeCell ref="A15:D16"/>
    <mergeCell ref="E15:G16"/>
    <mergeCell ref="H15:I15"/>
    <mergeCell ref="J15:M16"/>
    <mergeCell ref="N15:P16"/>
    <mergeCell ref="Q15:R15"/>
    <mergeCell ref="Z15:AA15"/>
    <mergeCell ref="A14:D14"/>
    <mergeCell ref="E14:F14"/>
    <mergeCell ref="G14:I14"/>
    <mergeCell ref="J14:M14"/>
    <mergeCell ref="N14:O14"/>
    <mergeCell ref="P14:R14"/>
    <mergeCell ref="S16:U16"/>
    <mergeCell ref="V16:X16"/>
    <mergeCell ref="Z16:AA16"/>
    <mergeCell ref="Z11:AA11"/>
    <mergeCell ref="Z12:AA12"/>
    <mergeCell ref="A13:D13"/>
    <mergeCell ref="E13:F13"/>
    <mergeCell ref="G13:I13"/>
    <mergeCell ref="J13:M13"/>
    <mergeCell ref="N13:O13"/>
    <mergeCell ref="P13:R13"/>
    <mergeCell ref="S13:X13"/>
    <mergeCell ref="Z13:AA13"/>
    <mergeCell ref="A12:D12"/>
    <mergeCell ref="E12:F12"/>
    <mergeCell ref="G12:I12"/>
    <mergeCell ref="J12:M12"/>
    <mergeCell ref="N12:O12"/>
    <mergeCell ref="P12:R12"/>
    <mergeCell ref="S8:V9"/>
    <mergeCell ref="Z9:AA9"/>
    <mergeCell ref="AB9:AK20"/>
    <mergeCell ref="A10:D10"/>
    <mergeCell ref="E10:F10"/>
    <mergeCell ref="G10:I10"/>
    <mergeCell ref="J10:M10"/>
    <mergeCell ref="N10:O10"/>
    <mergeCell ref="P10:R10"/>
    <mergeCell ref="S10:U11"/>
    <mergeCell ref="A8:D9"/>
    <mergeCell ref="E8:G9"/>
    <mergeCell ref="H8:I8"/>
    <mergeCell ref="J8:M9"/>
    <mergeCell ref="N8:P9"/>
    <mergeCell ref="Q8:R8"/>
    <mergeCell ref="V10:W10"/>
    <mergeCell ref="Z10:AA10"/>
    <mergeCell ref="A11:D11"/>
    <mergeCell ref="E11:F11"/>
    <mergeCell ref="G11:I11"/>
    <mergeCell ref="J11:M11"/>
    <mergeCell ref="N11:O11"/>
    <mergeCell ref="P11:R11"/>
    <mergeCell ref="A4:G6"/>
    <mergeCell ref="H4:X6"/>
    <mergeCell ref="Z4:AF4"/>
    <mergeCell ref="Z5:AJ7"/>
    <mergeCell ref="A7:G7"/>
    <mergeCell ref="H7:X7"/>
    <mergeCell ref="A1:R3"/>
    <mergeCell ref="S1:X1"/>
    <mergeCell ref="Y1:AK3"/>
    <mergeCell ref="S2:V2"/>
    <mergeCell ref="W2:X2"/>
    <mergeCell ref="S3:V3"/>
    <mergeCell ref="W3:X3"/>
  </mergeCells>
  <phoneticPr fontId="6"/>
  <pageMargins left="0.25" right="0.25" top="0.75" bottom="0.75" header="0.3" footer="0.3"/>
  <pageSetup paperSize="1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6865" r:id="rId4" name="Check Box 1">
              <controlPr defaultSize="0" autoFill="0" autoLine="0" autoPict="0">
                <anchor moveWithCells="1">
                  <from>
                    <xdr:col>36</xdr:col>
                    <xdr:colOff>161925</xdr:colOff>
                    <xdr:row>24</xdr:row>
                    <xdr:rowOff>142875</xdr:rowOff>
                  </from>
                  <to>
                    <xdr:col>40</xdr:col>
                    <xdr:colOff>114300</xdr:colOff>
                    <xdr:row>26</xdr:row>
                    <xdr:rowOff>47625</xdr:rowOff>
                  </to>
                </anchor>
              </controlPr>
            </control>
          </mc:Choice>
        </mc:AlternateContent>
        <mc:AlternateContent xmlns:mc="http://schemas.openxmlformats.org/markup-compatibility/2006">
          <mc:Choice Requires="x14">
            <control shapeId="36866" r:id="rId5" name="Check Box 2">
              <controlPr defaultSize="0" autoFill="0" autoLine="0" autoPict="0">
                <anchor moveWithCells="1">
                  <from>
                    <xdr:col>36</xdr:col>
                    <xdr:colOff>161925</xdr:colOff>
                    <xdr:row>26</xdr:row>
                    <xdr:rowOff>142875</xdr:rowOff>
                  </from>
                  <to>
                    <xdr:col>40</xdr:col>
                    <xdr:colOff>114300</xdr:colOff>
                    <xdr:row>28</xdr:row>
                    <xdr:rowOff>47625</xdr:rowOff>
                  </to>
                </anchor>
              </controlPr>
            </control>
          </mc:Choice>
        </mc:AlternateContent>
        <mc:AlternateContent xmlns:mc="http://schemas.openxmlformats.org/markup-compatibility/2006">
          <mc:Choice Requires="x14">
            <control shapeId="36867" r:id="rId6" name="Check Box 3">
              <controlPr defaultSize="0" autoFill="0" autoLine="0" autoPict="0">
                <anchor moveWithCells="1">
                  <from>
                    <xdr:col>36</xdr:col>
                    <xdr:colOff>161925</xdr:colOff>
                    <xdr:row>28</xdr:row>
                    <xdr:rowOff>142875</xdr:rowOff>
                  </from>
                  <to>
                    <xdr:col>40</xdr:col>
                    <xdr:colOff>114300</xdr:colOff>
                    <xdr:row>30</xdr:row>
                    <xdr:rowOff>47625</xdr:rowOff>
                  </to>
                </anchor>
              </controlPr>
            </control>
          </mc:Choice>
        </mc:AlternateContent>
        <mc:AlternateContent xmlns:mc="http://schemas.openxmlformats.org/markup-compatibility/2006">
          <mc:Choice Requires="x14">
            <control shapeId="36868" r:id="rId7" name="Check Box 4">
              <controlPr defaultSize="0" autoFill="0" autoLine="0" autoPict="0">
                <anchor moveWithCells="1">
                  <from>
                    <xdr:col>36</xdr:col>
                    <xdr:colOff>161925</xdr:colOff>
                    <xdr:row>34</xdr:row>
                    <xdr:rowOff>133350</xdr:rowOff>
                  </from>
                  <to>
                    <xdr:col>40</xdr:col>
                    <xdr:colOff>161925</xdr:colOff>
                    <xdr:row>36</xdr:row>
                    <xdr:rowOff>28575</xdr:rowOff>
                  </to>
                </anchor>
              </controlPr>
            </control>
          </mc:Choice>
        </mc:AlternateContent>
        <mc:AlternateContent xmlns:mc="http://schemas.openxmlformats.org/markup-compatibility/2006">
          <mc:Choice Requires="x14">
            <control shapeId="36869" r:id="rId8" name="Check Box 5">
              <controlPr defaultSize="0" autoFill="0" autoLine="0" autoPict="0">
                <anchor moveWithCells="1">
                  <from>
                    <xdr:col>36</xdr:col>
                    <xdr:colOff>161925</xdr:colOff>
                    <xdr:row>36</xdr:row>
                    <xdr:rowOff>133350</xdr:rowOff>
                  </from>
                  <to>
                    <xdr:col>40</xdr:col>
                    <xdr:colOff>161925</xdr:colOff>
                    <xdr:row>38</xdr:row>
                    <xdr:rowOff>28575</xdr:rowOff>
                  </to>
                </anchor>
              </controlPr>
            </control>
          </mc:Choice>
        </mc:AlternateContent>
        <mc:AlternateContent xmlns:mc="http://schemas.openxmlformats.org/markup-compatibility/2006">
          <mc:Choice Requires="x14">
            <control shapeId="36870" r:id="rId9" name="Check Box 6">
              <controlPr defaultSize="0" autoFill="0" autoLine="0" autoPict="0">
                <anchor moveWithCells="1">
                  <from>
                    <xdr:col>36</xdr:col>
                    <xdr:colOff>161925</xdr:colOff>
                    <xdr:row>38</xdr:row>
                    <xdr:rowOff>133350</xdr:rowOff>
                  </from>
                  <to>
                    <xdr:col>40</xdr:col>
                    <xdr:colOff>161925</xdr:colOff>
                    <xdr:row>40</xdr:row>
                    <xdr:rowOff>28575</xdr:rowOff>
                  </to>
                </anchor>
              </controlPr>
            </control>
          </mc:Choice>
        </mc:AlternateContent>
        <mc:AlternateContent xmlns:mc="http://schemas.openxmlformats.org/markup-compatibility/2006">
          <mc:Choice Requires="x14">
            <control shapeId="36871" r:id="rId10" name="Check Box 7">
              <controlPr defaultSize="0" autoFill="0" autoLine="0" autoPict="0">
                <anchor moveWithCells="1">
                  <from>
                    <xdr:col>36</xdr:col>
                    <xdr:colOff>161925</xdr:colOff>
                    <xdr:row>40</xdr:row>
                    <xdr:rowOff>133350</xdr:rowOff>
                  </from>
                  <to>
                    <xdr:col>40</xdr:col>
                    <xdr:colOff>161925</xdr:colOff>
                    <xdr:row>42</xdr:row>
                    <xdr:rowOff>28575</xdr:rowOff>
                  </to>
                </anchor>
              </controlPr>
            </control>
          </mc:Choice>
        </mc:AlternateContent>
        <mc:AlternateContent xmlns:mc="http://schemas.openxmlformats.org/markup-compatibility/2006">
          <mc:Choice Requires="x14">
            <control shapeId="36872" r:id="rId11" name="Check Box 8">
              <controlPr defaultSize="0" autoFill="0" autoLine="0" autoPict="0">
                <anchor moveWithCells="1">
                  <from>
                    <xdr:col>36</xdr:col>
                    <xdr:colOff>161925</xdr:colOff>
                    <xdr:row>42</xdr:row>
                    <xdr:rowOff>133350</xdr:rowOff>
                  </from>
                  <to>
                    <xdr:col>40</xdr:col>
                    <xdr:colOff>161925</xdr:colOff>
                    <xdr:row>44</xdr:row>
                    <xdr:rowOff>28575</xdr:rowOff>
                  </to>
                </anchor>
              </controlPr>
            </control>
          </mc:Choice>
        </mc:AlternateContent>
        <mc:AlternateContent xmlns:mc="http://schemas.openxmlformats.org/markup-compatibility/2006">
          <mc:Choice Requires="x14">
            <control shapeId="36873" r:id="rId12" name="Check Box 9">
              <controlPr defaultSize="0" autoFill="0" autoLine="0" autoPict="0">
                <anchor moveWithCells="1">
                  <from>
                    <xdr:col>36</xdr:col>
                    <xdr:colOff>161925</xdr:colOff>
                    <xdr:row>44</xdr:row>
                    <xdr:rowOff>133350</xdr:rowOff>
                  </from>
                  <to>
                    <xdr:col>40</xdr:col>
                    <xdr:colOff>161925</xdr:colOff>
                    <xdr:row>46</xdr:row>
                    <xdr:rowOff>38100</xdr:rowOff>
                  </to>
                </anchor>
              </controlPr>
            </control>
          </mc:Choice>
        </mc:AlternateContent>
        <mc:AlternateContent xmlns:mc="http://schemas.openxmlformats.org/markup-compatibility/2006">
          <mc:Choice Requires="x14">
            <control shapeId="36874" r:id="rId13" name="Check Box 10">
              <controlPr defaultSize="0" autoFill="0" autoLine="0" autoPict="0">
                <anchor moveWithCells="1">
                  <from>
                    <xdr:col>36</xdr:col>
                    <xdr:colOff>161925</xdr:colOff>
                    <xdr:row>46</xdr:row>
                    <xdr:rowOff>133350</xdr:rowOff>
                  </from>
                  <to>
                    <xdr:col>40</xdr:col>
                    <xdr:colOff>161925</xdr:colOff>
                    <xdr:row>48</xdr:row>
                    <xdr:rowOff>38100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C013D-1AC1-4605-904D-6C7ECEEC9F5E}">
  <sheetPr>
    <tabColor theme="9"/>
  </sheetPr>
  <dimension ref="A1:BR282"/>
  <sheetViews>
    <sheetView view="pageBreakPreview" zoomScaleNormal="100" zoomScaleSheetLayoutView="100" zoomScalePageLayoutView="55" workbookViewId="0">
      <selection sqref="A1:R3"/>
    </sheetView>
  </sheetViews>
  <sheetFormatPr defaultColWidth="2.25" defaultRowHeight="13.5" x14ac:dyDescent="0.15"/>
  <cols>
    <col min="1" max="37" width="2.25" style="219"/>
    <col min="38" max="38" width="2.5" style="218" bestFit="1" customWidth="1"/>
    <col min="39" max="40" width="2.25" style="218"/>
    <col min="41" max="43" width="2.5" style="218" bestFit="1" customWidth="1"/>
    <col min="44" max="44" width="4.75" style="218" customWidth="1"/>
    <col min="45" max="45" width="4.5" style="218" customWidth="1"/>
    <col min="46" max="46" width="4.75" style="218" customWidth="1"/>
    <col min="47" max="48" width="4.625" style="218" customWidth="1"/>
    <col min="49" max="68" width="2.25" style="218"/>
    <col min="69" max="16384" width="2.25" style="219"/>
  </cols>
  <sheetData>
    <row r="1" spans="1:48" ht="13.5" customHeight="1" x14ac:dyDescent="0.15">
      <c r="A1" s="315" t="s">
        <v>585</v>
      </c>
      <c r="B1" s="316"/>
      <c r="C1" s="316"/>
      <c r="D1" s="316"/>
      <c r="E1" s="316"/>
      <c r="F1" s="316"/>
      <c r="G1" s="316"/>
      <c r="H1" s="316"/>
      <c r="I1" s="316"/>
      <c r="J1" s="316"/>
      <c r="K1" s="316"/>
      <c r="L1" s="316"/>
      <c r="M1" s="316"/>
      <c r="N1" s="316"/>
      <c r="O1" s="316"/>
      <c r="P1" s="316"/>
      <c r="Q1" s="316"/>
      <c r="R1" s="316"/>
      <c r="S1" s="278" t="s">
        <v>870</v>
      </c>
      <c r="T1" s="279"/>
      <c r="U1" s="279"/>
      <c r="V1" s="279"/>
      <c r="W1" s="311"/>
      <c r="X1" s="319"/>
      <c r="Y1" s="320"/>
      <c r="Z1" s="321"/>
      <c r="AA1" s="321"/>
      <c r="AB1" s="321"/>
      <c r="AC1" s="321"/>
      <c r="AD1" s="321"/>
      <c r="AE1" s="321"/>
      <c r="AF1" s="321"/>
      <c r="AG1" s="321"/>
      <c r="AH1" s="321"/>
      <c r="AI1" s="321"/>
      <c r="AJ1" s="321"/>
      <c r="AK1" s="322"/>
    </row>
    <row r="2" spans="1:48" ht="14.25" customHeight="1" x14ac:dyDescent="0.15">
      <c r="A2" s="317"/>
      <c r="B2" s="318"/>
      <c r="C2" s="318"/>
      <c r="D2" s="318"/>
      <c r="E2" s="318"/>
      <c r="F2" s="318"/>
      <c r="G2" s="318"/>
      <c r="H2" s="318"/>
      <c r="I2" s="318"/>
      <c r="J2" s="318"/>
      <c r="K2" s="318"/>
      <c r="L2" s="318"/>
      <c r="M2" s="318"/>
      <c r="N2" s="318"/>
      <c r="O2" s="318"/>
      <c r="P2" s="318"/>
      <c r="Q2" s="318"/>
      <c r="R2" s="318"/>
      <c r="S2" s="278" t="s">
        <v>597</v>
      </c>
      <c r="T2" s="279"/>
      <c r="U2" s="279"/>
      <c r="V2" s="279"/>
      <c r="W2" s="311"/>
      <c r="X2" s="319"/>
      <c r="Y2" s="323"/>
      <c r="Z2" s="324"/>
      <c r="AA2" s="324"/>
      <c r="AB2" s="324"/>
      <c r="AC2" s="324"/>
      <c r="AD2" s="324"/>
      <c r="AE2" s="324"/>
      <c r="AF2" s="324"/>
      <c r="AG2" s="324"/>
      <c r="AH2" s="324"/>
      <c r="AI2" s="324"/>
      <c r="AJ2" s="324"/>
      <c r="AK2" s="325"/>
    </row>
    <row r="3" spans="1:48" ht="14.25" customHeight="1" thickBot="1" x14ac:dyDescent="0.2">
      <c r="A3" s="317"/>
      <c r="B3" s="318"/>
      <c r="C3" s="318"/>
      <c r="D3" s="318"/>
      <c r="E3" s="318"/>
      <c r="F3" s="318"/>
      <c r="G3" s="318"/>
      <c r="H3" s="318"/>
      <c r="I3" s="318"/>
      <c r="J3" s="318"/>
      <c r="K3" s="318"/>
      <c r="L3" s="318"/>
      <c r="M3" s="318"/>
      <c r="N3" s="318"/>
      <c r="O3" s="318"/>
      <c r="P3" s="318"/>
      <c r="Q3" s="318"/>
      <c r="R3" s="318"/>
      <c r="S3" s="326" t="s">
        <v>598</v>
      </c>
      <c r="T3" s="327"/>
      <c r="U3" s="327"/>
      <c r="V3" s="327"/>
      <c r="W3" s="328">
        <f>AR24</f>
        <v>0</v>
      </c>
      <c r="X3" s="329"/>
      <c r="Y3" s="323"/>
      <c r="Z3" s="324"/>
      <c r="AA3" s="324"/>
      <c r="AB3" s="324"/>
      <c r="AC3" s="324"/>
      <c r="AD3" s="324"/>
      <c r="AE3" s="324"/>
      <c r="AF3" s="324"/>
      <c r="AG3" s="324"/>
      <c r="AH3" s="324"/>
      <c r="AI3" s="324"/>
      <c r="AJ3" s="324"/>
      <c r="AK3" s="325"/>
    </row>
    <row r="4" spans="1:48" ht="14.25" customHeight="1" x14ac:dyDescent="0.15">
      <c r="A4" s="289" t="s">
        <v>587</v>
      </c>
      <c r="B4" s="290"/>
      <c r="C4" s="290"/>
      <c r="D4" s="290"/>
      <c r="E4" s="290"/>
      <c r="F4" s="290"/>
      <c r="G4" s="290"/>
      <c r="H4" s="293" t="s">
        <v>55</v>
      </c>
      <c r="I4" s="293"/>
      <c r="J4" s="293"/>
      <c r="K4" s="293"/>
      <c r="L4" s="293"/>
      <c r="M4" s="293"/>
      <c r="N4" s="293"/>
      <c r="O4" s="293"/>
      <c r="P4" s="293"/>
      <c r="Q4" s="293"/>
      <c r="R4" s="293"/>
      <c r="S4" s="293"/>
      <c r="T4" s="293"/>
      <c r="U4" s="293"/>
      <c r="V4" s="293"/>
      <c r="W4" s="293"/>
      <c r="X4" s="294"/>
      <c r="Y4" s="297" t="s">
        <v>555</v>
      </c>
      <c r="Z4" s="281"/>
      <c r="AA4" s="298" t="s">
        <v>3747</v>
      </c>
      <c r="AB4" s="298"/>
      <c r="AC4" s="298"/>
      <c r="AD4" s="298"/>
      <c r="AE4" s="298"/>
      <c r="AF4" s="298"/>
      <c r="AG4" s="298"/>
      <c r="AH4" s="298"/>
      <c r="AI4" s="298"/>
      <c r="AJ4" s="298"/>
      <c r="AK4" s="708"/>
    </row>
    <row r="5" spans="1:48" ht="14.25" customHeight="1" x14ac:dyDescent="0.15">
      <c r="A5" s="291"/>
      <c r="B5" s="292"/>
      <c r="C5" s="292"/>
      <c r="D5" s="292"/>
      <c r="E5" s="292"/>
      <c r="F5" s="292"/>
      <c r="G5" s="292"/>
      <c r="H5" s="295"/>
      <c r="I5" s="295"/>
      <c r="J5" s="295"/>
      <c r="K5" s="295"/>
      <c r="L5" s="295"/>
      <c r="M5" s="295"/>
      <c r="N5" s="295"/>
      <c r="O5" s="295"/>
      <c r="P5" s="295"/>
      <c r="Q5" s="295"/>
      <c r="R5" s="295"/>
      <c r="S5" s="295"/>
      <c r="T5" s="295"/>
      <c r="U5" s="295"/>
      <c r="V5" s="295"/>
      <c r="W5" s="295"/>
      <c r="X5" s="296"/>
      <c r="Y5" s="287"/>
      <c r="Z5" s="288"/>
      <c r="AA5" s="709"/>
      <c r="AB5" s="709"/>
      <c r="AC5" s="709"/>
      <c r="AD5" s="709"/>
      <c r="AE5" s="709"/>
      <c r="AF5" s="709"/>
      <c r="AG5" s="709"/>
      <c r="AH5" s="709"/>
      <c r="AI5" s="709"/>
      <c r="AJ5" s="709"/>
      <c r="AK5" s="710"/>
      <c r="AM5" s="218" t="s">
        <v>605</v>
      </c>
    </row>
    <row r="6" spans="1:48" ht="13.5" customHeight="1" x14ac:dyDescent="0.15">
      <c r="A6" s="291"/>
      <c r="B6" s="292"/>
      <c r="C6" s="292"/>
      <c r="D6" s="292"/>
      <c r="E6" s="292"/>
      <c r="F6" s="292"/>
      <c r="G6" s="292"/>
      <c r="H6" s="295"/>
      <c r="I6" s="295"/>
      <c r="J6" s="295"/>
      <c r="K6" s="295"/>
      <c r="L6" s="295"/>
      <c r="M6" s="295"/>
      <c r="N6" s="295"/>
      <c r="O6" s="295"/>
      <c r="P6" s="295"/>
      <c r="Q6" s="295"/>
      <c r="R6" s="295"/>
      <c r="S6" s="295"/>
      <c r="T6" s="295"/>
      <c r="U6" s="295"/>
      <c r="V6" s="295"/>
      <c r="W6" s="295"/>
      <c r="X6" s="296"/>
      <c r="Y6" s="305" t="s">
        <v>601</v>
      </c>
      <c r="Z6" s="279"/>
      <c r="AA6" s="709"/>
      <c r="AB6" s="709"/>
      <c r="AC6" s="709"/>
      <c r="AD6" s="709"/>
      <c r="AE6" s="709"/>
      <c r="AF6" s="709"/>
      <c r="AG6" s="709"/>
      <c r="AH6" s="709"/>
      <c r="AI6" s="709"/>
      <c r="AJ6" s="709"/>
      <c r="AK6" s="710"/>
      <c r="AR6" s="218" t="s">
        <v>608</v>
      </c>
      <c r="AS6" s="218" t="s">
        <v>609</v>
      </c>
      <c r="AT6" s="218" t="s">
        <v>610</v>
      </c>
      <c r="AU6" s="218" t="s">
        <v>611</v>
      </c>
      <c r="AV6" s="218" t="s">
        <v>612</v>
      </c>
    </row>
    <row r="7" spans="1:48" ht="13.5" customHeight="1" thickBot="1" x14ac:dyDescent="0.2">
      <c r="A7" s="306" t="s">
        <v>586</v>
      </c>
      <c r="B7" s="307"/>
      <c r="C7" s="307"/>
      <c r="D7" s="307"/>
      <c r="E7" s="307"/>
      <c r="F7" s="307"/>
      <c r="G7" s="307"/>
      <c r="H7" s="308" t="s">
        <v>3626</v>
      </c>
      <c r="I7" s="308"/>
      <c r="J7" s="308"/>
      <c r="K7" s="308"/>
      <c r="L7" s="308"/>
      <c r="M7" s="308"/>
      <c r="N7" s="308"/>
      <c r="O7" s="308"/>
      <c r="P7" s="308"/>
      <c r="Q7" s="308"/>
      <c r="R7" s="308"/>
      <c r="S7" s="308"/>
      <c r="T7" s="308"/>
      <c r="U7" s="308"/>
      <c r="V7" s="308"/>
      <c r="W7" s="308"/>
      <c r="X7" s="309"/>
      <c r="Y7" s="310"/>
      <c r="Z7" s="311"/>
      <c r="AA7" s="709"/>
      <c r="AB7" s="709"/>
      <c r="AC7" s="709"/>
      <c r="AD7" s="709"/>
      <c r="AE7" s="709"/>
      <c r="AF7" s="709"/>
      <c r="AG7" s="709"/>
      <c r="AH7" s="709"/>
      <c r="AI7" s="709"/>
      <c r="AJ7" s="709"/>
      <c r="AK7" s="710"/>
      <c r="AM7" s="218" t="s">
        <v>590</v>
      </c>
      <c r="AR7" s="218">
        <f>IF($D$10="","",INDEX(クラス!D$4:D$27,MATCH(義理堅き修験者!$D$10,クラス!$C$4:$C$26,0)))</f>
        <v>25</v>
      </c>
      <c r="AS7" s="218">
        <f>IF($D$10="","",INDEX(クラス!E$4:E$27,MATCH(義理堅き修験者!$D$10,クラス!$C$4:$C$26,0)))</f>
        <v>20</v>
      </c>
      <c r="AT7" s="218">
        <f>IF($D$10="","",INDEX(クラス!F$4:F$27,MATCH(義理堅き修験者!$D$10,クラス!$C$4:$C$26,0)))</f>
        <v>15</v>
      </c>
      <c r="AU7" s="218">
        <f>IF($D$10="","",INDEX(クラス!G$4:G$27,MATCH(義理堅き修験者!$D$10,クラス!$C$4:$C$26,0)))</f>
        <v>5</v>
      </c>
      <c r="AV7" s="218">
        <f>IF($D$10="","",INDEX(クラス!H$4:H$27,MATCH(義理堅き修験者!$D$10,クラス!$C$4:$C$26,0)))</f>
        <v>15</v>
      </c>
    </row>
    <row r="8" spans="1:48" ht="13.5" customHeight="1" thickBot="1" x14ac:dyDescent="0.2">
      <c r="A8" s="312">
        <f ca="1">NOW()</f>
        <v>44095.763159490743</v>
      </c>
      <c r="B8" s="313"/>
      <c r="C8" s="313"/>
      <c r="D8" s="313"/>
      <c r="E8" s="313"/>
      <c r="F8" s="313"/>
      <c r="G8" s="314"/>
      <c r="Y8" s="278" t="s">
        <v>595</v>
      </c>
      <c r="Z8" s="279"/>
      <c r="AA8" s="709"/>
      <c r="AB8" s="709"/>
      <c r="AC8" s="709"/>
      <c r="AD8" s="709"/>
      <c r="AE8" s="709"/>
      <c r="AF8" s="709"/>
      <c r="AG8" s="709"/>
      <c r="AH8" s="709"/>
      <c r="AI8" s="709"/>
      <c r="AJ8" s="709"/>
      <c r="AK8" s="710"/>
      <c r="AM8" s="218" t="s">
        <v>591</v>
      </c>
      <c r="AR8" s="218">
        <f>IF($K$10="","",INDEX(クラス!D$4:D$27,MATCH(義理堅き修験者!$K$10,クラス!$C$4:$C$26,0)))</f>
        <v>20</v>
      </c>
      <c r="AS8" s="218">
        <f>IF($K$10="","",INDEX(クラス!E$4:E$27,MATCH(義理堅き修験者!$K$10,クラス!$C$4:$C$26,0)))</f>
        <v>20</v>
      </c>
      <c r="AT8" s="218">
        <f>IF($K$10="","",INDEX(クラス!F$4:F$27,MATCH(義理堅き修験者!$K$10,クラス!$C$4:$C$26,0)))</f>
        <v>15</v>
      </c>
      <c r="AU8" s="218">
        <f>IF($K$10="","",INDEX(クラス!G$4:G$27,MATCH(義理堅き修験者!$K$10,クラス!$C$4:$C$26,0)))</f>
        <v>5</v>
      </c>
      <c r="AV8" s="218">
        <f>IF($K$10="","",INDEX(クラス!H$4:H$27,MATCH(義理堅き修験者!$K$10,クラス!$C$4:$C$26,0)))</f>
        <v>20</v>
      </c>
    </row>
    <row r="9" spans="1:48" ht="13.5" customHeight="1" x14ac:dyDescent="0.15">
      <c r="A9" s="280"/>
      <c r="B9" s="281"/>
      <c r="C9" s="282"/>
      <c r="D9" s="283" t="s">
        <v>590</v>
      </c>
      <c r="E9" s="284"/>
      <c r="F9" s="284"/>
      <c r="G9" s="284"/>
      <c r="H9" s="284"/>
      <c r="I9" s="284"/>
      <c r="J9" s="285"/>
      <c r="K9" s="286" t="s">
        <v>591</v>
      </c>
      <c r="L9" s="284"/>
      <c r="M9" s="284"/>
      <c r="N9" s="284"/>
      <c r="O9" s="284"/>
      <c r="P9" s="284"/>
      <c r="Q9" s="285"/>
      <c r="R9" s="286" t="s">
        <v>592</v>
      </c>
      <c r="S9" s="284"/>
      <c r="T9" s="284"/>
      <c r="U9" s="284"/>
      <c r="V9" s="284"/>
      <c r="W9" s="284"/>
      <c r="X9" s="285"/>
      <c r="Y9" s="287"/>
      <c r="Z9" s="288"/>
      <c r="AA9" s="709"/>
      <c r="AB9" s="709"/>
      <c r="AC9" s="709"/>
      <c r="AD9" s="709"/>
      <c r="AE9" s="709"/>
      <c r="AF9" s="709"/>
      <c r="AG9" s="709"/>
      <c r="AH9" s="709"/>
      <c r="AI9" s="709"/>
      <c r="AJ9" s="709"/>
      <c r="AK9" s="710"/>
      <c r="AM9" s="218" t="s">
        <v>592</v>
      </c>
      <c r="AR9" s="218">
        <f>IF($R$10="","",INDEX(クラス!D$4:D$27,MATCH(義理堅き修験者!$R$10,クラス!$C$4:$C$26,0)))</f>
        <v>20</v>
      </c>
      <c r="AS9" s="218">
        <f>IF($R$10="","",INDEX(クラス!E$4:E$27,MATCH(義理堅き修験者!$R$10,クラス!$C$4:$C$26,0)))</f>
        <v>10</v>
      </c>
      <c r="AT9" s="218">
        <f>IF($R$10="","",INDEX(クラス!F$4:F$27,MATCH(義理堅き修験者!$R$10,クラス!$C$4:$C$26,0)))</f>
        <v>15</v>
      </c>
      <c r="AU9" s="218">
        <f>IF($R$10="","",INDEX(クラス!G$4:G$27,MATCH(義理堅き修験者!$R$10,クラス!$C$4:$C$26,0)))</f>
        <v>15</v>
      </c>
      <c r="AV9" s="218">
        <f>IF($R$10="","",INDEX(クラス!H$4:H$27,MATCH(義理堅き修験者!$R$10,クラス!$C$4:$C$26,0)))</f>
        <v>20</v>
      </c>
    </row>
    <row r="10" spans="1:48" ht="13.5" customHeight="1" x14ac:dyDescent="0.15">
      <c r="A10" s="359" t="s">
        <v>588</v>
      </c>
      <c r="B10" s="360"/>
      <c r="C10" s="361"/>
      <c r="D10" s="287" t="s">
        <v>1271</v>
      </c>
      <c r="E10" s="288"/>
      <c r="F10" s="288"/>
      <c r="G10" s="288"/>
      <c r="H10" s="288"/>
      <c r="I10" s="288"/>
      <c r="J10" s="365"/>
      <c r="K10" s="366" t="s">
        <v>456</v>
      </c>
      <c r="L10" s="288"/>
      <c r="M10" s="288"/>
      <c r="N10" s="288"/>
      <c r="O10" s="288"/>
      <c r="P10" s="288"/>
      <c r="Q10" s="365"/>
      <c r="R10" s="366" t="s">
        <v>45</v>
      </c>
      <c r="S10" s="288"/>
      <c r="T10" s="288"/>
      <c r="U10" s="288"/>
      <c r="V10" s="288"/>
      <c r="W10" s="288"/>
      <c r="X10" s="365"/>
      <c r="Y10" s="305" t="s">
        <v>557</v>
      </c>
      <c r="Z10" s="279"/>
      <c r="AA10" s="709"/>
      <c r="AB10" s="709"/>
      <c r="AC10" s="709"/>
      <c r="AD10" s="709"/>
      <c r="AE10" s="709"/>
      <c r="AF10" s="709"/>
      <c r="AG10" s="709"/>
      <c r="AH10" s="709"/>
      <c r="AI10" s="709"/>
      <c r="AJ10" s="709"/>
      <c r="AK10" s="710"/>
      <c r="AM10" s="218" t="s">
        <v>730</v>
      </c>
      <c r="AR10" s="218">
        <f>SUM(AR7:AR9)</f>
        <v>65</v>
      </c>
      <c r="AS10" s="218">
        <f t="shared" ref="AS10:AV10" si="0">SUM(AS7:AS9)</f>
        <v>50</v>
      </c>
      <c r="AT10" s="218">
        <f t="shared" si="0"/>
        <v>45</v>
      </c>
      <c r="AU10" s="218">
        <f t="shared" si="0"/>
        <v>25</v>
      </c>
      <c r="AV10" s="218">
        <f t="shared" si="0"/>
        <v>55</v>
      </c>
    </row>
    <row r="11" spans="1:48" ht="13.5" customHeight="1" x14ac:dyDescent="0.15">
      <c r="A11" s="359"/>
      <c r="B11" s="360"/>
      <c r="C11" s="361"/>
      <c r="D11" s="287"/>
      <c r="E11" s="288"/>
      <c r="F11" s="288"/>
      <c r="G11" s="288"/>
      <c r="H11" s="288"/>
      <c r="I11" s="288"/>
      <c r="J11" s="365"/>
      <c r="K11" s="366"/>
      <c r="L11" s="288"/>
      <c r="M11" s="288"/>
      <c r="N11" s="288"/>
      <c r="O11" s="288"/>
      <c r="P11" s="288"/>
      <c r="Q11" s="365"/>
      <c r="R11" s="366"/>
      <c r="S11" s="288"/>
      <c r="T11" s="288"/>
      <c r="U11" s="288"/>
      <c r="V11" s="288"/>
      <c r="W11" s="288"/>
      <c r="X11" s="365"/>
      <c r="Y11" s="287"/>
      <c r="Z11" s="288"/>
      <c r="AA11" s="709"/>
      <c r="AB11" s="709"/>
      <c r="AC11" s="709"/>
      <c r="AD11" s="709"/>
      <c r="AE11" s="709"/>
      <c r="AF11" s="709"/>
      <c r="AG11" s="709"/>
      <c r="AH11" s="709"/>
      <c r="AI11" s="709"/>
      <c r="AJ11" s="709"/>
      <c r="AK11" s="710"/>
      <c r="AM11" s="218" t="s">
        <v>596</v>
      </c>
      <c r="AR11" s="218">
        <f>H18</f>
        <v>0</v>
      </c>
      <c r="AS11" s="218">
        <f>H25</f>
        <v>0</v>
      </c>
      <c r="AT11" s="218">
        <f>H32</f>
        <v>0</v>
      </c>
      <c r="AU11" s="218">
        <f>H39</f>
        <v>0</v>
      </c>
      <c r="AV11" s="218">
        <f>H46</f>
        <v>0</v>
      </c>
    </row>
    <row r="12" spans="1:48" ht="13.5" customHeight="1" x14ac:dyDescent="0.15">
      <c r="A12" s="359" t="s">
        <v>589</v>
      </c>
      <c r="B12" s="360"/>
      <c r="C12" s="361"/>
      <c r="D12" s="362" t="str">
        <f>IF($D$10="","",INDEX(クラス!J$4:J$27,MATCH(義理堅き修験者!$D$10,クラス!$C$4:$C$26,0)))</f>
        <v>∴プロフェニティ∴</v>
      </c>
      <c r="E12" s="363"/>
      <c r="F12" s="363"/>
      <c r="G12" s="363"/>
      <c r="H12" s="363"/>
      <c r="I12" s="363"/>
      <c r="J12" s="364"/>
      <c r="K12" s="362" t="str">
        <f>IF($K$10="","",INDEX(クラス!J$4:J$27,MATCH(義理堅き修験者!$K$10,クラス!$C$4:$C$26,0)))</f>
        <v>∴メメント・モリ∴</v>
      </c>
      <c r="L12" s="363"/>
      <c r="M12" s="363"/>
      <c r="N12" s="363"/>
      <c r="O12" s="363"/>
      <c r="P12" s="363"/>
      <c r="Q12" s="364"/>
      <c r="R12" s="362" t="str">
        <f>IF($R$10="","",INDEX(クラス!J$4:J$27,MATCH(義理堅き修験者!$R$10,クラス!$C$4:$C$26,0)))</f>
        <v>∴ビフレスト∴</v>
      </c>
      <c r="S12" s="363"/>
      <c r="T12" s="363"/>
      <c r="U12" s="363"/>
      <c r="V12" s="363"/>
      <c r="W12" s="363"/>
      <c r="X12" s="364"/>
      <c r="Y12" s="305" t="s">
        <v>556</v>
      </c>
      <c r="Z12" s="279"/>
      <c r="AA12" s="709"/>
      <c r="AB12" s="709"/>
      <c r="AC12" s="709"/>
      <c r="AD12" s="709"/>
      <c r="AE12" s="709"/>
      <c r="AF12" s="709"/>
      <c r="AG12" s="709"/>
      <c r="AH12" s="709"/>
      <c r="AI12" s="709"/>
      <c r="AJ12" s="709"/>
      <c r="AK12" s="710"/>
      <c r="AM12" s="218" t="s">
        <v>606</v>
      </c>
      <c r="AR12" s="218">
        <f>H19</f>
        <v>0</v>
      </c>
      <c r="AS12" s="218">
        <f>H26</f>
        <v>0</v>
      </c>
      <c r="AT12" s="218">
        <f>H33</f>
        <v>0</v>
      </c>
      <c r="AU12" s="218">
        <f>H40</f>
        <v>0</v>
      </c>
      <c r="AV12" s="218">
        <f>H47</f>
        <v>0</v>
      </c>
    </row>
    <row r="13" spans="1:48" ht="13.5" customHeight="1" x14ac:dyDescent="0.15">
      <c r="A13" s="359"/>
      <c r="B13" s="360"/>
      <c r="C13" s="361"/>
      <c r="D13" s="362"/>
      <c r="E13" s="363"/>
      <c r="F13" s="363"/>
      <c r="G13" s="363"/>
      <c r="H13" s="363"/>
      <c r="I13" s="363"/>
      <c r="J13" s="364"/>
      <c r="K13" s="362"/>
      <c r="L13" s="363"/>
      <c r="M13" s="363"/>
      <c r="N13" s="363"/>
      <c r="O13" s="363"/>
      <c r="P13" s="363"/>
      <c r="Q13" s="364"/>
      <c r="R13" s="362"/>
      <c r="S13" s="363"/>
      <c r="T13" s="363"/>
      <c r="U13" s="363"/>
      <c r="V13" s="363"/>
      <c r="W13" s="363"/>
      <c r="X13" s="364"/>
      <c r="Y13" s="287"/>
      <c r="Z13" s="288"/>
      <c r="AA13" s="709"/>
      <c r="AB13" s="709"/>
      <c r="AC13" s="709"/>
      <c r="AD13" s="709"/>
      <c r="AE13" s="709"/>
      <c r="AF13" s="709"/>
      <c r="AG13" s="709"/>
      <c r="AH13" s="709"/>
      <c r="AI13" s="709"/>
      <c r="AJ13" s="709"/>
      <c r="AK13" s="710"/>
      <c r="AM13" s="218" t="s">
        <v>604</v>
      </c>
      <c r="AR13" s="218">
        <f>SUM(AR10:AR12)</f>
        <v>65</v>
      </c>
      <c r="AS13" s="218">
        <f t="shared" ref="AS13:AV13" si="1">SUM(AS10:AS12)</f>
        <v>50</v>
      </c>
      <c r="AT13" s="218">
        <f t="shared" si="1"/>
        <v>45</v>
      </c>
      <c r="AU13" s="218">
        <f t="shared" si="1"/>
        <v>25</v>
      </c>
      <c r="AV13" s="218">
        <f t="shared" si="1"/>
        <v>55</v>
      </c>
    </row>
    <row r="14" spans="1:48" ht="13.5" customHeight="1" x14ac:dyDescent="0.15">
      <c r="A14" s="330" t="s">
        <v>593</v>
      </c>
      <c r="B14" s="331"/>
      <c r="C14" s="332"/>
      <c r="D14" s="336"/>
      <c r="E14" s="337"/>
      <c r="F14" s="337"/>
      <c r="G14" s="337"/>
      <c r="H14" s="337"/>
      <c r="I14" s="337"/>
      <c r="J14" s="337"/>
      <c r="K14" s="337"/>
      <c r="L14" s="337"/>
      <c r="M14" s="337"/>
      <c r="N14" s="337"/>
      <c r="O14" s="337"/>
      <c r="P14" s="337"/>
      <c r="Q14" s="338"/>
      <c r="R14" s="342"/>
      <c r="S14" s="343"/>
      <c r="T14" s="343"/>
      <c r="U14" s="343"/>
      <c r="V14" s="343"/>
      <c r="W14" s="343"/>
      <c r="X14" s="344"/>
      <c r="Y14" s="305" t="s">
        <v>594</v>
      </c>
      <c r="Z14" s="279"/>
      <c r="AA14" s="709"/>
      <c r="AB14" s="709"/>
      <c r="AC14" s="709"/>
      <c r="AD14" s="709"/>
      <c r="AE14" s="709"/>
      <c r="AF14" s="709"/>
      <c r="AG14" s="709"/>
      <c r="AH14" s="709"/>
      <c r="AI14" s="709"/>
      <c r="AJ14" s="709"/>
      <c r="AK14" s="710"/>
    </row>
    <row r="15" spans="1:48" ht="13.5" customHeight="1" thickBot="1" x14ac:dyDescent="0.2">
      <c r="A15" s="333"/>
      <c r="B15" s="334"/>
      <c r="C15" s="335"/>
      <c r="D15" s="339"/>
      <c r="E15" s="340"/>
      <c r="F15" s="340"/>
      <c r="G15" s="340"/>
      <c r="H15" s="340"/>
      <c r="I15" s="340"/>
      <c r="J15" s="340"/>
      <c r="K15" s="340"/>
      <c r="L15" s="340"/>
      <c r="M15" s="340"/>
      <c r="N15" s="340"/>
      <c r="O15" s="340"/>
      <c r="P15" s="340"/>
      <c r="Q15" s="341"/>
      <c r="R15" s="345"/>
      <c r="S15" s="346"/>
      <c r="T15" s="346"/>
      <c r="U15" s="346"/>
      <c r="V15" s="346"/>
      <c r="W15" s="346"/>
      <c r="X15" s="347"/>
      <c r="Y15" s="348"/>
      <c r="Z15" s="349"/>
      <c r="AA15" s="711"/>
      <c r="AB15" s="711"/>
      <c r="AC15" s="711"/>
      <c r="AD15" s="711"/>
      <c r="AE15" s="711"/>
      <c r="AF15" s="711"/>
      <c r="AG15" s="711"/>
      <c r="AH15" s="711"/>
      <c r="AI15" s="711"/>
      <c r="AJ15" s="711"/>
      <c r="AK15" s="712"/>
      <c r="AM15" s="218" t="s">
        <v>607</v>
      </c>
      <c r="AR15" s="218">
        <f>IF(AR10&lt;50, IF(AR13&lt;50, AR12*2, (50-AR10)*2+(AR12-(50-AR10))*3), AR12*3)</f>
        <v>0</v>
      </c>
      <c r="AS15" s="218">
        <f t="shared" ref="AS15:AV15" si="2">IF(AS10&lt;50, IF(AS13&lt;50, AS12*2, (50-AS10)*2+(AS12-(50-AS10))*3), AS12*3)</f>
        <v>0</v>
      </c>
      <c r="AT15" s="218">
        <f t="shared" si="2"/>
        <v>0</v>
      </c>
      <c r="AU15" s="218">
        <f t="shared" si="2"/>
        <v>0</v>
      </c>
      <c r="AV15" s="218">
        <f t="shared" si="2"/>
        <v>0</v>
      </c>
    </row>
    <row r="16" spans="1:48" ht="13.5" customHeight="1" thickBot="1" x14ac:dyDescent="0.2"/>
    <row r="17" spans="1:44" ht="13.5" customHeight="1" x14ac:dyDescent="0.15">
      <c r="A17" s="286" t="s">
        <v>558</v>
      </c>
      <c r="B17" s="284"/>
      <c r="C17" s="284"/>
      <c r="D17" s="284"/>
      <c r="E17" s="284"/>
      <c r="F17" s="284"/>
      <c r="G17" s="284"/>
      <c r="H17" s="350" t="s">
        <v>596</v>
      </c>
      <c r="I17" s="351"/>
      <c r="K17" s="352" t="s">
        <v>613</v>
      </c>
      <c r="L17" s="353"/>
      <c r="M17" s="286" t="s">
        <v>559</v>
      </c>
      <c r="N17" s="284"/>
      <c r="O17" s="284"/>
      <c r="P17" s="284"/>
      <c r="Q17" s="284"/>
      <c r="R17" s="284"/>
      <c r="S17" s="284"/>
      <c r="T17" s="358"/>
      <c r="U17" s="286" t="s">
        <v>560</v>
      </c>
      <c r="V17" s="284"/>
      <c r="W17" s="284"/>
      <c r="X17" s="284"/>
      <c r="Y17" s="284"/>
      <c r="Z17" s="284"/>
      <c r="AA17" s="284"/>
      <c r="AB17" s="358"/>
      <c r="AC17" s="286" t="s">
        <v>561</v>
      </c>
      <c r="AD17" s="284"/>
      <c r="AE17" s="284"/>
      <c r="AF17" s="284"/>
      <c r="AG17" s="284"/>
      <c r="AH17" s="284"/>
      <c r="AI17" s="284"/>
      <c r="AJ17" s="285"/>
    </row>
    <row r="18" spans="1:44" ht="13.5" customHeight="1" x14ac:dyDescent="0.15">
      <c r="A18" s="381" t="s">
        <v>562</v>
      </c>
      <c r="B18" s="382"/>
      <c r="C18" s="382"/>
      <c r="D18" s="382"/>
      <c r="E18" s="383">
        <f>AR13</f>
        <v>65</v>
      </c>
      <c r="F18" s="383"/>
      <c r="G18" s="383"/>
      <c r="H18" s="376"/>
      <c r="I18" s="379"/>
      <c r="K18" s="354"/>
      <c r="L18" s="355"/>
      <c r="M18" s="384" t="s">
        <v>563</v>
      </c>
      <c r="N18" s="385"/>
      <c r="O18" s="385"/>
      <c r="P18" s="385"/>
      <c r="Q18" s="386">
        <f>IF(AND(D10="",K10="",R10=""),"",ROUNDUP((E18+E32)/5+15,0)+Q20)</f>
        <v>37</v>
      </c>
      <c r="R18" s="386"/>
      <c r="S18" s="386"/>
      <c r="T18" s="387"/>
      <c r="U18" s="384" t="s">
        <v>614</v>
      </c>
      <c r="V18" s="385"/>
      <c r="W18" s="385"/>
      <c r="X18" s="385"/>
      <c r="Y18" s="388">
        <f>E46/5+Y20</f>
        <v>11</v>
      </c>
      <c r="Z18" s="388"/>
      <c r="AA18" s="388"/>
      <c r="AB18" s="389"/>
      <c r="AC18" s="384" t="s">
        <v>615</v>
      </c>
      <c r="AD18" s="385"/>
      <c r="AE18" s="385"/>
      <c r="AF18" s="385"/>
      <c r="AG18" s="363">
        <f>IF(AND(D10="",K10="",R10=""),"",ROUNDUP((E25+E39)/10+5,0)-AG20+AG21)</f>
        <v>10</v>
      </c>
      <c r="AH18" s="363"/>
      <c r="AI18" s="363"/>
      <c r="AJ18" s="364"/>
      <c r="AM18" s="218" t="s">
        <v>635</v>
      </c>
    </row>
    <row r="19" spans="1:44" ht="13.5" customHeight="1" x14ac:dyDescent="0.15">
      <c r="A19" s="381"/>
      <c r="B19" s="382"/>
      <c r="C19" s="382"/>
      <c r="D19" s="382"/>
      <c r="E19" s="383"/>
      <c r="F19" s="383"/>
      <c r="G19" s="383"/>
      <c r="H19" s="376"/>
      <c r="I19" s="379"/>
      <c r="K19" s="354"/>
      <c r="L19" s="355"/>
      <c r="M19" s="384"/>
      <c r="N19" s="385"/>
      <c r="O19" s="385"/>
      <c r="P19" s="385"/>
      <c r="Q19" s="386"/>
      <c r="R19" s="386"/>
      <c r="S19" s="386"/>
      <c r="T19" s="387"/>
      <c r="U19" s="384"/>
      <c r="V19" s="385"/>
      <c r="W19" s="385"/>
      <c r="X19" s="385"/>
      <c r="Y19" s="388"/>
      <c r="Z19" s="388"/>
      <c r="AA19" s="388"/>
      <c r="AB19" s="389"/>
      <c r="AC19" s="384"/>
      <c r="AD19" s="385"/>
      <c r="AE19" s="385"/>
      <c r="AF19" s="385"/>
      <c r="AG19" s="363"/>
      <c r="AH19" s="363"/>
      <c r="AI19" s="363"/>
      <c r="AJ19" s="364"/>
      <c r="AM19" s="218" t="s">
        <v>636</v>
      </c>
      <c r="AR19" s="218">
        <f>SUM(AR15:AV15)</f>
        <v>0</v>
      </c>
    </row>
    <row r="20" spans="1:44" ht="13.5" customHeight="1" thickBot="1" x14ac:dyDescent="0.2">
      <c r="A20" s="370" t="s">
        <v>602</v>
      </c>
      <c r="B20" s="371"/>
      <c r="C20" s="371"/>
      <c r="D20" s="371"/>
      <c r="E20" s="279" t="s">
        <v>603</v>
      </c>
      <c r="F20" s="279"/>
      <c r="G20" s="279" t="s">
        <v>604</v>
      </c>
      <c r="H20" s="279"/>
      <c r="I20" s="380"/>
      <c r="K20" s="356"/>
      <c r="L20" s="357"/>
      <c r="M20" s="367" t="s">
        <v>564</v>
      </c>
      <c r="N20" s="368"/>
      <c r="O20" s="368"/>
      <c r="P20" s="368"/>
      <c r="Q20" s="308"/>
      <c r="R20" s="308"/>
      <c r="S20" s="308"/>
      <c r="T20" s="369"/>
      <c r="U20" s="367" t="s">
        <v>564</v>
      </c>
      <c r="V20" s="368"/>
      <c r="W20" s="368"/>
      <c r="X20" s="368"/>
      <c r="Y20" s="308"/>
      <c r="Z20" s="308"/>
      <c r="AA20" s="308"/>
      <c r="AB20" s="369"/>
      <c r="AC20" s="370" t="s">
        <v>616</v>
      </c>
      <c r="AD20" s="371"/>
      <c r="AE20" s="371"/>
      <c r="AF20" s="371"/>
      <c r="AG20" s="372">
        <f>AH71+AF85+AJ61</f>
        <v>3</v>
      </c>
      <c r="AH20" s="372"/>
      <c r="AI20" s="372"/>
      <c r="AJ20" s="373"/>
      <c r="AM20" s="218" t="s">
        <v>729</v>
      </c>
      <c r="AR20" s="218">
        <f>(SUM(E21:F24,E28:F31,E35:F38,E42:F45)-6)*10</f>
        <v>0</v>
      </c>
    </row>
    <row r="21" spans="1:44" ht="13.5" customHeight="1" thickBot="1" x14ac:dyDescent="0.2">
      <c r="A21" s="374" t="s">
        <v>565</v>
      </c>
      <c r="B21" s="375"/>
      <c r="C21" s="375"/>
      <c r="D21" s="375"/>
      <c r="E21" s="376">
        <v>0</v>
      </c>
      <c r="F21" s="376"/>
      <c r="G21" s="377">
        <f>$E$18+E21*20</f>
        <v>65</v>
      </c>
      <c r="H21" s="377"/>
      <c r="I21" s="378"/>
      <c r="AC21" s="367" t="s">
        <v>564</v>
      </c>
      <c r="AD21" s="368"/>
      <c r="AE21" s="368"/>
      <c r="AF21" s="368"/>
      <c r="AG21" s="308"/>
      <c r="AH21" s="308"/>
      <c r="AI21" s="308"/>
      <c r="AJ21" s="309"/>
      <c r="AM21" s="218" t="s">
        <v>637</v>
      </c>
      <c r="AR21" s="220">
        <f>AJ148*5-25</f>
        <v>0</v>
      </c>
    </row>
    <row r="22" spans="1:44" ht="13.5" customHeight="1" thickBot="1" x14ac:dyDescent="0.2">
      <c r="A22" s="374" t="s">
        <v>599</v>
      </c>
      <c r="B22" s="375"/>
      <c r="C22" s="375"/>
      <c r="D22" s="375"/>
      <c r="E22" s="376">
        <v>3</v>
      </c>
      <c r="F22" s="376"/>
      <c r="G22" s="377">
        <f t="shared" ref="G22:G24" si="3">$E$18+E22*20</f>
        <v>125</v>
      </c>
      <c r="H22" s="377"/>
      <c r="I22" s="378"/>
      <c r="K22" s="410" t="s">
        <v>617</v>
      </c>
      <c r="L22" s="411"/>
      <c r="M22" s="411"/>
      <c r="N22" s="411"/>
      <c r="O22" s="411"/>
      <c r="P22" s="411"/>
      <c r="Q22" s="412"/>
      <c r="AM22" s="218" t="s">
        <v>731</v>
      </c>
      <c r="AR22" s="218">
        <f>AI54+AI58</f>
        <v>0</v>
      </c>
    </row>
    <row r="23" spans="1:44" ht="13.5" customHeight="1" thickBot="1" x14ac:dyDescent="0.2">
      <c r="A23" s="374" t="s">
        <v>569</v>
      </c>
      <c r="B23" s="375"/>
      <c r="C23" s="375"/>
      <c r="D23" s="375"/>
      <c r="E23" s="376">
        <v>0</v>
      </c>
      <c r="F23" s="376"/>
      <c r="G23" s="377">
        <f t="shared" si="3"/>
        <v>65</v>
      </c>
      <c r="H23" s="377"/>
      <c r="I23" s="378"/>
      <c r="K23" s="413"/>
      <c r="L23" s="414"/>
      <c r="M23" s="414"/>
      <c r="N23" s="414"/>
      <c r="O23" s="414"/>
      <c r="P23" s="414"/>
      <c r="Q23" s="415"/>
      <c r="R23" s="390" t="s">
        <v>568</v>
      </c>
      <c r="S23" s="391"/>
      <c r="T23" s="391"/>
      <c r="U23" s="391"/>
      <c r="V23" s="391"/>
      <c r="W23" s="391"/>
      <c r="X23" s="391"/>
      <c r="Y23" s="391"/>
      <c r="Z23" s="391"/>
      <c r="AA23" s="391"/>
      <c r="AB23" s="391"/>
      <c r="AC23" s="391"/>
      <c r="AD23" s="391"/>
      <c r="AE23" s="391"/>
      <c r="AF23" s="391"/>
      <c r="AG23" s="391"/>
      <c r="AH23" s="391"/>
      <c r="AI23" s="391"/>
      <c r="AJ23" s="392"/>
      <c r="AM23" s="218" t="s">
        <v>732</v>
      </c>
      <c r="AR23" s="218">
        <f>ROUNDUP(SUM(AJ71,AI85,AH99)/100,0)-15</f>
        <v>0</v>
      </c>
    </row>
    <row r="24" spans="1:44" ht="14.25" customHeight="1" thickBot="1" x14ac:dyDescent="0.2">
      <c r="A24" s="393" t="s">
        <v>567</v>
      </c>
      <c r="B24" s="394"/>
      <c r="C24" s="394"/>
      <c r="D24" s="394"/>
      <c r="E24" s="395">
        <v>0</v>
      </c>
      <c r="F24" s="395"/>
      <c r="G24" s="377">
        <f t="shared" si="3"/>
        <v>65</v>
      </c>
      <c r="H24" s="377"/>
      <c r="I24" s="378"/>
      <c r="K24" s="396" t="s">
        <v>620</v>
      </c>
      <c r="L24" s="397"/>
      <c r="M24" s="221" t="s">
        <v>621</v>
      </c>
      <c r="N24" s="402"/>
      <c r="O24" s="402"/>
      <c r="P24" s="402"/>
      <c r="Q24" s="402"/>
      <c r="R24" s="403"/>
      <c r="S24" s="403"/>
      <c r="T24" s="403"/>
      <c r="U24" s="403"/>
      <c r="V24" s="403"/>
      <c r="W24" s="403"/>
      <c r="X24" s="403"/>
      <c r="Y24" s="403"/>
      <c r="Z24" s="403"/>
      <c r="AA24" s="403"/>
      <c r="AB24" s="403"/>
      <c r="AC24" s="403"/>
      <c r="AD24" s="403"/>
      <c r="AE24" s="403"/>
      <c r="AF24" s="403"/>
      <c r="AG24" s="403"/>
      <c r="AH24" s="403"/>
      <c r="AI24" s="403"/>
      <c r="AJ24" s="404"/>
      <c r="AM24" s="218" t="s">
        <v>604</v>
      </c>
      <c r="AR24" s="218">
        <f>SUM(AR19:AR23)</f>
        <v>0</v>
      </c>
    </row>
    <row r="25" spans="1:44" ht="14.25" customHeight="1" x14ac:dyDescent="0.15">
      <c r="A25" s="405" t="s">
        <v>600</v>
      </c>
      <c r="B25" s="406"/>
      <c r="C25" s="406"/>
      <c r="D25" s="406"/>
      <c r="E25" s="407">
        <f>AS13</f>
        <v>50</v>
      </c>
      <c r="F25" s="407"/>
      <c r="G25" s="407"/>
      <c r="H25" s="408"/>
      <c r="I25" s="409"/>
      <c r="J25" s="222"/>
      <c r="K25" s="398"/>
      <c r="L25" s="399"/>
      <c r="M25" s="223" t="s">
        <v>622</v>
      </c>
      <c r="N25" s="343"/>
      <c r="O25" s="343"/>
      <c r="P25" s="343"/>
      <c r="Q25" s="343"/>
      <c r="R25" s="426"/>
      <c r="S25" s="426"/>
      <c r="T25" s="426"/>
      <c r="U25" s="426"/>
      <c r="V25" s="426"/>
      <c r="W25" s="426"/>
      <c r="X25" s="426"/>
      <c r="Y25" s="426"/>
      <c r="Z25" s="426"/>
      <c r="AA25" s="426"/>
      <c r="AB25" s="426"/>
      <c r="AC25" s="426"/>
      <c r="AD25" s="426"/>
      <c r="AE25" s="426"/>
      <c r="AF25" s="426"/>
      <c r="AG25" s="426"/>
      <c r="AH25" s="426"/>
      <c r="AI25" s="426"/>
      <c r="AJ25" s="427"/>
    </row>
    <row r="26" spans="1:44" ht="14.25" customHeight="1" x14ac:dyDescent="0.15">
      <c r="A26" s="381"/>
      <c r="B26" s="382"/>
      <c r="C26" s="382"/>
      <c r="D26" s="382"/>
      <c r="E26" s="383"/>
      <c r="F26" s="383"/>
      <c r="G26" s="383"/>
      <c r="H26" s="376"/>
      <c r="I26" s="379"/>
      <c r="J26" s="222"/>
      <c r="K26" s="398"/>
      <c r="L26" s="399"/>
      <c r="M26" s="224" t="s">
        <v>623</v>
      </c>
      <c r="N26" s="343"/>
      <c r="O26" s="343"/>
      <c r="P26" s="343"/>
      <c r="Q26" s="343"/>
      <c r="R26" s="429"/>
      <c r="S26" s="429"/>
      <c r="T26" s="429"/>
      <c r="U26" s="429"/>
      <c r="V26" s="429"/>
      <c r="W26" s="429"/>
      <c r="X26" s="429"/>
      <c r="Y26" s="429"/>
      <c r="Z26" s="429"/>
      <c r="AA26" s="429"/>
      <c r="AB26" s="429"/>
      <c r="AC26" s="429"/>
      <c r="AD26" s="429"/>
      <c r="AE26" s="429"/>
      <c r="AF26" s="429"/>
      <c r="AG26" s="429"/>
      <c r="AH26" s="429"/>
      <c r="AI26" s="429"/>
      <c r="AJ26" s="430"/>
    </row>
    <row r="27" spans="1:44" ht="13.5" customHeight="1" thickBot="1" x14ac:dyDescent="0.2">
      <c r="A27" s="370" t="s">
        <v>602</v>
      </c>
      <c r="B27" s="371"/>
      <c r="C27" s="371"/>
      <c r="D27" s="371"/>
      <c r="E27" s="279" t="s">
        <v>603</v>
      </c>
      <c r="F27" s="279"/>
      <c r="G27" s="279" t="s">
        <v>604</v>
      </c>
      <c r="H27" s="279"/>
      <c r="I27" s="380"/>
      <c r="K27" s="400"/>
      <c r="L27" s="401"/>
      <c r="M27" s="225" t="s">
        <v>622</v>
      </c>
      <c r="N27" s="428"/>
      <c r="O27" s="428"/>
      <c r="P27" s="428"/>
      <c r="Q27" s="428"/>
      <c r="R27" s="431" t="s">
        <v>839</v>
      </c>
      <c r="S27" s="431"/>
      <c r="T27" s="431"/>
      <c r="U27" s="431"/>
      <c r="V27" s="431"/>
      <c r="W27" s="431"/>
      <c r="X27" s="431"/>
      <c r="Y27" s="431"/>
      <c r="Z27" s="431"/>
      <c r="AA27" s="431"/>
      <c r="AB27" s="431"/>
      <c r="AC27" s="431"/>
      <c r="AD27" s="431"/>
      <c r="AE27" s="431"/>
      <c r="AF27" s="431"/>
      <c r="AG27" s="431"/>
      <c r="AH27" s="431"/>
      <c r="AI27" s="431"/>
      <c r="AJ27" s="432"/>
    </row>
    <row r="28" spans="1:44" ht="14.25" customHeight="1" x14ac:dyDescent="0.15">
      <c r="A28" s="374" t="s">
        <v>570</v>
      </c>
      <c r="B28" s="375"/>
      <c r="C28" s="375"/>
      <c r="D28" s="375"/>
      <c r="E28" s="376">
        <v>0</v>
      </c>
      <c r="F28" s="376"/>
      <c r="G28" s="377">
        <f>$E$25+E28*20</f>
        <v>50</v>
      </c>
      <c r="H28" s="377"/>
      <c r="I28" s="378"/>
      <c r="K28" s="396" t="s">
        <v>619</v>
      </c>
      <c r="L28" s="416"/>
      <c r="M28" s="221" t="s">
        <v>621</v>
      </c>
      <c r="N28" s="420"/>
      <c r="O28" s="402"/>
      <c r="P28" s="402"/>
      <c r="Q28" s="402"/>
      <c r="R28" s="422"/>
      <c r="S28" s="422"/>
      <c r="T28" s="422"/>
      <c r="U28" s="422"/>
      <c r="V28" s="422"/>
      <c r="W28" s="422"/>
      <c r="X28" s="422"/>
      <c r="Y28" s="422"/>
      <c r="Z28" s="422"/>
      <c r="AA28" s="422"/>
      <c r="AB28" s="422"/>
      <c r="AC28" s="422"/>
      <c r="AD28" s="422"/>
      <c r="AE28" s="422"/>
      <c r="AF28" s="422"/>
      <c r="AG28" s="422"/>
      <c r="AH28" s="422"/>
      <c r="AI28" s="422"/>
      <c r="AJ28" s="423"/>
    </row>
    <row r="29" spans="1:44" ht="13.5" customHeight="1" x14ac:dyDescent="0.15">
      <c r="A29" s="374" t="s">
        <v>571</v>
      </c>
      <c r="B29" s="375"/>
      <c r="C29" s="375"/>
      <c r="D29" s="375"/>
      <c r="E29" s="376">
        <v>0</v>
      </c>
      <c r="F29" s="376"/>
      <c r="G29" s="377">
        <f t="shared" ref="G29:G31" si="4">$E$25+E29*20</f>
        <v>50</v>
      </c>
      <c r="H29" s="377"/>
      <c r="I29" s="378"/>
      <c r="K29" s="398"/>
      <c r="L29" s="417"/>
      <c r="M29" s="223" t="s">
        <v>622</v>
      </c>
      <c r="N29" s="421"/>
      <c r="O29" s="343"/>
      <c r="P29" s="343"/>
      <c r="Q29" s="343"/>
      <c r="R29" s="424"/>
      <c r="S29" s="424"/>
      <c r="T29" s="424"/>
      <c r="U29" s="424"/>
      <c r="V29" s="424"/>
      <c r="W29" s="424"/>
      <c r="X29" s="424"/>
      <c r="Y29" s="424"/>
      <c r="Z29" s="424"/>
      <c r="AA29" s="424"/>
      <c r="AB29" s="424"/>
      <c r="AC29" s="424"/>
      <c r="AD29" s="424"/>
      <c r="AE29" s="424"/>
      <c r="AF29" s="424"/>
      <c r="AG29" s="424"/>
      <c r="AH29" s="424"/>
      <c r="AI29" s="424"/>
      <c r="AJ29" s="425"/>
    </row>
    <row r="30" spans="1:44" ht="13.5" customHeight="1" x14ac:dyDescent="0.15">
      <c r="A30" s="374" t="s">
        <v>566</v>
      </c>
      <c r="B30" s="375"/>
      <c r="C30" s="375"/>
      <c r="D30" s="375"/>
      <c r="E30" s="376">
        <v>1</v>
      </c>
      <c r="F30" s="376"/>
      <c r="G30" s="377">
        <f t="shared" si="4"/>
        <v>70</v>
      </c>
      <c r="H30" s="377"/>
      <c r="I30" s="378"/>
      <c r="K30" s="398"/>
      <c r="L30" s="417"/>
      <c r="M30" s="224" t="s">
        <v>623</v>
      </c>
      <c r="N30" s="343"/>
      <c r="O30" s="343"/>
      <c r="P30" s="343"/>
      <c r="Q30" s="343"/>
      <c r="R30" s="429"/>
      <c r="S30" s="429"/>
      <c r="T30" s="429"/>
      <c r="U30" s="429"/>
      <c r="V30" s="429"/>
      <c r="W30" s="429"/>
      <c r="X30" s="429"/>
      <c r="Y30" s="429"/>
      <c r="Z30" s="429"/>
      <c r="AA30" s="429"/>
      <c r="AB30" s="429"/>
      <c r="AC30" s="429"/>
      <c r="AD30" s="429"/>
      <c r="AE30" s="429"/>
      <c r="AF30" s="429"/>
      <c r="AG30" s="429"/>
      <c r="AH30" s="429"/>
      <c r="AI30" s="429"/>
      <c r="AJ30" s="430"/>
    </row>
    <row r="31" spans="1:44" ht="13.5" customHeight="1" thickBot="1" x14ac:dyDescent="0.2">
      <c r="A31" s="393" t="s">
        <v>572</v>
      </c>
      <c r="B31" s="394"/>
      <c r="C31" s="394"/>
      <c r="D31" s="394"/>
      <c r="E31" s="395">
        <v>0</v>
      </c>
      <c r="F31" s="395"/>
      <c r="G31" s="377">
        <f t="shared" si="4"/>
        <v>50</v>
      </c>
      <c r="H31" s="377"/>
      <c r="I31" s="378"/>
      <c r="J31" s="226"/>
      <c r="K31" s="418"/>
      <c r="L31" s="419"/>
      <c r="M31" s="227" t="s">
        <v>622</v>
      </c>
      <c r="N31" s="346"/>
      <c r="O31" s="346"/>
      <c r="P31" s="346"/>
      <c r="Q31" s="346"/>
      <c r="R31" s="431" t="s">
        <v>839</v>
      </c>
      <c r="S31" s="431"/>
      <c r="T31" s="431"/>
      <c r="U31" s="431"/>
      <c r="V31" s="431"/>
      <c r="W31" s="431"/>
      <c r="X31" s="431"/>
      <c r="Y31" s="431"/>
      <c r="Z31" s="431"/>
      <c r="AA31" s="431"/>
      <c r="AB31" s="431"/>
      <c r="AC31" s="431"/>
      <c r="AD31" s="431"/>
      <c r="AE31" s="431"/>
      <c r="AF31" s="431"/>
      <c r="AG31" s="431"/>
      <c r="AH31" s="431"/>
      <c r="AI31" s="431"/>
      <c r="AJ31" s="432"/>
      <c r="AM31" s="228"/>
    </row>
    <row r="32" spans="1:44" ht="13.5" customHeight="1" x14ac:dyDescent="0.15">
      <c r="A32" s="405" t="s">
        <v>574</v>
      </c>
      <c r="B32" s="406"/>
      <c r="C32" s="406"/>
      <c r="D32" s="406"/>
      <c r="E32" s="407">
        <f>AT13</f>
        <v>45</v>
      </c>
      <c r="F32" s="407"/>
      <c r="G32" s="407"/>
      <c r="H32" s="408"/>
      <c r="I32" s="409"/>
      <c r="J32" s="222"/>
      <c r="K32" s="433" t="s">
        <v>618</v>
      </c>
      <c r="L32" s="434"/>
      <c r="M32" s="225" t="s">
        <v>621</v>
      </c>
      <c r="N32" s="435"/>
      <c r="O32" s="436"/>
      <c r="P32" s="436"/>
      <c r="Q32" s="436"/>
      <c r="R32" s="437"/>
      <c r="S32" s="437"/>
      <c r="T32" s="437"/>
      <c r="U32" s="437"/>
      <c r="V32" s="437"/>
      <c r="W32" s="437"/>
      <c r="X32" s="437"/>
      <c r="Y32" s="437"/>
      <c r="Z32" s="437"/>
      <c r="AA32" s="437"/>
      <c r="AB32" s="437"/>
      <c r="AC32" s="437"/>
      <c r="AD32" s="437"/>
      <c r="AE32" s="437"/>
      <c r="AF32" s="437"/>
      <c r="AG32" s="437"/>
      <c r="AH32" s="437"/>
      <c r="AI32" s="437"/>
      <c r="AJ32" s="438"/>
      <c r="AM32" s="228"/>
    </row>
    <row r="33" spans="1:36" ht="13.5" customHeight="1" x14ac:dyDescent="0.15">
      <c r="A33" s="381"/>
      <c r="B33" s="382"/>
      <c r="C33" s="382"/>
      <c r="D33" s="382"/>
      <c r="E33" s="383"/>
      <c r="F33" s="383"/>
      <c r="G33" s="383"/>
      <c r="H33" s="376"/>
      <c r="I33" s="379"/>
      <c r="J33" s="222"/>
      <c r="K33" s="398"/>
      <c r="L33" s="417"/>
      <c r="M33" s="223" t="s">
        <v>622</v>
      </c>
      <c r="N33" s="421"/>
      <c r="O33" s="343"/>
      <c r="P33" s="343"/>
      <c r="Q33" s="343"/>
      <c r="R33" s="426"/>
      <c r="S33" s="426"/>
      <c r="T33" s="426"/>
      <c r="U33" s="426"/>
      <c r="V33" s="426"/>
      <c r="W33" s="426"/>
      <c r="X33" s="426"/>
      <c r="Y33" s="426"/>
      <c r="Z33" s="426"/>
      <c r="AA33" s="426"/>
      <c r="AB33" s="426"/>
      <c r="AC33" s="426"/>
      <c r="AD33" s="426"/>
      <c r="AE33" s="426"/>
      <c r="AF33" s="426"/>
      <c r="AG33" s="426"/>
      <c r="AH33" s="426"/>
      <c r="AI33" s="426"/>
      <c r="AJ33" s="427"/>
    </row>
    <row r="34" spans="1:36" ht="13.5" customHeight="1" x14ac:dyDescent="0.15">
      <c r="A34" s="370" t="s">
        <v>602</v>
      </c>
      <c r="B34" s="371"/>
      <c r="C34" s="371"/>
      <c r="D34" s="371"/>
      <c r="E34" s="279" t="s">
        <v>603</v>
      </c>
      <c r="F34" s="279"/>
      <c r="G34" s="279" t="s">
        <v>604</v>
      </c>
      <c r="H34" s="279"/>
      <c r="I34" s="380"/>
      <c r="K34" s="398"/>
      <c r="L34" s="417"/>
      <c r="M34" s="224" t="s">
        <v>623</v>
      </c>
      <c r="N34" s="343"/>
      <c r="O34" s="343"/>
      <c r="P34" s="343"/>
      <c r="Q34" s="343"/>
      <c r="R34" s="460"/>
      <c r="S34" s="460"/>
      <c r="T34" s="460"/>
      <c r="U34" s="460"/>
      <c r="V34" s="460"/>
      <c r="W34" s="460"/>
      <c r="X34" s="460"/>
      <c r="Y34" s="460"/>
      <c r="Z34" s="460"/>
      <c r="AA34" s="460"/>
      <c r="AB34" s="460"/>
      <c r="AC34" s="460"/>
      <c r="AD34" s="460"/>
      <c r="AE34" s="460"/>
      <c r="AF34" s="460"/>
      <c r="AG34" s="460"/>
      <c r="AH34" s="460"/>
      <c r="AI34" s="460"/>
      <c r="AJ34" s="461"/>
    </row>
    <row r="35" spans="1:36" ht="13.5" customHeight="1" thickBot="1" x14ac:dyDescent="0.2">
      <c r="A35" s="374" t="s">
        <v>575</v>
      </c>
      <c r="B35" s="375"/>
      <c r="C35" s="375"/>
      <c r="D35" s="375"/>
      <c r="E35" s="376">
        <v>2</v>
      </c>
      <c r="F35" s="376"/>
      <c r="G35" s="377">
        <f>$E$32+E35*20</f>
        <v>85</v>
      </c>
      <c r="H35" s="377"/>
      <c r="I35" s="378"/>
      <c r="J35" s="226"/>
      <c r="K35" s="418"/>
      <c r="L35" s="419"/>
      <c r="M35" s="227" t="s">
        <v>622</v>
      </c>
      <c r="N35" s="346"/>
      <c r="O35" s="346"/>
      <c r="P35" s="346"/>
      <c r="Q35" s="346"/>
      <c r="R35" s="431" t="s">
        <v>839</v>
      </c>
      <c r="S35" s="431"/>
      <c r="T35" s="431"/>
      <c r="U35" s="431"/>
      <c r="V35" s="431"/>
      <c r="W35" s="431"/>
      <c r="X35" s="431"/>
      <c r="Y35" s="431"/>
      <c r="Z35" s="431"/>
      <c r="AA35" s="431"/>
      <c r="AB35" s="431"/>
      <c r="AC35" s="431"/>
      <c r="AD35" s="431"/>
      <c r="AE35" s="431"/>
      <c r="AF35" s="431"/>
      <c r="AG35" s="431"/>
      <c r="AH35" s="431"/>
      <c r="AI35" s="431"/>
      <c r="AJ35" s="432"/>
    </row>
    <row r="36" spans="1:36" ht="13.5" customHeight="1" thickBot="1" x14ac:dyDescent="0.2">
      <c r="A36" s="374" t="s">
        <v>577</v>
      </c>
      <c r="B36" s="375"/>
      <c r="C36" s="375"/>
      <c r="D36" s="375"/>
      <c r="E36" s="376">
        <v>0</v>
      </c>
      <c r="F36" s="376"/>
      <c r="G36" s="377">
        <f t="shared" ref="G36:G38" si="5">$E$32+E36*20</f>
        <v>45</v>
      </c>
      <c r="H36" s="377"/>
      <c r="I36" s="378"/>
      <c r="J36" s="226"/>
      <c r="K36" s="229"/>
      <c r="N36" s="230"/>
      <c r="Q36" s="231"/>
      <c r="R36" s="231"/>
      <c r="U36" s="231"/>
      <c r="V36" s="231"/>
      <c r="Y36" s="231"/>
      <c r="Z36" s="231"/>
      <c r="AC36" s="231"/>
      <c r="AD36" s="231"/>
      <c r="AG36" s="231"/>
      <c r="AH36" s="231"/>
      <c r="AJ36" s="230"/>
    </row>
    <row r="37" spans="1:36" ht="13.5" customHeight="1" x14ac:dyDescent="0.15">
      <c r="A37" s="374" t="s">
        <v>576</v>
      </c>
      <c r="B37" s="375"/>
      <c r="C37" s="375"/>
      <c r="D37" s="375"/>
      <c r="E37" s="376">
        <v>0</v>
      </c>
      <c r="F37" s="376"/>
      <c r="G37" s="377">
        <f t="shared" si="5"/>
        <v>45</v>
      </c>
      <c r="H37" s="377"/>
      <c r="I37" s="378"/>
      <c r="J37" s="226"/>
      <c r="K37" s="439" t="s">
        <v>624</v>
      </c>
      <c r="L37" s="440"/>
      <c r="M37" s="440"/>
      <c r="N37" s="440"/>
      <c r="O37" s="440"/>
      <c r="P37" s="440"/>
      <c r="Q37" s="441"/>
      <c r="R37" s="445" t="s">
        <v>630</v>
      </c>
      <c r="S37" s="446"/>
      <c r="T37" s="446"/>
      <c r="U37" s="446"/>
      <c r="V37" s="446"/>
      <c r="W37" s="446"/>
      <c r="X37" s="446"/>
      <c r="Y37" s="446"/>
      <c r="Z37" s="446"/>
      <c r="AA37" s="447"/>
      <c r="AB37" s="448" t="s">
        <v>632</v>
      </c>
      <c r="AC37" s="449"/>
      <c r="AD37" s="449"/>
      <c r="AE37" s="449"/>
      <c r="AF37" s="449"/>
      <c r="AG37" s="449"/>
      <c r="AH37" s="450">
        <f>ROUNDUP((E32+E39)/20,0)+AF38</f>
        <v>4</v>
      </c>
      <c r="AI37" s="450"/>
      <c r="AJ37" s="451"/>
    </row>
    <row r="38" spans="1:36" ht="13.5" customHeight="1" thickBot="1" x14ac:dyDescent="0.2">
      <c r="A38" s="393" t="s">
        <v>578</v>
      </c>
      <c r="B38" s="394"/>
      <c r="C38" s="394"/>
      <c r="D38" s="394"/>
      <c r="E38" s="395">
        <v>0</v>
      </c>
      <c r="F38" s="395"/>
      <c r="G38" s="377">
        <f t="shared" si="5"/>
        <v>45</v>
      </c>
      <c r="H38" s="377"/>
      <c r="I38" s="378"/>
      <c r="J38" s="226"/>
      <c r="K38" s="442"/>
      <c r="L38" s="443"/>
      <c r="M38" s="443"/>
      <c r="N38" s="443"/>
      <c r="O38" s="443"/>
      <c r="P38" s="443"/>
      <c r="Q38" s="444"/>
      <c r="R38" s="454" t="s">
        <v>629</v>
      </c>
      <c r="S38" s="455"/>
      <c r="T38" s="455"/>
      <c r="U38" s="455"/>
      <c r="V38" s="455"/>
      <c r="W38" s="455"/>
      <c r="X38" s="455"/>
      <c r="Y38" s="455"/>
      <c r="Z38" s="455"/>
      <c r="AA38" s="456"/>
      <c r="AB38" s="457" t="s">
        <v>631</v>
      </c>
      <c r="AC38" s="458"/>
      <c r="AD38" s="458"/>
      <c r="AE38" s="458"/>
      <c r="AF38" s="459"/>
      <c r="AG38" s="459"/>
      <c r="AH38" s="452"/>
      <c r="AI38" s="452"/>
      <c r="AJ38" s="453"/>
    </row>
    <row r="39" spans="1:36" ht="13.5" customHeight="1" x14ac:dyDescent="0.15">
      <c r="A39" s="405" t="s">
        <v>579</v>
      </c>
      <c r="B39" s="406"/>
      <c r="C39" s="406"/>
      <c r="D39" s="406"/>
      <c r="E39" s="407">
        <f>AU13</f>
        <v>25</v>
      </c>
      <c r="F39" s="407"/>
      <c r="G39" s="407"/>
      <c r="H39" s="408"/>
      <c r="I39" s="409"/>
      <c r="J39" s="222"/>
      <c r="K39" s="286" t="s">
        <v>625</v>
      </c>
      <c r="L39" s="284"/>
      <c r="M39" s="284"/>
      <c r="N39" s="284" t="s">
        <v>626</v>
      </c>
      <c r="O39" s="284"/>
      <c r="P39" s="284"/>
      <c r="Q39" s="284"/>
      <c r="R39" s="284" t="s">
        <v>627</v>
      </c>
      <c r="S39" s="284"/>
      <c r="T39" s="284"/>
      <c r="U39" s="284"/>
      <c r="V39" s="284"/>
      <c r="W39" s="284"/>
      <c r="X39" s="284"/>
      <c r="Y39" s="284" t="s">
        <v>628</v>
      </c>
      <c r="Z39" s="284"/>
      <c r="AA39" s="284"/>
      <c r="AB39" s="284"/>
      <c r="AC39" s="284"/>
      <c r="AD39" s="284"/>
      <c r="AE39" s="284"/>
      <c r="AF39" s="284"/>
      <c r="AG39" s="284"/>
      <c r="AH39" s="284"/>
      <c r="AI39" s="284"/>
      <c r="AJ39" s="285"/>
    </row>
    <row r="40" spans="1:36" ht="13.5" customHeight="1" x14ac:dyDescent="0.15">
      <c r="A40" s="381"/>
      <c r="B40" s="382"/>
      <c r="C40" s="382"/>
      <c r="D40" s="382"/>
      <c r="E40" s="383"/>
      <c r="F40" s="383"/>
      <c r="G40" s="383"/>
      <c r="H40" s="376"/>
      <c r="I40" s="379"/>
      <c r="J40" s="222"/>
      <c r="K40" s="464" t="s">
        <v>689</v>
      </c>
      <c r="L40" s="465"/>
      <c r="M40" s="465"/>
      <c r="N40" s="465"/>
      <c r="O40" s="465"/>
      <c r="P40" s="465"/>
      <c r="Q40" s="465"/>
      <c r="R40" s="465"/>
      <c r="S40" s="465"/>
      <c r="T40" s="465"/>
      <c r="U40" s="465"/>
      <c r="V40" s="465"/>
      <c r="W40" s="465"/>
      <c r="X40" s="465"/>
      <c r="Y40" s="462"/>
      <c r="Z40" s="462"/>
      <c r="AA40" s="462"/>
      <c r="AB40" s="462"/>
      <c r="AC40" s="462"/>
      <c r="AD40" s="462"/>
      <c r="AE40" s="462"/>
      <c r="AF40" s="462"/>
      <c r="AG40" s="462"/>
      <c r="AH40" s="462"/>
      <c r="AI40" s="462"/>
      <c r="AJ40" s="463"/>
    </row>
    <row r="41" spans="1:36" ht="13.5" customHeight="1" x14ac:dyDescent="0.15">
      <c r="A41" s="370" t="s">
        <v>602</v>
      </c>
      <c r="B41" s="371"/>
      <c r="C41" s="371"/>
      <c r="D41" s="371"/>
      <c r="E41" s="279" t="s">
        <v>603</v>
      </c>
      <c r="F41" s="279"/>
      <c r="G41" s="279" t="s">
        <v>604</v>
      </c>
      <c r="H41" s="279"/>
      <c r="I41" s="380"/>
      <c r="K41" s="464" t="s">
        <v>733</v>
      </c>
      <c r="L41" s="465"/>
      <c r="M41" s="465"/>
      <c r="N41" s="465"/>
      <c r="O41" s="465"/>
      <c r="P41" s="465"/>
      <c r="Q41" s="465"/>
      <c r="R41" s="465"/>
      <c r="S41" s="465"/>
      <c r="T41" s="465"/>
      <c r="U41" s="465"/>
      <c r="V41" s="465"/>
      <c r="W41" s="465"/>
      <c r="X41" s="465"/>
      <c r="Y41" s="462"/>
      <c r="Z41" s="462"/>
      <c r="AA41" s="462"/>
      <c r="AB41" s="462"/>
      <c r="AC41" s="462"/>
      <c r="AD41" s="462"/>
      <c r="AE41" s="462"/>
      <c r="AF41" s="462"/>
      <c r="AG41" s="462"/>
      <c r="AH41" s="462"/>
      <c r="AI41" s="462"/>
      <c r="AJ41" s="463"/>
    </row>
    <row r="42" spans="1:36" ht="13.5" customHeight="1" x14ac:dyDescent="0.15">
      <c r="A42" s="374" t="s">
        <v>580</v>
      </c>
      <c r="B42" s="375"/>
      <c r="C42" s="375"/>
      <c r="D42" s="375"/>
      <c r="E42" s="376">
        <v>0</v>
      </c>
      <c r="F42" s="376"/>
      <c r="G42" s="377">
        <f>$E$39+E42*20</f>
        <v>25</v>
      </c>
      <c r="H42" s="377"/>
      <c r="I42" s="378"/>
      <c r="J42" s="226"/>
      <c r="K42" s="464"/>
      <c r="L42" s="465"/>
      <c r="M42" s="465"/>
      <c r="N42" s="465"/>
      <c r="O42" s="465"/>
      <c r="P42" s="465"/>
      <c r="Q42" s="465"/>
      <c r="R42" s="465"/>
      <c r="S42" s="465"/>
      <c r="T42" s="465"/>
      <c r="U42" s="465"/>
      <c r="V42" s="465"/>
      <c r="W42" s="465"/>
      <c r="X42" s="465"/>
      <c r="Y42" s="462"/>
      <c r="Z42" s="462"/>
      <c r="AA42" s="462"/>
      <c r="AB42" s="462"/>
      <c r="AC42" s="462"/>
      <c r="AD42" s="462"/>
      <c r="AE42" s="462"/>
      <c r="AF42" s="462"/>
      <c r="AG42" s="462"/>
      <c r="AH42" s="462"/>
      <c r="AI42" s="462"/>
      <c r="AJ42" s="463"/>
    </row>
    <row r="43" spans="1:36" ht="13.5" customHeight="1" x14ac:dyDescent="0.15">
      <c r="A43" s="374" t="s">
        <v>581</v>
      </c>
      <c r="B43" s="375"/>
      <c r="C43" s="375"/>
      <c r="D43" s="375"/>
      <c r="E43" s="376">
        <v>0</v>
      </c>
      <c r="F43" s="376"/>
      <c r="G43" s="377">
        <f t="shared" ref="G43:G45" si="6">$E$39+E43*20</f>
        <v>25</v>
      </c>
      <c r="H43" s="377"/>
      <c r="I43" s="378"/>
      <c r="J43" s="226"/>
      <c r="K43" s="464"/>
      <c r="L43" s="465"/>
      <c r="M43" s="465"/>
      <c r="N43" s="465"/>
      <c r="O43" s="465"/>
      <c r="P43" s="465"/>
      <c r="Q43" s="465"/>
      <c r="R43" s="465"/>
      <c r="S43" s="465"/>
      <c r="T43" s="465"/>
      <c r="U43" s="465"/>
      <c r="V43" s="465"/>
      <c r="W43" s="465"/>
      <c r="X43" s="465"/>
      <c r="Y43" s="462"/>
      <c r="Z43" s="462"/>
      <c r="AA43" s="462"/>
      <c r="AB43" s="462"/>
      <c r="AC43" s="462"/>
      <c r="AD43" s="462"/>
      <c r="AE43" s="462"/>
      <c r="AF43" s="462"/>
      <c r="AG43" s="462"/>
      <c r="AH43" s="462"/>
      <c r="AI43" s="462"/>
      <c r="AJ43" s="463"/>
    </row>
    <row r="44" spans="1:36" ht="13.5" customHeight="1" x14ac:dyDescent="0.15">
      <c r="A44" s="374" t="s">
        <v>573</v>
      </c>
      <c r="B44" s="375"/>
      <c r="C44" s="375"/>
      <c r="D44" s="375"/>
      <c r="E44" s="376">
        <v>0</v>
      </c>
      <c r="F44" s="376"/>
      <c r="G44" s="377">
        <f t="shared" si="6"/>
        <v>25</v>
      </c>
      <c r="H44" s="377"/>
      <c r="I44" s="378"/>
      <c r="J44" s="226"/>
      <c r="K44" s="464"/>
      <c r="L44" s="465"/>
      <c r="M44" s="465"/>
      <c r="N44" s="465"/>
      <c r="O44" s="465"/>
      <c r="P44" s="465"/>
      <c r="Q44" s="465"/>
      <c r="R44" s="465"/>
      <c r="S44" s="465"/>
      <c r="T44" s="465"/>
      <c r="U44" s="465"/>
      <c r="V44" s="465"/>
      <c r="W44" s="465"/>
      <c r="X44" s="465"/>
      <c r="Y44" s="462"/>
      <c r="Z44" s="462"/>
      <c r="AA44" s="462"/>
      <c r="AB44" s="462"/>
      <c r="AC44" s="462"/>
      <c r="AD44" s="462"/>
      <c r="AE44" s="462"/>
      <c r="AF44" s="462"/>
      <c r="AG44" s="462"/>
      <c r="AH44" s="462"/>
      <c r="AI44" s="462"/>
      <c r="AJ44" s="463"/>
    </row>
    <row r="45" spans="1:36" ht="13.5" customHeight="1" thickBot="1" x14ac:dyDescent="0.2">
      <c r="A45" s="393" t="s">
        <v>582</v>
      </c>
      <c r="B45" s="394"/>
      <c r="C45" s="394"/>
      <c r="D45" s="394"/>
      <c r="E45" s="395">
        <v>0</v>
      </c>
      <c r="F45" s="395"/>
      <c r="G45" s="377">
        <f t="shared" si="6"/>
        <v>25</v>
      </c>
      <c r="H45" s="377"/>
      <c r="I45" s="378"/>
      <c r="J45" s="226"/>
      <c r="K45" s="479"/>
      <c r="L45" s="480"/>
      <c r="M45" s="480"/>
      <c r="N45" s="480"/>
      <c r="O45" s="480"/>
      <c r="P45" s="480"/>
      <c r="Q45" s="480"/>
      <c r="R45" s="480"/>
      <c r="S45" s="480"/>
      <c r="T45" s="480"/>
      <c r="U45" s="480"/>
      <c r="V45" s="480"/>
      <c r="W45" s="480"/>
      <c r="X45" s="480"/>
      <c r="Y45" s="466"/>
      <c r="Z45" s="466"/>
      <c r="AA45" s="466"/>
      <c r="AB45" s="466"/>
      <c r="AC45" s="466"/>
      <c r="AD45" s="466"/>
      <c r="AE45" s="466"/>
      <c r="AF45" s="466"/>
      <c r="AG45" s="466"/>
      <c r="AH45" s="466"/>
      <c r="AI45" s="466"/>
      <c r="AJ45" s="467"/>
    </row>
    <row r="46" spans="1:36" ht="14.25" customHeight="1" thickBot="1" x14ac:dyDescent="0.2">
      <c r="A46" s="405" t="s">
        <v>583</v>
      </c>
      <c r="B46" s="406"/>
      <c r="C46" s="406"/>
      <c r="D46" s="406"/>
      <c r="E46" s="407">
        <f>AV13</f>
        <v>55</v>
      </c>
      <c r="F46" s="407"/>
      <c r="G46" s="407"/>
      <c r="H46" s="408"/>
      <c r="I46" s="409"/>
      <c r="J46" s="222"/>
    </row>
    <row r="47" spans="1:36" ht="14.25" customHeight="1" thickBot="1" x14ac:dyDescent="0.2">
      <c r="A47" s="468"/>
      <c r="B47" s="469"/>
      <c r="C47" s="469"/>
      <c r="D47" s="469"/>
      <c r="E47" s="470"/>
      <c r="F47" s="470"/>
      <c r="G47" s="470"/>
      <c r="H47" s="471"/>
      <c r="I47" s="472"/>
      <c r="J47" s="222"/>
      <c r="K47" s="473" t="s">
        <v>584</v>
      </c>
      <c r="L47" s="474"/>
      <c r="M47" s="474"/>
      <c r="N47" s="474"/>
      <c r="O47" s="474"/>
      <c r="P47" s="474"/>
      <c r="Q47" s="475"/>
    </row>
    <row r="48" spans="1:36" ht="14.25" customHeight="1" thickBot="1" x14ac:dyDescent="0.2">
      <c r="A48" s="232"/>
      <c r="B48" s="232"/>
      <c r="C48" s="232"/>
      <c r="D48" s="232"/>
      <c r="E48" s="233"/>
      <c r="F48" s="233"/>
      <c r="G48" s="234"/>
      <c r="H48" s="234"/>
      <c r="I48" s="234"/>
      <c r="J48" s="226"/>
      <c r="K48" s="476"/>
      <c r="L48" s="477"/>
      <c r="M48" s="477"/>
      <c r="N48" s="477"/>
      <c r="O48" s="477"/>
      <c r="P48" s="477"/>
      <c r="Q48" s="478"/>
    </row>
    <row r="49" spans="1:70" x14ac:dyDescent="0.15">
      <c r="J49" s="226"/>
      <c r="K49" s="484"/>
      <c r="L49" s="485"/>
      <c r="M49" s="485"/>
      <c r="N49" s="485"/>
      <c r="O49" s="485"/>
      <c r="P49" s="485"/>
      <c r="Q49" s="485"/>
      <c r="R49" s="485"/>
      <c r="S49" s="485"/>
      <c r="T49" s="485"/>
      <c r="U49" s="485"/>
      <c r="V49" s="485"/>
      <c r="W49" s="485"/>
      <c r="X49" s="485"/>
      <c r="Y49" s="485"/>
      <c r="Z49" s="485"/>
      <c r="AA49" s="485"/>
      <c r="AB49" s="485"/>
      <c r="AC49" s="485"/>
      <c r="AD49" s="485"/>
      <c r="AE49" s="485"/>
      <c r="AF49" s="485"/>
      <c r="AG49" s="485"/>
      <c r="AH49" s="485"/>
      <c r="AI49" s="485"/>
      <c r="AJ49" s="486"/>
    </row>
    <row r="50" spans="1:70" ht="14.25" thickBot="1" x14ac:dyDescent="0.2">
      <c r="K50" s="487"/>
      <c r="L50" s="488"/>
      <c r="M50" s="488"/>
      <c r="N50" s="488"/>
      <c r="O50" s="488"/>
      <c r="P50" s="488"/>
      <c r="Q50" s="488"/>
      <c r="R50" s="488"/>
      <c r="S50" s="488"/>
      <c r="T50" s="488"/>
      <c r="U50" s="488"/>
      <c r="V50" s="488"/>
      <c r="W50" s="488"/>
      <c r="X50" s="488"/>
      <c r="Y50" s="488"/>
      <c r="Z50" s="488"/>
      <c r="AA50" s="488"/>
      <c r="AB50" s="488"/>
      <c r="AC50" s="488"/>
      <c r="AD50" s="488"/>
      <c r="AE50" s="488"/>
      <c r="AF50" s="488"/>
      <c r="AG50" s="488"/>
      <c r="AH50" s="488"/>
      <c r="AI50" s="488"/>
      <c r="AJ50" s="489"/>
    </row>
    <row r="51" spans="1:70" ht="13.5" customHeight="1" thickBot="1" x14ac:dyDescent="0.2">
      <c r="A51" s="490" t="s">
        <v>731</v>
      </c>
      <c r="B51" s="491"/>
      <c r="C51" s="491"/>
      <c r="D51" s="491"/>
      <c r="E51" s="491"/>
      <c r="F51" s="491"/>
      <c r="G51" s="492"/>
      <c r="J51" s="233"/>
      <c r="K51" s="233"/>
      <c r="L51" s="233"/>
      <c r="M51" s="233"/>
      <c r="N51" s="233"/>
      <c r="O51" s="233"/>
      <c r="P51" s="233"/>
      <c r="Q51" s="233"/>
      <c r="R51" s="233"/>
      <c r="S51" s="233"/>
      <c r="AL51" s="496"/>
      <c r="AM51" s="496"/>
      <c r="AN51" s="324"/>
      <c r="AO51" s="324"/>
      <c r="AP51" s="324"/>
      <c r="AQ51" s="219"/>
      <c r="AR51" s="219"/>
      <c r="AS51" s="219"/>
      <c r="AT51" s="219"/>
      <c r="AU51" s="497"/>
      <c r="AV51" s="497"/>
      <c r="AW51" s="497"/>
      <c r="AX51" s="497"/>
      <c r="AY51" s="497"/>
      <c r="AZ51" s="497"/>
      <c r="BA51" s="497"/>
      <c r="BB51" s="497"/>
      <c r="BC51" s="497"/>
      <c r="BD51" s="497"/>
      <c r="BE51" s="219"/>
      <c r="BF51" s="219"/>
      <c r="BG51" s="219"/>
      <c r="BH51" s="219"/>
      <c r="BI51" s="219"/>
      <c r="BJ51" s="219"/>
      <c r="BK51" s="219"/>
      <c r="BL51" s="219"/>
      <c r="BM51" s="219"/>
      <c r="BN51" s="219"/>
      <c r="BO51" s="219"/>
      <c r="BP51" s="219"/>
    </row>
    <row r="52" spans="1:70" ht="13.5" customHeight="1" thickBot="1" x14ac:dyDescent="0.2">
      <c r="A52" s="493"/>
      <c r="B52" s="494"/>
      <c r="C52" s="494"/>
      <c r="D52" s="494"/>
      <c r="E52" s="494"/>
      <c r="F52" s="494"/>
      <c r="G52" s="495"/>
      <c r="K52" s="286" t="s">
        <v>704</v>
      </c>
      <c r="L52" s="284"/>
      <c r="M52" s="284"/>
      <c r="N52" s="284"/>
      <c r="O52" s="284"/>
      <c r="P52" s="284"/>
      <c r="Q52" s="284"/>
      <c r="R52" s="284"/>
      <c r="S52" s="284"/>
      <c r="T52" s="285"/>
      <c r="AL52" s="496"/>
      <c r="AM52" s="496"/>
      <c r="AN52" s="497"/>
      <c r="AO52" s="497"/>
      <c r="AP52" s="497"/>
      <c r="AQ52" s="497"/>
      <c r="AR52" s="497"/>
      <c r="AS52" s="324"/>
      <c r="AT52" s="324"/>
      <c r="AU52" s="324"/>
      <c r="AV52" s="324"/>
      <c r="AW52" s="324"/>
      <c r="AX52" s="324"/>
      <c r="AY52" s="324"/>
      <c r="AZ52" s="324"/>
      <c r="BA52" s="324"/>
      <c r="BB52" s="324"/>
      <c r="BC52" s="324"/>
      <c r="BD52" s="324"/>
      <c r="BE52" s="324"/>
      <c r="BF52" s="324"/>
      <c r="BG52" s="324"/>
      <c r="BH52" s="324"/>
      <c r="BI52" s="324"/>
      <c r="BJ52" s="324"/>
      <c r="BK52" s="324"/>
      <c r="BL52" s="324"/>
      <c r="BM52" s="324"/>
      <c r="BN52" s="324"/>
      <c r="BO52" s="324"/>
      <c r="BP52" s="324"/>
      <c r="BQ52" s="324"/>
      <c r="BR52" s="324"/>
    </row>
    <row r="53" spans="1:70" ht="13.5" customHeight="1" x14ac:dyDescent="0.15">
      <c r="A53" s="481" t="s">
        <v>748</v>
      </c>
      <c r="B53" s="482"/>
      <c r="C53" s="482"/>
      <c r="D53" s="482"/>
      <c r="E53" s="482"/>
      <c r="F53" s="482"/>
      <c r="G53" s="482" t="s">
        <v>752</v>
      </c>
      <c r="H53" s="482"/>
      <c r="I53" s="482" t="s">
        <v>703</v>
      </c>
      <c r="J53" s="482"/>
      <c r="K53" s="483" t="s">
        <v>705</v>
      </c>
      <c r="L53" s="483"/>
      <c r="M53" s="483" t="s">
        <v>706</v>
      </c>
      <c r="N53" s="483"/>
      <c r="O53" s="483" t="s">
        <v>707</v>
      </c>
      <c r="P53" s="483"/>
      <c r="Q53" s="483" t="s">
        <v>745</v>
      </c>
      <c r="R53" s="483"/>
      <c r="S53" s="506" t="s">
        <v>708</v>
      </c>
      <c r="T53" s="506"/>
      <c r="U53" s="482" t="s">
        <v>709</v>
      </c>
      <c r="V53" s="482"/>
      <c r="W53" s="482" t="s">
        <v>746</v>
      </c>
      <c r="X53" s="482"/>
      <c r="Y53" s="482" t="s">
        <v>747</v>
      </c>
      <c r="Z53" s="482"/>
      <c r="AA53" s="482" t="s">
        <v>740</v>
      </c>
      <c r="AB53" s="482"/>
      <c r="AC53" s="482" t="s">
        <v>742</v>
      </c>
      <c r="AD53" s="482"/>
      <c r="AE53" s="482" t="s">
        <v>743</v>
      </c>
      <c r="AF53" s="482"/>
      <c r="AG53" s="482" t="s">
        <v>744</v>
      </c>
      <c r="AH53" s="482"/>
      <c r="AI53" s="482" t="s">
        <v>751</v>
      </c>
      <c r="AJ53" s="482"/>
      <c r="AK53" s="504"/>
      <c r="AO53" s="218" t="s">
        <v>744</v>
      </c>
      <c r="AP53" s="235"/>
      <c r="AQ53" s="235"/>
      <c r="AR53" s="235"/>
      <c r="AS53" s="235"/>
      <c r="AT53" s="235"/>
      <c r="AU53" s="235"/>
      <c r="AV53" s="235"/>
      <c r="AW53" s="235"/>
      <c r="AX53" s="235"/>
      <c r="AY53" s="235"/>
      <c r="AZ53" s="235"/>
      <c r="BA53" s="235"/>
      <c r="BB53" s="235"/>
      <c r="BC53" s="235"/>
      <c r="BD53" s="235"/>
      <c r="BE53" s="235"/>
      <c r="BF53" s="235"/>
      <c r="BG53" s="235"/>
      <c r="BH53" s="235"/>
      <c r="BI53" s="235"/>
      <c r="BJ53" s="235"/>
      <c r="BK53" s="235"/>
      <c r="BL53" s="235"/>
      <c r="BM53" s="235"/>
      <c r="BN53" s="235"/>
      <c r="BO53" s="235"/>
      <c r="BP53" s="235"/>
      <c r="BQ53" s="235"/>
      <c r="BR53" s="235"/>
    </row>
    <row r="54" spans="1:70" x14ac:dyDescent="0.15">
      <c r="A54" s="505" t="s">
        <v>3748</v>
      </c>
      <c r="B54" s="311"/>
      <c r="C54" s="311"/>
      <c r="D54" s="311"/>
      <c r="E54" s="311"/>
      <c r="F54" s="311"/>
      <c r="G54" s="311" t="s">
        <v>3749</v>
      </c>
      <c r="H54" s="311"/>
      <c r="I54" s="311" t="s">
        <v>713</v>
      </c>
      <c r="J54" s="311"/>
      <c r="K54" s="311" t="s">
        <v>652</v>
      </c>
      <c r="L54" s="311"/>
      <c r="M54" s="311" t="s">
        <v>652</v>
      </c>
      <c r="N54" s="311"/>
      <c r="O54" s="311">
        <v>8</v>
      </c>
      <c r="P54" s="311"/>
      <c r="Q54" s="311" t="s">
        <v>652</v>
      </c>
      <c r="R54" s="503"/>
      <c r="S54" s="311" t="s">
        <v>652</v>
      </c>
      <c r="T54" s="311"/>
      <c r="U54" s="310" t="s">
        <v>652</v>
      </c>
      <c r="V54" s="311"/>
      <c r="W54" s="311">
        <v>2</v>
      </c>
      <c r="X54" s="311"/>
      <c r="Y54" s="311" t="s">
        <v>652</v>
      </c>
      <c r="Z54" s="311"/>
      <c r="AA54" s="311" t="s">
        <v>755</v>
      </c>
      <c r="AB54" s="311"/>
      <c r="AC54" s="311" t="s">
        <v>519</v>
      </c>
      <c r="AD54" s="311"/>
      <c r="AE54" s="311" t="s">
        <v>1070</v>
      </c>
      <c r="AF54" s="311"/>
      <c r="AG54" s="311">
        <v>0</v>
      </c>
      <c r="AH54" s="311"/>
      <c r="AI54" s="311">
        <v>0</v>
      </c>
      <c r="AJ54" s="311"/>
      <c r="AK54" s="319"/>
      <c r="AL54" s="236"/>
      <c r="AM54" s="236"/>
      <c r="AN54" s="236"/>
      <c r="AO54" s="236"/>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233"/>
      <c r="BQ54" s="233"/>
      <c r="BR54" s="233"/>
    </row>
    <row r="55" spans="1:70" ht="13.5" customHeight="1" x14ac:dyDescent="0.15">
      <c r="A55" s="498" t="s">
        <v>749</v>
      </c>
      <c r="B55" s="499"/>
      <c r="C55" s="499"/>
      <c r="D55" s="500"/>
      <c r="E55" s="500"/>
      <c r="F55" s="500"/>
      <c r="G55" s="500"/>
      <c r="H55" s="500"/>
      <c r="I55" s="500"/>
      <c r="J55" s="500"/>
      <c r="K55" s="500"/>
      <c r="L55" s="500"/>
      <c r="M55" s="500"/>
      <c r="N55" s="500"/>
      <c r="O55" s="500"/>
      <c r="P55" s="500"/>
      <c r="Q55" s="500"/>
      <c r="R55" s="500"/>
      <c r="S55" s="501"/>
      <c r="T55" s="501"/>
      <c r="U55" s="500"/>
      <c r="V55" s="500"/>
      <c r="W55" s="500"/>
      <c r="X55" s="500"/>
      <c r="Y55" s="500"/>
      <c r="Z55" s="500"/>
      <c r="AA55" s="500"/>
      <c r="AB55" s="500"/>
      <c r="AC55" s="500"/>
      <c r="AD55" s="500"/>
      <c r="AE55" s="500"/>
      <c r="AF55" s="500"/>
      <c r="AG55" s="500"/>
      <c r="AH55" s="500"/>
      <c r="AI55" s="500"/>
      <c r="AJ55" s="500"/>
      <c r="AK55" s="502"/>
      <c r="AL55" s="507" t="b">
        <v>1</v>
      </c>
      <c r="AM55" s="508"/>
      <c r="AN55" s="508"/>
      <c r="AO55" s="236">
        <f>IF(AL55=TRUE,AG54,0)</f>
        <v>0</v>
      </c>
      <c r="AP55" s="235"/>
      <c r="AQ55" s="235"/>
      <c r="AR55" s="235"/>
      <c r="AS55" s="235"/>
      <c r="AT55" s="235"/>
      <c r="AU55" s="235"/>
      <c r="AV55" s="235"/>
      <c r="AW55" s="235"/>
      <c r="AX55" s="235"/>
      <c r="AY55" s="235"/>
      <c r="AZ55" s="235"/>
      <c r="BA55" s="235"/>
      <c r="BB55" s="235"/>
      <c r="BC55" s="235"/>
      <c r="BD55" s="235"/>
      <c r="BE55" s="235"/>
      <c r="BF55" s="235"/>
      <c r="BG55" s="235"/>
      <c r="BH55" s="235"/>
      <c r="BI55" s="235"/>
      <c r="BJ55" s="235"/>
      <c r="BK55" s="235"/>
      <c r="BL55" s="235"/>
      <c r="BM55" s="235"/>
      <c r="BN55" s="235"/>
      <c r="BO55" s="235"/>
      <c r="BP55" s="235"/>
      <c r="BQ55" s="235"/>
      <c r="BR55" s="235"/>
    </row>
    <row r="56" spans="1:70" ht="14.25" thickBot="1" x14ac:dyDescent="0.2">
      <c r="A56" s="509" t="s">
        <v>750</v>
      </c>
      <c r="B56" s="510"/>
      <c r="C56" s="510"/>
      <c r="D56" s="511"/>
      <c r="E56" s="511"/>
      <c r="F56" s="511"/>
      <c r="G56" s="511"/>
      <c r="H56" s="511"/>
      <c r="I56" s="511"/>
      <c r="J56" s="511"/>
      <c r="K56" s="511"/>
      <c r="L56" s="511"/>
      <c r="M56" s="511"/>
      <c r="N56" s="511"/>
      <c r="O56" s="511"/>
      <c r="P56" s="511"/>
      <c r="Q56" s="511"/>
      <c r="R56" s="511"/>
      <c r="S56" s="511"/>
      <c r="T56" s="511"/>
      <c r="U56" s="511"/>
      <c r="V56" s="511"/>
      <c r="W56" s="511"/>
      <c r="X56" s="511"/>
      <c r="Y56" s="511"/>
      <c r="Z56" s="511"/>
      <c r="AA56" s="511"/>
      <c r="AB56" s="511"/>
      <c r="AC56" s="511"/>
      <c r="AD56" s="511"/>
      <c r="AE56" s="511"/>
      <c r="AF56" s="511"/>
      <c r="AG56" s="511"/>
      <c r="AH56" s="511"/>
      <c r="AI56" s="511"/>
      <c r="AJ56" s="511"/>
      <c r="AK56" s="512"/>
      <c r="AL56" s="230"/>
      <c r="AM56" s="233"/>
      <c r="AN56" s="233"/>
      <c r="AO56" s="233"/>
      <c r="AP56" s="233"/>
      <c r="AQ56" s="233"/>
      <c r="AR56" s="233"/>
      <c r="AS56" s="233"/>
      <c r="AT56" s="233"/>
      <c r="AU56" s="233"/>
      <c r="AV56" s="233"/>
      <c r="AW56" s="233"/>
      <c r="AX56" s="233"/>
      <c r="AY56" s="233"/>
      <c r="AZ56" s="233"/>
      <c r="BA56" s="233"/>
      <c r="BB56" s="233"/>
      <c r="BC56" s="233"/>
      <c r="BD56" s="233"/>
      <c r="BE56" s="233"/>
      <c r="BF56" s="233"/>
      <c r="BG56" s="233"/>
      <c r="BH56" s="233"/>
      <c r="BI56" s="233"/>
      <c r="BJ56" s="233"/>
      <c r="BK56" s="233"/>
      <c r="BL56" s="233"/>
      <c r="BM56" s="233"/>
      <c r="BN56" s="233"/>
      <c r="BO56" s="233"/>
      <c r="BP56" s="233"/>
      <c r="BQ56" s="233"/>
      <c r="BR56" s="233"/>
    </row>
    <row r="57" spans="1:70" x14ac:dyDescent="0.15">
      <c r="A57" s="481" t="s">
        <v>748</v>
      </c>
      <c r="B57" s="482"/>
      <c r="C57" s="482"/>
      <c r="D57" s="482"/>
      <c r="E57" s="482"/>
      <c r="F57" s="482"/>
      <c r="G57" s="482" t="s">
        <v>752</v>
      </c>
      <c r="H57" s="482"/>
      <c r="I57" s="482" t="s">
        <v>703</v>
      </c>
      <c r="J57" s="482"/>
      <c r="K57" s="482" t="s">
        <v>705</v>
      </c>
      <c r="L57" s="482"/>
      <c r="M57" s="482" t="s">
        <v>706</v>
      </c>
      <c r="N57" s="482"/>
      <c r="O57" s="482" t="s">
        <v>707</v>
      </c>
      <c r="P57" s="482"/>
      <c r="Q57" s="482" t="s">
        <v>745</v>
      </c>
      <c r="R57" s="482"/>
      <c r="S57" s="482" t="s">
        <v>708</v>
      </c>
      <c r="T57" s="482"/>
      <c r="U57" s="482" t="s">
        <v>709</v>
      </c>
      <c r="V57" s="482"/>
      <c r="W57" s="482" t="s">
        <v>746</v>
      </c>
      <c r="X57" s="482"/>
      <c r="Y57" s="482" t="s">
        <v>747</v>
      </c>
      <c r="Z57" s="482"/>
      <c r="AA57" s="482" t="s">
        <v>740</v>
      </c>
      <c r="AB57" s="482"/>
      <c r="AC57" s="482" t="s">
        <v>742</v>
      </c>
      <c r="AD57" s="482"/>
      <c r="AE57" s="482" t="s">
        <v>743</v>
      </c>
      <c r="AF57" s="482"/>
      <c r="AG57" s="482" t="s">
        <v>744</v>
      </c>
      <c r="AH57" s="482"/>
      <c r="AI57" s="482" t="s">
        <v>751</v>
      </c>
      <c r="AJ57" s="482"/>
      <c r="AK57" s="504"/>
    </row>
    <row r="58" spans="1:70" ht="13.5" customHeight="1" x14ac:dyDescent="0.15">
      <c r="A58" s="505"/>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311"/>
      <c r="AE58" s="311"/>
      <c r="AF58" s="311"/>
      <c r="AG58" s="311"/>
      <c r="AH58" s="311"/>
      <c r="AI58" s="311"/>
      <c r="AJ58" s="311"/>
      <c r="AK58" s="319"/>
      <c r="AL58" s="236"/>
      <c r="AM58" s="236"/>
      <c r="AN58" s="236"/>
      <c r="AO58" s="236"/>
    </row>
    <row r="59" spans="1:70" ht="13.5" customHeight="1" x14ac:dyDescent="0.15">
      <c r="A59" s="498" t="s">
        <v>749</v>
      </c>
      <c r="B59" s="499"/>
      <c r="C59" s="499"/>
      <c r="D59" s="500"/>
      <c r="E59" s="500"/>
      <c r="F59" s="500"/>
      <c r="G59" s="500"/>
      <c r="H59" s="500"/>
      <c r="I59" s="500"/>
      <c r="J59" s="500"/>
      <c r="K59" s="500"/>
      <c r="L59" s="500"/>
      <c r="M59" s="500"/>
      <c r="N59" s="500"/>
      <c r="O59" s="500"/>
      <c r="P59" s="500"/>
      <c r="Q59" s="500"/>
      <c r="R59" s="500"/>
      <c r="S59" s="500"/>
      <c r="T59" s="500"/>
      <c r="U59" s="500"/>
      <c r="V59" s="500"/>
      <c r="W59" s="500"/>
      <c r="X59" s="500"/>
      <c r="Y59" s="500"/>
      <c r="Z59" s="500"/>
      <c r="AA59" s="500"/>
      <c r="AB59" s="500"/>
      <c r="AC59" s="500"/>
      <c r="AD59" s="500"/>
      <c r="AE59" s="500"/>
      <c r="AF59" s="500"/>
      <c r="AG59" s="500"/>
      <c r="AH59" s="500"/>
      <c r="AI59" s="500"/>
      <c r="AJ59" s="500"/>
      <c r="AK59" s="502"/>
      <c r="AL59" s="507" t="b">
        <v>0</v>
      </c>
      <c r="AM59" s="508"/>
      <c r="AN59" s="508"/>
      <c r="AO59" s="236">
        <f>IF(AL59=TRUE,AG58,0)</f>
        <v>0</v>
      </c>
    </row>
    <row r="60" spans="1:70" ht="14.25" thickBot="1" x14ac:dyDescent="0.2">
      <c r="A60" s="509" t="s">
        <v>750</v>
      </c>
      <c r="B60" s="510"/>
      <c r="C60" s="510"/>
      <c r="D60" s="511"/>
      <c r="E60" s="511"/>
      <c r="F60" s="511"/>
      <c r="G60" s="511"/>
      <c r="H60" s="511"/>
      <c r="I60" s="511"/>
      <c r="J60" s="511"/>
      <c r="K60" s="511"/>
      <c r="L60" s="511"/>
      <c r="M60" s="511"/>
      <c r="N60" s="511"/>
      <c r="O60" s="511"/>
      <c r="P60" s="511"/>
      <c r="Q60" s="511"/>
      <c r="R60" s="511"/>
      <c r="S60" s="511"/>
      <c r="T60" s="511"/>
      <c r="U60" s="511"/>
      <c r="V60" s="511"/>
      <c r="W60" s="511"/>
      <c r="X60" s="511"/>
      <c r="Y60" s="511"/>
      <c r="Z60" s="511"/>
      <c r="AA60" s="511"/>
      <c r="AB60" s="511"/>
      <c r="AC60" s="511"/>
      <c r="AD60" s="511"/>
      <c r="AE60" s="511"/>
      <c r="AF60" s="511"/>
      <c r="AG60" s="511"/>
      <c r="AH60" s="511"/>
      <c r="AI60" s="511"/>
      <c r="AJ60" s="511"/>
      <c r="AK60" s="512"/>
    </row>
    <row r="61" spans="1:70" ht="14.25" thickBot="1" x14ac:dyDescent="0.2">
      <c r="N61" s="237"/>
      <c r="O61" s="237"/>
      <c r="AF61" s="513" t="s">
        <v>1741</v>
      </c>
      <c r="AG61" s="514"/>
      <c r="AH61" s="514"/>
      <c r="AI61" s="515"/>
      <c r="AJ61" s="516">
        <f>SUM(AO55,AO59)</f>
        <v>0</v>
      </c>
      <c r="AK61" s="517"/>
    </row>
    <row r="62" spans="1:70" x14ac:dyDescent="0.15">
      <c r="A62" s="439" t="s">
        <v>754</v>
      </c>
      <c r="B62" s="440"/>
      <c r="C62" s="440"/>
      <c r="D62" s="440"/>
      <c r="E62" s="440"/>
      <c r="F62" s="440"/>
      <c r="G62" s="518"/>
      <c r="N62" s="237"/>
      <c r="O62" s="237"/>
    </row>
    <row r="63" spans="1:70" ht="14.25" thickBot="1" x14ac:dyDescent="0.2">
      <c r="A63" s="442"/>
      <c r="B63" s="443"/>
      <c r="C63" s="443"/>
      <c r="D63" s="443"/>
      <c r="E63" s="443"/>
      <c r="F63" s="443"/>
      <c r="G63" s="519"/>
    </row>
    <row r="64" spans="1:70" ht="14.25" thickBot="1" x14ac:dyDescent="0.2">
      <c r="A64" s="520" t="s">
        <v>764</v>
      </c>
      <c r="B64" s="521"/>
      <c r="C64" s="521"/>
      <c r="D64" s="521"/>
      <c r="E64" s="521"/>
      <c r="F64" s="521"/>
      <c r="G64" s="521"/>
      <c r="H64" s="521"/>
      <c r="I64" s="521"/>
      <c r="J64" s="522" t="s">
        <v>752</v>
      </c>
      <c r="K64" s="522"/>
      <c r="L64" s="522"/>
      <c r="M64" s="522"/>
      <c r="N64" s="522"/>
      <c r="O64" s="522"/>
      <c r="P64" s="522" t="s">
        <v>703</v>
      </c>
      <c r="Q64" s="522"/>
      <c r="R64" s="522"/>
      <c r="S64" s="522"/>
      <c r="T64" s="521" t="s">
        <v>704</v>
      </c>
      <c r="U64" s="521"/>
      <c r="V64" s="522" t="s">
        <v>709</v>
      </c>
      <c r="W64" s="522"/>
      <c r="X64" s="522" t="s">
        <v>746</v>
      </c>
      <c r="Y64" s="522"/>
      <c r="Z64" s="522" t="s">
        <v>747</v>
      </c>
      <c r="AA64" s="522"/>
      <c r="AB64" s="522" t="s">
        <v>742</v>
      </c>
      <c r="AC64" s="522"/>
      <c r="AD64" s="522"/>
      <c r="AE64" s="522"/>
      <c r="AF64" s="522" t="s">
        <v>743</v>
      </c>
      <c r="AG64" s="522"/>
      <c r="AH64" s="522" t="s">
        <v>744</v>
      </c>
      <c r="AI64" s="522"/>
      <c r="AJ64" s="534" t="s">
        <v>911</v>
      </c>
      <c r="AK64" s="535"/>
      <c r="AO64" s="218" t="s">
        <v>744</v>
      </c>
    </row>
    <row r="65" spans="1:69" x14ac:dyDescent="0.15">
      <c r="A65" s="531" t="s">
        <v>854</v>
      </c>
      <c r="B65" s="532"/>
      <c r="C65" s="532"/>
      <c r="D65" s="532"/>
      <c r="E65" s="532"/>
      <c r="F65" s="532"/>
      <c r="G65" s="532"/>
      <c r="H65" s="532"/>
      <c r="I65" s="532"/>
      <c r="J65" s="523" t="str">
        <f>IF(A65="","",INDEX(通常武器!$C:$C,MATCH(義理堅き修験者!A65,通常武器!$B:$B,0)))</f>
        <v>肉体</v>
      </c>
      <c r="K65" s="523"/>
      <c r="L65" s="523"/>
      <c r="M65" s="523"/>
      <c r="N65" s="523"/>
      <c r="O65" s="523"/>
      <c r="P65" s="523" t="str">
        <f>IF(A65="","",INDEX(通常武器!$D:$D,MATCH(義理堅き修験者!A65,通常武器!$B:$B,0)))</f>
        <v>〔格〕</v>
      </c>
      <c r="Q65" s="523"/>
      <c r="R65" s="523"/>
      <c r="S65" s="523"/>
      <c r="T65" s="533" t="str">
        <f>IF(A65="","",INDEX(通常武器!$E:$E,MATCH(義理堅き修験者!A65,通常武器!$B:$B,0)))</f>
        <v>殴+0</v>
      </c>
      <c r="U65" s="533"/>
      <c r="V65" s="523">
        <f>IF(A65="","",INDEX(通常武器!$F:$F,MATCH(義理堅き修験者!A65,通常武器!$B:$B,0)))</f>
        <v>0</v>
      </c>
      <c r="W65" s="523"/>
      <c r="X65" s="523">
        <f>IF(A65="","",INDEX(通常武器!$G:$G,MATCH(義理堅き修験者!A65,通常武器!$B:$B,0)))</f>
        <v>0</v>
      </c>
      <c r="Y65" s="523"/>
      <c r="Z65" s="523">
        <f>IF(A65="","",INDEX(通常武器!$H:$H,MATCH(義理堅き修験者!A65,通常武器!$B:$B,0)))</f>
        <v>0</v>
      </c>
      <c r="AA65" s="523"/>
      <c r="AB65" s="523" t="str">
        <f>IF(A65="","",INDEX(通常武器!$I:$I,MATCH(義理堅き修験者!A65,通常武器!$B:$B,0)))</f>
        <v>至近</v>
      </c>
      <c r="AC65" s="523"/>
      <c r="AD65" s="523"/>
      <c r="AE65" s="523"/>
      <c r="AF65" s="523" t="str">
        <f>IF(A65="","",INDEX(通常武器!$J:$J,MATCH(義理堅き修験者!A65,通常武器!$B:$B,0)))</f>
        <v>なし</v>
      </c>
      <c r="AG65" s="523"/>
      <c r="AH65" s="523">
        <f>IF(A65="","",INDEX(通常武器!$K:$K,MATCH(義理堅き修験者!A65,通常武器!$B:$B,0)))</f>
        <v>0</v>
      </c>
      <c r="AI65" s="523"/>
      <c r="AJ65" s="524">
        <f>IF(A65="","",INDEX(通常武器!$L:$L,MATCH(義理堅き修験者!A65,通常武器!$B:$B,0)))</f>
        <v>0</v>
      </c>
      <c r="AK65" s="525"/>
      <c r="AL65" s="236"/>
      <c r="AM65" s="236"/>
      <c r="AN65" s="236"/>
      <c r="AO65" s="236"/>
      <c r="AP65" s="236"/>
      <c r="AQ65" s="236"/>
    </row>
    <row r="66" spans="1:69" ht="14.25" thickBot="1" x14ac:dyDescent="0.2">
      <c r="A66" s="526" t="s">
        <v>717</v>
      </c>
      <c r="B66" s="527"/>
      <c r="C66" s="527"/>
      <c r="D66" s="528" t="str">
        <f>IF(A65="","",INDEX(通常武器!$M:$M,MATCH(義理堅き修験者!A65,通常武器!$B:$B,0)))</f>
        <v>(注釈)全てのキャラクターはこの武器を自動的に取得している。[オート]この武器を準備する。</v>
      </c>
      <c r="E66" s="529"/>
      <c r="F66" s="529"/>
      <c r="G66" s="529"/>
      <c r="H66" s="529"/>
      <c r="I66" s="529"/>
      <c r="J66" s="529"/>
      <c r="K66" s="529"/>
      <c r="L66" s="529"/>
      <c r="M66" s="529"/>
      <c r="N66" s="529"/>
      <c r="O66" s="529"/>
      <c r="P66" s="529"/>
      <c r="Q66" s="529"/>
      <c r="R66" s="529"/>
      <c r="S66" s="529"/>
      <c r="T66" s="529"/>
      <c r="U66" s="529"/>
      <c r="V66" s="529"/>
      <c r="W66" s="529"/>
      <c r="X66" s="529"/>
      <c r="Y66" s="529"/>
      <c r="Z66" s="529"/>
      <c r="AA66" s="529"/>
      <c r="AB66" s="529"/>
      <c r="AC66" s="529"/>
      <c r="AD66" s="529"/>
      <c r="AE66" s="529"/>
      <c r="AF66" s="529"/>
      <c r="AG66" s="529"/>
      <c r="AH66" s="529"/>
      <c r="AI66" s="529"/>
      <c r="AJ66" s="529"/>
      <c r="AK66" s="530"/>
      <c r="AL66" s="507" t="b">
        <v>1</v>
      </c>
      <c r="AM66" s="508"/>
      <c r="AN66" s="508"/>
      <c r="AO66" s="236">
        <f>IF(AL66=TRUE,AH65,0)</f>
        <v>0</v>
      </c>
      <c r="AP66" s="236"/>
      <c r="AQ66" s="236"/>
    </row>
    <row r="67" spans="1:69" x14ac:dyDescent="0.15">
      <c r="A67" s="531"/>
      <c r="B67" s="532"/>
      <c r="C67" s="532"/>
      <c r="D67" s="532"/>
      <c r="E67" s="532"/>
      <c r="F67" s="532"/>
      <c r="G67" s="532"/>
      <c r="H67" s="532"/>
      <c r="I67" s="532"/>
      <c r="J67" s="523" t="str">
        <f>IF(A67="","",INDEX(通常武器!$C:$C,MATCH(義理堅き修験者!A67,通常武器!$B:$B,0)))</f>
        <v/>
      </c>
      <c r="K67" s="523"/>
      <c r="L67" s="523"/>
      <c r="M67" s="523"/>
      <c r="N67" s="523"/>
      <c r="O67" s="523"/>
      <c r="P67" s="523" t="str">
        <f>IF(A67="","",INDEX(通常武器!$D:$D,MATCH(義理堅き修験者!A67,通常武器!$B:$B,0)))</f>
        <v/>
      </c>
      <c r="Q67" s="523"/>
      <c r="R67" s="523"/>
      <c r="S67" s="523"/>
      <c r="T67" s="533" t="str">
        <f>IF(A67="","",INDEX(通常武器!$E:$E,MATCH(義理堅き修験者!A67,通常武器!$B:$B,0)))</f>
        <v/>
      </c>
      <c r="U67" s="533"/>
      <c r="V67" s="523" t="str">
        <f>IF(A67="","",INDEX(通常武器!$F:$F,MATCH(義理堅き修験者!A67,通常武器!$B:$B,0)))</f>
        <v/>
      </c>
      <c r="W67" s="523"/>
      <c r="X67" s="523" t="str">
        <f>IF(A67="","",INDEX(通常武器!$G:$G,MATCH(義理堅き修験者!A67,通常武器!$B:$B,0)))</f>
        <v/>
      </c>
      <c r="Y67" s="523"/>
      <c r="Z67" s="523" t="str">
        <f>IF(A67="","",INDEX(通常武器!$H:$H,MATCH(義理堅き修験者!A67,通常武器!$B:$B,0)))</f>
        <v/>
      </c>
      <c r="AA67" s="523"/>
      <c r="AB67" s="523" t="str">
        <f>IF(A67="","",INDEX(通常武器!$I:$I,MATCH(義理堅き修験者!A67,通常武器!$B:$B,0)))</f>
        <v/>
      </c>
      <c r="AC67" s="523"/>
      <c r="AD67" s="523"/>
      <c r="AE67" s="523"/>
      <c r="AF67" s="523" t="str">
        <f>IF(A67="","",INDEX(通常武器!$J:$J,MATCH(義理堅き修験者!A67,通常武器!$B:$B,0)))</f>
        <v/>
      </c>
      <c r="AG67" s="523"/>
      <c r="AH67" s="523" t="str">
        <f>IF(A67="","",INDEX(通常武器!$K:$K,MATCH(義理堅き修験者!A67,通常武器!$B:$B,0)))</f>
        <v/>
      </c>
      <c r="AI67" s="523"/>
      <c r="AJ67" s="524" t="str">
        <f>IF(A67="","",INDEX(通常武器!$L:$L,MATCH(義理堅き修験者!A67,通常武器!$B:$B,0)))</f>
        <v/>
      </c>
      <c r="AK67" s="525"/>
      <c r="AL67" s="236"/>
      <c r="AM67" s="236"/>
      <c r="AN67" s="236"/>
      <c r="AO67" s="236"/>
      <c r="AP67" s="236"/>
      <c r="AQ67" s="236"/>
    </row>
    <row r="68" spans="1:69" ht="14.25" customHeight="1" thickBot="1" x14ac:dyDescent="0.2">
      <c r="A68" s="526" t="s">
        <v>717</v>
      </c>
      <c r="B68" s="527"/>
      <c r="C68" s="527"/>
      <c r="D68" s="528" t="str">
        <f>IF(A67="","",INDEX(通常武器!$M:$M,MATCH(義理堅き修験者!A67,通常武器!$B:$B,0)))</f>
        <v/>
      </c>
      <c r="E68" s="529"/>
      <c r="F68" s="529"/>
      <c r="G68" s="529"/>
      <c r="H68" s="529"/>
      <c r="I68" s="529"/>
      <c r="J68" s="529"/>
      <c r="K68" s="529"/>
      <c r="L68" s="529"/>
      <c r="M68" s="529"/>
      <c r="N68" s="529"/>
      <c r="O68" s="529"/>
      <c r="P68" s="529"/>
      <c r="Q68" s="529"/>
      <c r="R68" s="529"/>
      <c r="S68" s="529"/>
      <c r="T68" s="529"/>
      <c r="U68" s="529"/>
      <c r="V68" s="529"/>
      <c r="W68" s="529"/>
      <c r="X68" s="529"/>
      <c r="Y68" s="529"/>
      <c r="Z68" s="529"/>
      <c r="AA68" s="529"/>
      <c r="AB68" s="529"/>
      <c r="AC68" s="529"/>
      <c r="AD68" s="529"/>
      <c r="AE68" s="529"/>
      <c r="AF68" s="529"/>
      <c r="AG68" s="529"/>
      <c r="AH68" s="529"/>
      <c r="AI68" s="529"/>
      <c r="AJ68" s="529"/>
      <c r="AK68" s="530"/>
      <c r="AL68" s="507" t="b">
        <v>0</v>
      </c>
      <c r="AM68" s="508"/>
      <c r="AN68" s="508"/>
      <c r="AO68" s="236">
        <f>IF(AL68=TRUE,AH67,0)</f>
        <v>0</v>
      </c>
      <c r="AP68" s="236"/>
      <c r="AQ68" s="236"/>
    </row>
    <row r="69" spans="1:69" x14ac:dyDescent="0.15">
      <c r="A69" s="531"/>
      <c r="B69" s="532"/>
      <c r="C69" s="532"/>
      <c r="D69" s="532"/>
      <c r="E69" s="532"/>
      <c r="F69" s="532"/>
      <c r="G69" s="532"/>
      <c r="H69" s="532"/>
      <c r="I69" s="532"/>
      <c r="J69" s="523" t="str">
        <f>IF(A69="","",INDEX(通常武器!$C:$C,MATCH(義理堅き修験者!A69,通常武器!$B:$B,0)))</f>
        <v/>
      </c>
      <c r="K69" s="523"/>
      <c r="L69" s="523"/>
      <c r="M69" s="523"/>
      <c r="N69" s="523"/>
      <c r="O69" s="523"/>
      <c r="P69" s="523" t="str">
        <f>IF(A69="","",INDEX(通常武器!$D:$D,MATCH(義理堅き修験者!A69,通常武器!$B:$B,0)))</f>
        <v/>
      </c>
      <c r="Q69" s="523"/>
      <c r="R69" s="523"/>
      <c r="S69" s="523"/>
      <c r="T69" s="533" t="str">
        <f>IF(A69="","",INDEX(通常武器!$E:$E,MATCH(義理堅き修験者!A69,通常武器!$B:$B,0)))</f>
        <v/>
      </c>
      <c r="U69" s="533"/>
      <c r="V69" s="523" t="str">
        <f>IF(A69="","",INDEX(通常武器!$F:$F,MATCH(義理堅き修験者!A69,通常武器!$B:$B,0)))</f>
        <v/>
      </c>
      <c r="W69" s="523"/>
      <c r="X69" s="523" t="str">
        <f>IF(A69="","",INDEX(通常武器!$G:$G,MATCH(義理堅き修験者!A69,通常武器!$B:$B,0)))</f>
        <v/>
      </c>
      <c r="Y69" s="523"/>
      <c r="Z69" s="523" t="str">
        <f>IF(A69="","",INDEX(通常武器!$H:$H,MATCH(義理堅き修験者!A69,通常武器!$B:$B,0)))</f>
        <v/>
      </c>
      <c r="AA69" s="523"/>
      <c r="AB69" s="523" t="str">
        <f>IF(A69="","",INDEX(通常武器!$I:$I,MATCH(義理堅き修験者!A69,通常武器!$B:$B,0)))</f>
        <v/>
      </c>
      <c r="AC69" s="523"/>
      <c r="AD69" s="523"/>
      <c r="AE69" s="523"/>
      <c r="AF69" s="523" t="str">
        <f>IF(A69="","",INDEX(通常武器!$J:$J,MATCH(義理堅き修験者!A69,通常武器!$B:$B,0)))</f>
        <v/>
      </c>
      <c r="AG69" s="523"/>
      <c r="AH69" s="523" t="str">
        <f>IF(A69="","",INDEX(通常武器!$K:$K,MATCH(義理堅き修験者!A69,通常武器!$B:$B,0)))</f>
        <v/>
      </c>
      <c r="AI69" s="523"/>
      <c r="AJ69" s="524" t="str">
        <f>IF(A69="","",INDEX(通常武器!$L:$L,MATCH(義理堅き修験者!A69,通常武器!$B:$B,0)))</f>
        <v/>
      </c>
      <c r="AK69" s="525"/>
      <c r="AL69" s="236"/>
      <c r="AM69" s="236"/>
      <c r="AN69" s="236"/>
      <c r="AO69" s="236"/>
      <c r="AP69" s="236"/>
      <c r="AQ69" s="236"/>
    </row>
    <row r="70" spans="1:69" ht="14.25" customHeight="1" thickBot="1" x14ac:dyDescent="0.2">
      <c r="A70" s="526" t="s">
        <v>717</v>
      </c>
      <c r="B70" s="527"/>
      <c r="C70" s="527"/>
      <c r="D70" s="528" t="str">
        <f>IF(A69="","",INDEX(通常武器!$M:$M,MATCH(義理堅き修験者!A69,通常武器!$B:$B,0)))</f>
        <v/>
      </c>
      <c r="E70" s="529"/>
      <c r="F70" s="529"/>
      <c r="G70" s="529"/>
      <c r="H70" s="529"/>
      <c r="I70" s="529"/>
      <c r="J70" s="529"/>
      <c r="K70" s="529"/>
      <c r="L70" s="529"/>
      <c r="M70" s="529"/>
      <c r="N70" s="529"/>
      <c r="O70" s="529"/>
      <c r="P70" s="529"/>
      <c r="Q70" s="529"/>
      <c r="R70" s="529"/>
      <c r="S70" s="529"/>
      <c r="T70" s="529"/>
      <c r="U70" s="529"/>
      <c r="V70" s="529"/>
      <c r="W70" s="529"/>
      <c r="X70" s="529"/>
      <c r="Y70" s="529"/>
      <c r="Z70" s="529"/>
      <c r="AA70" s="529"/>
      <c r="AB70" s="529"/>
      <c r="AC70" s="529"/>
      <c r="AD70" s="529"/>
      <c r="AE70" s="529"/>
      <c r="AF70" s="529"/>
      <c r="AG70" s="529"/>
      <c r="AH70" s="529"/>
      <c r="AI70" s="529"/>
      <c r="AJ70" s="529"/>
      <c r="AK70" s="530"/>
      <c r="AL70" s="507" t="b">
        <v>0</v>
      </c>
      <c r="AM70" s="508"/>
      <c r="AN70" s="508"/>
      <c r="AO70" s="236">
        <f>IF(AL70=TRUE,AH69,0)</f>
        <v>0</v>
      </c>
      <c r="AP70" s="236"/>
      <c r="AQ70" s="236"/>
    </row>
    <row r="71" spans="1:69" ht="14.25" thickBot="1" x14ac:dyDescent="0.2">
      <c r="A71" s="238"/>
      <c r="B71" s="238"/>
      <c r="C71" s="238"/>
      <c r="D71" s="238"/>
      <c r="E71" s="238"/>
      <c r="F71" s="238"/>
      <c r="G71" s="238"/>
      <c r="H71" s="238"/>
      <c r="I71" s="238"/>
      <c r="T71" s="238"/>
      <c r="U71" s="238"/>
      <c r="AF71" s="513" t="s">
        <v>604</v>
      </c>
      <c r="AG71" s="515"/>
      <c r="AH71" s="548">
        <f>SUM(AO66,AO68,AO70)</f>
        <v>0</v>
      </c>
      <c r="AI71" s="549"/>
      <c r="AJ71" s="550">
        <f>IF(A65="","",SUM(AJ65,AJ67,AJ69))</f>
        <v>0</v>
      </c>
      <c r="AK71" s="551"/>
      <c r="AL71" s="236"/>
      <c r="AM71" s="236"/>
      <c r="AN71" s="236"/>
      <c r="AO71" s="236"/>
      <c r="AP71" s="236"/>
      <c r="AQ71" s="236"/>
    </row>
    <row r="72" spans="1:69" ht="14.25" thickBot="1" x14ac:dyDescent="0.2">
      <c r="A72" s="473" t="s">
        <v>1635</v>
      </c>
      <c r="B72" s="474"/>
      <c r="C72" s="474"/>
      <c r="D72" s="474"/>
      <c r="E72" s="474"/>
      <c r="F72" s="474"/>
      <c r="G72" s="475"/>
      <c r="H72" s="218"/>
      <c r="I72" s="218"/>
      <c r="J72" s="218"/>
      <c r="K72" s="218"/>
      <c r="L72" s="218"/>
      <c r="M72" s="218"/>
      <c r="N72" s="239"/>
      <c r="O72" s="239"/>
      <c r="P72" s="240"/>
      <c r="Q72" s="240"/>
      <c r="R72" s="240"/>
      <c r="S72" s="240"/>
      <c r="T72" s="240"/>
      <c r="U72" s="240"/>
      <c r="V72" s="240"/>
      <c r="W72" s="240"/>
      <c r="AB72" s="240"/>
      <c r="AC72" s="240"/>
      <c r="AD72" s="240"/>
      <c r="AE72" s="240"/>
      <c r="AH72" s="240"/>
      <c r="AI72" s="240"/>
      <c r="AJ72" s="240"/>
      <c r="AK72" s="240"/>
      <c r="AO72" s="236"/>
      <c r="AP72" s="236"/>
      <c r="AQ72" s="236"/>
    </row>
    <row r="73" spans="1:69" ht="14.25" thickBot="1" x14ac:dyDescent="0.2">
      <c r="A73" s="536"/>
      <c r="B73" s="537"/>
      <c r="C73" s="537"/>
      <c r="D73" s="537"/>
      <c r="E73" s="537"/>
      <c r="F73" s="537"/>
      <c r="G73" s="538"/>
      <c r="T73" s="539" t="s">
        <v>1636</v>
      </c>
      <c r="U73" s="540"/>
      <c r="V73" s="540"/>
      <c r="W73" s="540"/>
      <c r="X73" s="540"/>
      <c r="Y73" s="540"/>
      <c r="Z73" s="540"/>
      <c r="AA73" s="540"/>
      <c r="AB73" s="540"/>
      <c r="AC73" s="540"/>
      <c r="AD73" s="540"/>
      <c r="AE73" s="541"/>
      <c r="AJ73" s="241"/>
      <c r="AK73" s="241"/>
      <c r="AL73" s="236"/>
      <c r="AM73" s="236"/>
      <c r="AN73" s="236"/>
      <c r="AO73" s="236"/>
      <c r="AP73" s="236"/>
      <c r="AQ73" s="236"/>
    </row>
    <row r="74" spans="1:69" ht="14.25" thickBot="1" x14ac:dyDescent="0.2">
      <c r="A74" s="542" t="s">
        <v>327</v>
      </c>
      <c r="B74" s="543"/>
      <c r="C74" s="543"/>
      <c r="D74" s="543"/>
      <c r="E74" s="543"/>
      <c r="F74" s="543"/>
      <c r="G74" s="543"/>
      <c r="H74" s="543"/>
      <c r="I74" s="543"/>
      <c r="J74" s="543" t="s">
        <v>328</v>
      </c>
      <c r="K74" s="543"/>
      <c r="L74" s="543"/>
      <c r="M74" s="543"/>
      <c r="N74" s="543"/>
      <c r="O74" s="543"/>
      <c r="P74" s="544" t="s">
        <v>743</v>
      </c>
      <c r="Q74" s="544"/>
      <c r="R74" s="544"/>
      <c r="S74" s="545"/>
      <c r="T74" s="546" t="s">
        <v>705</v>
      </c>
      <c r="U74" s="546"/>
      <c r="V74" s="546"/>
      <c r="W74" s="546" t="s">
        <v>706</v>
      </c>
      <c r="X74" s="546"/>
      <c r="Y74" s="546"/>
      <c r="Z74" s="546" t="s">
        <v>707</v>
      </c>
      <c r="AA74" s="546"/>
      <c r="AB74" s="546"/>
      <c r="AC74" s="546" t="s">
        <v>708</v>
      </c>
      <c r="AD74" s="546"/>
      <c r="AE74" s="547"/>
      <c r="AF74" s="544" t="s">
        <v>744</v>
      </c>
      <c r="AG74" s="544"/>
      <c r="AH74" s="544"/>
      <c r="AI74" s="562" t="s">
        <v>911</v>
      </c>
      <c r="AJ74" s="562"/>
      <c r="AK74" s="563"/>
      <c r="AO74" s="236" t="s">
        <v>1636</v>
      </c>
      <c r="AP74" s="236"/>
      <c r="AQ74" s="236"/>
      <c r="AS74" s="218" t="s">
        <v>744</v>
      </c>
    </row>
    <row r="75" spans="1:69" x14ac:dyDescent="0.15">
      <c r="A75" s="558" t="s">
        <v>3750</v>
      </c>
      <c r="B75" s="559"/>
      <c r="C75" s="559"/>
      <c r="D75" s="559"/>
      <c r="E75" s="559"/>
      <c r="F75" s="559"/>
      <c r="G75" s="559"/>
      <c r="H75" s="559"/>
      <c r="I75" s="559"/>
      <c r="J75" s="560" t="str">
        <f>IF(A75="","",INDEX(防具!$C:$C,MATCH(義理堅き修験者!A75,防具!$B:$B,0)))</f>
        <v>鱗</v>
      </c>
      <c r="K75" s="560"/>
      <c r="L75" s="560"/>
      <c r="M75" s="560"/>
      <c r="N75" s="560"/>
      <c r="O75" s="560"/>
      <c r="P75" s="561" t="str">
        <f>IF(A75="","",INDEX(防具!$D:$D,MATCH(義理堅き修験者!A75,防具!$B:$B,0)))</f>
        <v>頭</v>
      </c>
      <c r="Q75" s="561"/>
      <c r="R75" s="561"/>
      <c r="S75" s="561"/>
      <c r="T75" s="561">
        <f>IF(A75="","",INDEX(防具!$E:$E,MATCH(義理堅き修験者!A75,防具!$B:$B,0)))</f>
        <v>1</v>
      </c>
      <c r="U75" s="561"/>
      <c r="V75" s="561"/>
      <c r="W75" s="561">
        <f>IF(A75="","",INDEX(防具!$F:$F,MATCH(義理堅き修験者!A75,防具!$B:$B,0)))</f>
        <v>1</v>
      </c>
      <c r="X75" s="561"/>
      <c r="Y75" s="561"/>
      <c r="Z75" s="561">
        <f>IF(A75="","",INDEX(防具!$G:$G,MATCH(義理堅き修験者!A75,防具!$B:$B,0)))</f>
        <v>1</v>
      </c>
      <c r="AA75" s="561"/>
      <c r="AB75" s="561"/>
      <c r="AC75" s="561">
        <f>IF(A75="","",INDEX(防具!$H:$H,MATCH(義理堅き修験者!A75,防具!$B:$B,0)))</f>
        <v>1</v>
      </c>
      <c r="AD75" s="561"/>
      <c r="AE75" s="561"/>
      <c r="AF75" s="561">
        <f>IF(A75="","",INDEX(防具!$I:$I,MATCH(義理堅き修験者!A75,防具!$B:$B,0)))</f>
        <v>0</v>
      </c>
      <c r="AG75" s="561"/>
      <c r="AH75" s="561"/>
      <c r="AI75" s="552">
        <f>IF(A75="","",INDEX(防具!$J:$J,MATCH(義理堅き修験者!A75,防具!$B:$B,0)))</f>
        <v>250</v>
      </c>
      <c r="AJ75" s="552"/>
      <c r="AK75" s="553"/>
      <c r="AO75" s="219" t="s">
        <v>705</v>
      </c>
      <c r="AP75" s="219" t="s">
        <v>706</v>
      </c>
      <c r="AQ75" s="219" t="s">
        <v>707</v>
      </c>
      <c r="AR75" s="219" t="s">
        <v>1638</v>
      </c>
      <c r="AS75" s="219"/>
    </row>
    <row r="76" spans="1:69" ht="14.25" thickBot="1" x14ac:dyDescent="0.2">
      <c r="A76" s="554" t="s">
        <v>717</v>
      </c>
      <c r="B76" s="555"/>
      <c r="C76" s="555"/>
      <c r="D76" s="556">
        <f>IF(A75="","",INDEX(防具!$K:$K,MATCH(義理堅き修験者!A75,防具!$B:$B,0)))</f>
        <v>0</v>
      </c>
      <c r="E76" s="556"/>
      <c r="F76" s="556"/>
      <c r="G76" s="556"/>
      <c r="H76" s="556"/>
      <c r="I76" s="556"/>
      <c r="J76" s="556"/>
      <c r="K76" s="556"/>
      <c r="L76" s="556"/>
      <c r="M76" s="556"/>
      <c r="N76" s="556"/>
      <c r="O76" s="556"/>
      <c r="P76" s="556"/>
      <c r="Q76" s="556"/>
      <c r="R76" s="556"/>
      <c r="S76" s="556"/>
      <c r="T76" s="556"/>
      <c r="U76" s="556"/>
      <c r="V76" s="556"/>
      <c r="W76" s="556"/>
      <c r="X76" s="556"/>
      <c r="Y76" s="556"/>
      <c r="Z76" s="556"/>
      <c r="AA76" s="556"/>
      <c r="AB76" s="556"/>
      <c r="AC76" s="556"/>
      <c r="AD76" s="556"/>
      <c r="AE76" s="556"/>
      <c r="AF76" s="556"/>
      <c r="AG76" s="556"/>
      <c r="AH76" s="556"/>
      <c r="AI76" s="556"/>
      <c r="AJ76" s="556"/>
      <c r="AK76" s="557"/>
      <c r="AL76" s="508" t="b">
        <v>1</v>
      </c>
      <c r="AM76" s="508"/>
      <c r="AN76" s="508"/>
      <c r="AO76" s="219">
        <f>IF(AL76=TRUE,T75,0)</f>
        <v>1</v>
      </c>
      <c r="AP76" s="219">
        <f>IF(AL76=TRUE,W75,0)</f>
        <v>1</v>
      </c>
      <c r="AQ76" s="219">
        <f>IF(AL76=TRUE,Z75,0)</f>
        <v>1</v>
      </c>
      <c r="AR76" s="242">
        <f>IF(AL76=TRUE,AC75,0)</f>
        <v>1</v>
      </c>
      <c r="AS76" s="219">
        <f>IF(AL76=TRUE,AF75,0)</f>
        <v>0</v>
      </c>
    </row>
    <row r="77" spans="1:69" x14ac:dyDescent="0.15">
      <c r="A77" s="558" t="s">
        <v>3751</v>
      </c>
      <c r="B77" s="559"/>
      <c r="C77" s="559"/>
      <c r="D77" s="559"/>
      <c r="E77" s="559"/>
      <c r="F77" s="559"/>
      <c r="G77" s="559"/>
      <c r="H77" s="559"/>
      <c r="I77" s="559"/>
      <c r="J77" s="560" t="str">
        <f>IF(A77="","",INDEX(防具!$C:$C,MATCH(義理堅き修験者!A77,防具!$B:$B,0)))</f>
        <v>鱗</v>
      </c>
      <c r="K77" s="560"/>
      <c r="L77" s="560"/>
      <c r="M77" s="560"/>
      <c r="N77" s="560"/>
      <c r="O77" s="560"/>
      <c r="P77" s="561" t="str">
        <f>IF(A77="","",INDEX(防具!$D:$D,MATCH(義理堅き修験者!A77,防具!$B:$B,0)))</f>
        <v>胴</v>
      </c>
      <c r="Q77" s="561"/>
      <c r="R77" s="561"/>
      <c r="S77" s="561"/>
      <c r="T77" s="561">
        <f>IF(A77="","",INDEX(防具!$E:$E,MATCH(義理堅き修験者!A77,防具!$B:$B,0)))</f>
        <v>6</v>
      </c>
      <c r="U77" s="561"/>
      <c r="V77" s="561"/>
      <c r="W77" s="561">
        <f>IF(A77="","",INDEX(防具!$F:$F,MATCH(義理堅き修験者!A77,防具!$B:$B,0)))</f>
        <v>5</v>
      </c>
      <c r="X77" s="561"/>
      <c r="Y77" s="561"/>
      <c r="Z77" s="561">
        <f>IF(A77="","",INDEX(防具!$G:$G,MATCH(義理堅き修験者!A77,防具!$B:$B,0)))</f>
        <v>1</v>
      </c>
      <c r="AA77" s="561"/>
      <c r="AB77" s="561"/>
      <c r="AC77" s="561">
        <f>IF(A77="","",INDEX(防具!$H:$H,MATCH(義理堅き修験者!A77,防具!$B:$B,0)))</f>
        <v>1</v>
      </c>
      <c r="AD77" s="561"/>
      <c r="AE77" s="561"/>
      <c r="AF77" s="561">
        <f>IF(A77="","",INDEX(防具!$I:$I,MATCH(義理堅き修験者!A77,防具!$B:$B,0)))</f>
        <v>2</v>
      </c>
      <c r="AG77" s="561"/>
      <c r="AH77" s="561"/>
      <c r="AI77" s="552" t="str">
        <f>IF(A77="","",INDEX(防具!$J:$J,MATCH(義理堅き修験者!A77,防具!$B:$B,0)))</f>
        <v>不可</v>
      </c>
      <c r="AJ77" s="552"/>
      <c r="AK77" s="553"/>
      <c r="AO77" s="219" t="s">
        <v>705</v>
      </c>
      <c r="AP77" s="219" t="s">
        <v>706</v>
      </c>
      <c r="AQ77" s="219" t="s">
        <v>707</v>
      </c>
      <c r="AR77" s="219" t="s">
        <v>1638</v>
      </c>
      <c r="AS77" s="219"/>
    </row>
    <row r="78" spans="1:69" ht="13.5" customHeight="1" thickBot="1" x14ac:dyDescent="0.2">
      <c r="A78" s="526" t="s">
        <v>717</v>
      </c>
      <c r="B78" s="527"/>
      <c r="C78" s="527"/>
      <c r="D78" s="564">
        <f>IF(A77="","",INDEX(防具!$K:$K,MATCH(義理堅き修験者!A77,防具!$B:$B,0)))</f>
        <v>0</v>
      </c>
      <c r="E78" s="564"/>
      <c r="F78" s="564"/>
      <c r="G78" s="564"/>
      <c r="H78" s="564"/>
      <c r="I78" s="564"/>
      <c r="J78" s="564"/>
      <c r="K78" s="564"/>
      <c r="L78" s="564"/>
      <c r="M78" s="564"/>
      <c r="N78" s="564"/>
      <c r="O78" s="564"/>
      <c r="P78" s="564"/>
      <c r="Q78" s="564"/>
      <c r="R78" s="564"/>
      <c r="S78" s="564"/>
      <c r="T78" s="564"/>
      <c r="U78" s="564"/>
      <c r="V78" s="564"/>
      <c r="W78" s="564"/>
      <c r="X78" s="564"/>
      <c r="Y78" s="564"/>
      <c r="Z78" s="564"/>
      <c r="AA78" s="564"/>
      <c r="AB78" s="564"/>
      <c r="AC78" s="564"/>
      <c r="AD78" s="564"/>
      <c r="AE78" s="564"/>
      <c r="AF78" s="564"/>
      <c r="AG78" s="564"/>
      <c r="AH78" s="564"/>
      <c r="AI78" s="564"/>
      <c r="AJ78" s="564"/>
      <c r="AK78" s="565"/>
      <c r="AL78" s="508" t="b">
        <v>1</v>
      </c>
      <c r="AM78" s="508"/>
      <c r="AN78" s="508"/>
      <c r="AO78" s="219">
        <f>IF(AL78=TRUE,T77,0)</f>
        <v>6</v>
      </c>
      <c r="AP78" s="219">
        <f>IF(AL78=TRUE,W77,0)</f>
        <v>5</v>
      </c>
      <c r="AQ78" s="219">
        <f>IF(AL78=TRUE,Z77,0)</f>
        <v>1</v>
      </c>
      <c r="AR78" s="242">
        <f>IF(AL78=TRUE,AC77,0)</f>
        <v>1</v>
      </c>
      <c r="AS78" s="219">
        <f>IF(AL78=TRUE,AF77,0)</f>
        <v>2</v>
      </c>
    </row>
    <row r="79" spans="1:69" ht="14.25" customHeight="1" x14ac:dyDescent="0.15">
      <c r="A79" s="531" t="s">
        <v>3630</v>
      </c>
      <c r="B79" s="532"/>
      <c r="C79" s="532"/>
      <c r="D79" s="532"/>
      <c r="E79" s="532"/>
      <c r="F79" s="532"/>
      <c r="G79" s="532"/>
      <c r="H79" s="532"/>
      <c r="I79" s="532"/>
      <c r="J79" s="533" t="str">
        <f>IF(A79="","",INDEX(防具!$C:$C,MATCH(義理堅き修験者!A79,防具!$B:$B,0)))</f>
        <v>鱗</v>
      </c>
      <c r="K79" s="533"/>
      <c r="L79" s="533"/>
      <c r="M79" s="533"/>
      <c r="N79" s="533"/>
      <c r="O79" s="533"/>
      <c r="P79" s="523" t="str">
        <f>IF(A79="","",INDEX(防具!$D:$D,MATCH(義理堅き修験者!A79,防具!$B:$B,0)))</f>
        <v>籠手</v>
      </c>
      <c r="Q79" s="523"/>
      <c r="R79" s="523"/>
      <c r="S79" s="523"/>
      <c r="T79" s="523">
        <f>IF(A79="","",INDEX(防具!$E:$E,MATCH(義理堅き修験者!A79,防具!$B:$B,0)))</f>
        <v>1</v>
      </c>
      <c r="U79" s="523"/>
      <c r="V79" s="523"/>
      <c r="W79" s="523">
        <f>IF(A79="","",INDEX(防具!$F:$F,MATCH(義理堅き修験者!A79,防具!$B:$B,0)))</f>
        <v>0</v>
      </c>
      <c r="X79" s="523"/>
      <c r="Y79" s="523"/>
      <c r="Z79" s="523">
        <f>IF(A79="","",INDEX(防具!$G:$G,MATCH(義理堅き修験者!A79,防具!$B:$B,0)))</f>
        <v>1</v>
      </c>
      <c r="AA79" s="523"/>
      <c r="AB79" s="523"/>
      <c r="AC79" s="523">
        <f>IF(A79="","",INDEX(防具!$H:$H,MATCH(義理堅き修験者!A79,防具!$B:$B,0)))</f>
        <v>0</v>
      </c>
      <c r="AD79" s="523"/>
      <c r="AE79" s="523"/>
      <c r="AF79" s="523">
        <f>IF(A79="","",INDEX(防具!$I:$I,MATCH(義理堅き修験者!A79,防具!$B:$B,0)))</f>
        <v>0</v>
      </c>
      <c r="AG79" s="523"/>
      <c r="AH79" s="523"/>
      <c r="AI79" s="524">
        <f>IF(A79="","",INDEX(防具!$J:$J,MATCH(義理堅き修験者!A79,防具!$B:$B,0)))</f>
        <v>100</v>
      </c>
      <c r="AJ79" s="524"/>
      <c r="AK79" s="525"/>
      <c r="AO79" s="219" t="s">
        <v>705</v>
      </c>
      <c r="AP79" s="219" t="s">
        <v>706</v>
      </c>
      <c r="AQ79" s="219" t="s">
        <v>707</v>
      </c>
      <c r="AR79" s="219" t="s">
        <v>1638</v>
      </c>
      <c r="AS79" s="219"/>
    </row>
    <row r="80" spans="1:69" ht="14.25" customHeight="1" thickBot="1" x14ac:dyDescent="0.2">
      <c r="A80" s="554" t="s">
        <v>717</v>
      </c>
      <c r="B80" s="555"/>
      <c r="C80" s="555"/>
      <c r="D80" s="556" t="str">
        <f>IF(A79="","",INDEX(防具!$K:$K,MATCH(義理堅き修験者!A79,防具!$B:$B,0)))</f>
        <v>[常時]「徒手空拳」の威力に+2、防御値に+1にする。</v>
      </c>
      <c r="E80" s="556"/>
      <c r="F80" s="556"/>
      <c r="G80" s="556"/>
      <c r="H80" s="556"/>
      <c r="I80" s="556"/>
      <c r="J80" s="556"/>
      <c r="K80" s="556"/>
      <c r="L80" s="556"/>
      <c r="M80" s="556"/>
      <c r="N80" s="556"/>
      <c r="O80" s="556"/>
      <c r="P80" s="556"/>
      <c r="Q80" s="556"/>
      <c r="R80" s="556"/>
      <c r="S80" s="556"/>
      <c r="T80" s="556"/>
      <c r="U80" s="556"/>
      <c r="V80" s="556"/>
      <c r="W80" s="556"/>
      <c r="X80" s="556"/>
      <c r="Y80" s="556"/>
      <c r="Z80" s="556"/>
      <c r="AA80" s="556"/>
      <c r="AB80" s="556"/>
      <c r="AC80" s="556"/>
      <c r="AD80" s="556"/>
      <c r="AE80" s="556"/>
      <c r="AF80" s="556"/>
      <c r="AG80" s="556"/>
      <c r="AH80" s="556"/>
      <c r="AI80" s="556"/>
      <c r="AJ80" s="556"/>
      <c r="AK80" s="557"/>
      <c r="AL80" s="508" t="b">
        <v>1</v>
      </c>
      <c r="AM80" s="508"/>
      <c r="AN80" s="508"/>
      <c r="AO80" s="219">
        <f>IF(AL80=TRUE,T79,0)</f>
        <v>1</v>
      </c>
      <c r="AP80" s="219">
        <f>IF(AL80=TRUE,W79,0)</f>
        <v>0</v>
      </c>
      <c r="AQ80" s="219">
        <f>IF(AL80=TRUE,Z79,0)</f>
        <v>1</v>
      </c>
      <c r="AR80" s="242">
        <f>IF(AL80=TRUE,AC79,0)</f>
        <v>0</v>
      </c>
      <c r="AS80" s="219">
        <f>IF(AL80=TRUE,AF79,0)</f>
        <v>0</v>
      </c>
      <c r="BQ80" s="233"/>
    </row>
    <row r="81" spans="1:45" x14ac:dyDescent="0.15">
      <c r="A81" s="558" t="s">
        <v>3786</v>
      </c>
      <c r="B81" s="559"/>
      <c r="C81" s="559"/>
      <c r="D81" s="559"/>
      <c r="E81" s="559"/>
      <c r="F81" s="559"/>
      <c r="G81" s="559"/>
      <c r="H81" s="559"/>
      <c r="I81" s="559"/>
      <c r="J81" s="560" t="str">
        <f>IF(A81="","",INDEX(防具!$C:$C,MATCH(義理堅き修験者!A81,防具!$B:$B,0)))</f>
        <v>鱗</v>
      </c>
      <c r="K81" s="560"/>
      <c r="L81" s="560"/>
      <c r="M81" s="560"/>
      <c r="N81" s="560"/>
      <c r="O81" s="560"/>
      <c r="P81" s="561" t="str">
        <f>IF(A81="","",INDEX(防具!$D:$D,MATCH(義理堅き修験者!A81,防具!$B:$B,0)))</f>
        <v>靴</v>
      </c>
      <c r="Q81" s="561"/>
      <c r="R81" s="561"/>
      <c r="S81" s="561"/>
      <c r="T81" s="561">
        <f>IF(A81="","",INDEX(防具!$E:$E,MATCH(義理堅き修験者!A81,防具!$B:$B,0)))</f>
        <v>1</v>
      </c>
      <c r="U81" s="561"/>
      <c r="V81" s="561"/>
      <c r="W81" s="561">
        <f>IF(A81="","",INDEX(防具!$F:$F,MATCH(義理堅き修験者!A81,防具!$B:$B,0)))</f>
        <v>0</v>
      </c>
      <c r="X81" s="561"/>
      <c r="Y81" s="561"/>
      <c r="Z81" s="561">
        <f>IF(A81="","",INDEX(防具!$G:$G,MATCH(義理堅き修験者!A81,防具!$B:$B,0)))</f>
        <v>1</v>
      </c>
      <c r="AA81" s="561"/>
      <c r="AB81" s="561"/>
      <c r="AC81" s="561">
        <f>IF(A81="","",INDEX(防具!$H:$H,MATCH(義理堅き修験者!A81,防具!$B:$B,0)))</f>
        <v>0</v>
      </c>
      <c r="AD81" s="561"/>
      <c r="AE81" s="561"/>
      <c r="AF81" s="561">
        <f>IF(A81="","",INDEX(防具!$I:$I,MATCH(義理堅き修験者!A81,防具!$B:$B,0)))</f>
        <v>1</v>
      </c>
      <c r="AG81" s="561"/>
      <c r="AH81" s="561"/>
      <c r="AI81" s="552">
        <f>IF(A81="","",INDEX(防具!$J:$J,MATCH(義理堅き修験者!A81,防具!$B:$B,0)))</f>
        <v>80</v>
      </c>
      <c r="AJ81" s="552"/>
      <c r="AK81" s="553"/>
      <c r="AO81" s="219" t="s">
        <v>705</v>
      </c>
      <c r="AP81" s="219" t="s">
        <v>706</v>
      </c>
      <c r="AQ81" s="219" t="s">
        <v>707</v>
      </c>
      <c r="AR81" s="219" t="s">
        <v>1638</v>
      </c>
      <c r="AS81" s="219"/>
    </row>
    <row r="82" spans="1:45" ht="13.5" customHeight="1" thickBot="1" x14ac:dyDescent="0.2">
      <c r="A82" s="526" t="s">
        <v>717</v>
      </c>
      <c r="B82" s="527"/>
      <c r="C82" s="527"/>
      <c r="D82" s="564">
        <f>IF(A81="","",INDEX(防具!$K:$K,MATCH(義理堅き修験者!A81,防具!$B:$B,0)))</f>
        <v>0</v>
      </c>
      <c r="E82" s="564"/>
      <c r="F82" s="564"/>
      <c r="G82" s="564"/>
      <c r="H82" s="564"/>
      <c r="I82" s="564"/>
      <c r="J82" s="564"/>
      <c r="K82" s="564"/>
      <c r="L82" s="564"/>
      <c r="M82" s="564"/>
      <c r="N82" s="564"/>
      <c r="O82" s="564"/>
      <c r="P82" s="564"/>
      <c r="Q82" s="564"/>
      <c r="R82" s="564"/>
      <c r="S82" s="564"/>
      <c r="T82" s="564"/>
      <c r="U82" s="564"/>
      <c r="V82" s="564"/>
      <c r="W82" s="564"/>
      <c r="X82" s="564"/>
      <c r="Y82" s="564"/>
      <c r="Z82" s="564"/>
      <c r="AA82" s="564"/>
      <c r="AB82" s="564"/>
      <c r="AC82" s="564"/>
      <c r="AD82" s="564"/>
      <c r="AE82" s="564"/>
      <c r="AF82" s="564"/>
      <c r="AG82" s="564"/>
      <c r="AH82" s="564"/>
      <c r="AI82" s="564"/>
      <c r="AJ82" s="564"/>
      <c r="AK82" s="565"/>
      <c r="AL82" s="508" t="b">
        <v>1</v>
      </c>
      <c r="AM82" s="508"/>
      <c r="AN82" s="508"/>
      <c r="AO82" s="219">
        <f>IF(AL82=TRUE,T81,0)</f>
        <v>1</v>
      </c>
      <c r="AP82" s="219">
        <f>IF(AL82=TRUE,W81,0)</f>
        <v>0</v>
      </c>
      <c r="AQ82" s="219">
        <f>IF(AL82=TRUE,Z81,0)</f>
        <v>1</v>
      </c>
      <c r="AR82" s="242">
        <f>IF(AL82=TRUE,AC81,0)</f>
        <v>0</v>
      </c>
      <c r="AS82" s="219">
        <f>IF(AL82=TRUE,AF81,0)</f>
        <v>1</v>
      </c>
    </row>
    <row r="83" spans="1:45" x14ac:dyDescent="0.15">
      <c r="A83" s="531" t="s">
        <v>3752</v>
      </c>
      <c r="B83" s="532"/>
      <c r="C83" s="532"/>
      <c r="D83" s="532"/>
      <c r="E83" s="532"/>
      <c r="F83" s="532"/>
      <c r="G83" s="532"/>
      <c r="H83" s="532"/>
      <c r="I83" s="532"/>
      <c r="J83" s="533" t="str">
        <f>IF(A83="","",INDEX(防具!$C:$C,MATCH(義理堅き修験者!A83,防具!$B:$B,0)))</f>
        <v>-</v>
      </c>
      <c r="K83" s="533"/>
      <c r="L83" s="533"/>
      <c r="M83" s="533"/>
      <c r="N83" s="533"/>
      <c r="O83" s="533"/>
      <c r="P83" s="523" t="str">
        <f>IF(A83="","",INDEX(防具!$D:$D,MATCH(義理堅き修験者!A83,防具!$B:$B,0)))</f>
        <v>装飾</v>
      </c>
      <c r="Q83" s="523"/>
      <c r="R83" s="523"/>
      <c r="S83" s="523"/>
      <c r="T83" s="523" t="str">
        <f>IF(A83="","",INDEX(防具!$E:$E,MATCH(義理堅き修験者!A83,防具!$B:$B,0)))</f>
        <v>-</v>
      </c>
      <c r="U83" s="523"/>
      <c r="V83" s="523"/>
      <c r="W83" s="523" t="str">
        <f>IF(A83="","",INDEX(防具!$F:$F,MATCH(義理堅き修験者!A83,防具!$B:$B,0)))</f>
        <v>-</v>
      </c>
      <c r="X83" s="523"/>
      <c r="Y83" s="523"/>
      <c r="Z83" s="523" t="str">
        <f>IF(A83="","",INDEX(防具!$G:$G,MATCH(義理堅き修験者!A83,防具!$B:$B,0)))</f>
        <v>-</v>
      </c>
      <c r="AA83" s="523"/>
      <c r="AB83" s="523"/>
      <c r="AC83" s="523" t="str">
        <f>IF(A83="","",INDEX(防具!$H:$H,MATCH(義理堅き修験者!A83,防具!$B:$B,0)))</f>
        <v>-</v>
      </c>
      <c r="AD83" s="523"/>
      <c r="AE83" s="523"/>
      <c r="AF83" s="523">
        <f>IF(A83="","",INDEX(防具!$I:$I,MATCH(義理堅き修験者!A83,防具!$B:$B,0)))</f>
        <v>0</v>
      </c>
      <c r="AG83" s="523"/>
      <c r="AH83" s="523"/>
      <c r="AI83" s="524">
        <f>IF(A83="","",INDEX(防具!$J:$J,MATCH(義理堅き修験者!A83,防具!$B:$B,0)))</f>
        <v>500</v>
      </c>
      <c r="AJ83" s="524"/>
      <c r="AK83" s="525"/>
      <c r="AO83" s="219" t="s">
        <v>705</v>
      </c>
      <c r="AP83" s="219" t="s">
        <v>706</v>
      </c>
      <c r="AQ83" s="219" t="s">
        <v>707</v>
      </c>
      <c r="AR83" s="219" t="s">
        <v>1638</v>
      </c>
      <c r="AS83" s="219"/>
    </row>
    <row r="84" spans="1:45" ht="14.25" customHeight="1" thickBot="1" x14ac:dyDescent="0.2">
      <c r="A84" s="526" t="s">
        <v>717</v>
      </c>
      <c r="B84" s="527"/>
      <c r="C84" s="527"/>
      <c r="D84" s="564" t="str">
        <f>IF(A83="","",INDEX(防具!$K:$K,MATCH(義理堅き修験者!A83,防具!$B:$B,0)))</f>
        <v>[常時]自分の受ける物理攻撃のダメージを-3する。</v>
      </c>
      <c r="E84" s="564"/>
      <c r="F84" s="564"/>
      <c r="G84" s="564"/>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4"/>
      <c r="AJ84" s="564"/>
      <c r="AK84" s="565"/>
      <c r="AL84" s="508" t="b">
        <v>1</v>
      </c>
      <c r="AM84" s="508"/>
      <c r="AN84" s="508"/>
      <c r="AO84" s="219" t="str">
        <f>IF(AL84=TRUE,T83,0)</f>
        <v>-</v>
      </c>
      <c r="AP84" s="219" t="str">
        <f>IF(AL84=TRUE,W83,0)</f>
        <v>-</v>
      </c>
      <c r="AQ84" s="219" t="str">
        <f>IF(AL84=TRUE,Z83,0)</f>
        <v>-</v>
      </c>
      <c r="AR84" s="242" t="str">
        <f>IF(AL84=TRUE,AC83,0)</f>
        <v>-</v>
      </c>
      <c r="AS84" s="219">
        <f>IF(AL84=TRUE,AF83,0)</f>
        <v>0</v>
      </c>
    </row>
    <row r="85" spans="1:45" ht="14.25" thickBot="1" x14ac:dyDescent="0.2">
      <c r="R85" s="577" t="s">
        <v>604</v>
      </c>
      <c r="S85" s="578"/>
      <c r="T85" s="579">
        <f>SUM(AO76,AO78,AO80,AO82,AO84)</f>
        <v>9</v>
      </c>
      <c r="U85" s="579"/>
      <c r="V85" s="579"/>
      <c r="W85" s="579">
        <f>SUM(AP76,AP78,AP80,AP82,AP84)</f>
        <v>6</v>
      </c>
      <c r="X85" s="579"/>
      <c r="Y85" s="579"/>
      <c r="Z85" s="579">
        <f>SUM(AQ76,AQ78,AQ80,AQ82,AQ84)</f>
        <v>4</v>
      </c>
      <c r="AA85" s="579"/>
      <c r="AB85" s="579"/>
      <c r="AC85" s="579">
        <f>SUM(AR76,AR78,AR80,AR82,AR84)</f>
        <v>2</v>
      </c>
      <c r="AD85" s="579"/>
      <c r="AE85" s="579"/>
      <c r="AF85" s="579">
        <f>SUM(AS76,AS78,AS80,AS82,AS84)</f>
        <v>3</v>
      </c>
      <c r="AG85" s="579"/>
      <c r="AH85" s="579"/>
      <c r="AI85" s="566">
        <f>IF(A75="","",SUM(AI75,AI77,AI79,AI81,AI83))</f>
        <v>930</v>
      </c>
      <c r="AJ85" s="567"/>
      <c r="AK85" s="568"/>
      <c r="AO85" s="219"/>
      <c r="AP85" s="219"/>
      <c r="AQ85" s="219"/>
      <c r="AR85" s="219"/>
      <c r="AS85" s="219"/>
    </row>
    <row r="86" spans="1:45" x14ac:dyDescent="0.15">
      <c r="A86" s="490" t="s">
        <v>1637</v>
      </c>
      <c r="B86" s="491"/>
      <c r="C86" s="491"/>
      <c r="D86" s="491"/>
      <c r="E86" s="491"/>
      <c r="F86" s="491"/>
      <c r="G86" s="492"/>
      <c r="K86" s="226"/>
      <c r="L86" s="226"/>
      <c r="M86" s="226"/>
      <c r="N86" s="226"/>
      <c r="O86" s="226"/>
      <c r="P86" s="226"/>
      <c r="Q86" s="226"/>
      <c r="R86" s="226"/>
      <c r="S86" s="226"/>
      <c r="T86" s="226"/>
      <c r="U86" s="226"/>
      <c r="V86" s="226"/>
      <c r="AF86" s="243"/>
      <c r="AG86" s="243"/>
    </row>
    <row r="87" spans="1:45" ht="14.25" thickBot="1" x14ac:dyDescent="0.2">
      <c r="A87" s="493"/>
      <c r="B87" s="494"/>
      <c r="C87" s="494"/>
      <c r="D87" s="494"/>
      <c r="E87" s="494"/>
      <c r="F87" s="494"/>
      <c r="G87" s="495"/>
    </row>
    <row r="88" spans="1:45" ht="13.5" customHeight="1" thickBot="1" x14ac:dyDescent="0.2">
      <c r="A88" s="569" t="s">
        <v>327</v>
      </c>
      <c r="B88" s="570"/>
      <c r="C88" s="570"/>
      <c r="D88" s="570"/>
      <c r="E88" s="570"/>
      <c r="F88" s="570"/>
      <c r="G88" s="570"/>
      <c r="H88" s="570"/>
      <c r="I88" s="570"/>
      <c r="J88" s="571" t="s">
        <v>1639</v>
      </c>
      <c r="K88" s="571"/>
      <c r="L88" s="571"/>
      <c r="M88" s="571"/>
      <c r="N88" s="570" t="s">
        <v>752</v>
      </c>
      <c r="O88" s="570"/>
      <c r="P88" s="570"/>
      <c r="Q88" s="570"/>
      <c r="R88" s="570"/>
      <c r="S88" s="570" t="s">
        <v>136</v>
      </c>
      <c r="T88" s="570"/>
      <c r="U88" s="570"/>
      <c r="V88" s="570"/>
      <c r="W88" s="570"/>
      <c r="X88" s="570" t="s">
        <v>112</v>
      </c>
      <c r="Y88" s="570"/>
      <c r="Z88" s="570"/>
      <c r="AA88" s="570"/>
      <c r="AB88" s="570"/>
      <c r="AC88" s="572" t="s">
        <v>111</v>
      </c>
      <c r="AD88" s="573"/>
      <c r="AE88" s="573"/>
      <c r="AF88" s="573"/>
      <c r="AG88" s="574"/>
      <c r="AH88" s="575" t="s">
        <v>330</v>
      </c>
      <c r="AI88" s="575"/>
      <c r="AJ88" s="575"/>
      <c r="AK88" s="576"/>
      <c r="AL88" s="218" t="s">
        <v>911</v>
      </c>
    </row>
    <row r="89" spans="1:45" ht="13.5" customHeight="1" x14ac:dyDescent="0.15">
      <c r="A89" s="586" t="s">
        <v>3691</v>
      </c>
      <c r="B89" s="587"/>
      <c r="C89" s="587"/>
      <c r="D89" s="587"/>
      <c r="E89" s="587"/>
      <c r="F89" s="587"/>
      <c r="G89" s="587"/>
      <c r="H89" s="587"/>
      <c r="I89" s="587"/>
      <c r="J89" s="588">
        <v>2</v>
      </c>
      <c r="K89" s="588"/>
      <c r="L89" s="588"/>
      <c r="M89" s="588"/>
      <c r="N89" s="589" t="str">
        <f>IF(A89="","",INDEX(道具!$C:$C,MATCH(義理堅き修験者!A89,道具!$B:$B,0)))</f>
        <v>-</v>
      </c>
      <c r="O89" s="589"/>
      <c r="P89" s="589"/>
      <c r="Q89" s="589"/>
      <c r="R89" s="589"/>
      <c r="S89" s="589" t="str">
        <f>IF(A89="","",INDEX(道具!$D:$D,MATCH(義理堅き修験者!A89,道具!$B:$B,0)))</f>
        <v>プレダメージ</v>
      </c>
      <c r="T89" s="589"/>
      <c r="U89" s="589"/>
      <c r="V89" s="589"/>
      <c r="W89" s="589"/>
      <c r="X89" s="589" t="str">
        <f>IF(A89="","",INDEX(道具!$E:$E,MATCH(義理堅き修験者!A89,道具!$B:$B,0)))</f>
        <v>自身</v>
      </c>
      <c r="Y89" s="589"/>
      <c r="Z89" s="589"/>
      <c r="AA89" s="589"/>
      <c r="AB89" s="589"/>
      <c r="AC89" s="589" t="str">
        <f>IF(A89="","",INDEX(道具!$F:$F,MATCH(義理堅き修験者!A89,道具!$B:$B,0)))</f>
        <v>-</v>
      </c>
      <c r="AD89" s="589"/>
      <c r="AE89" s="589"/>
      <c r="AF89" s="589"/>
      <c r="AG89" s="589"/>
      <c r="AH89" s="580">
        <f>IF(A89="","",INDEX(道具!$G:$G,MATCH(義理堅き修験者!A89,道具!$B:$B,0)))</f>
        <v>200</v>
      </c>
      <c r="AI89" s="580"/>
      <c r="AJ89" s="580"/>
      <c r="AK89" s="581"/>
      <c r="AL89" s="508">
        <f>IF(A89="","0",IF(AH89="不可",0,AH89*J89))</f>
        <v>400</v>
      </c>
      <c r="AM89" s="508"/>
      <c r="AN89" s="508"/>
    </row>
    <row r="90" spans="1:45" ht="14.25" thickBot="1" x14ac:dyDescent="0.2">
      <c r="A90" s="554" t="s">
        <v>717</v>
      </c>
      <c r="B90" s="555"/>
      <c r="C90" s="555"/>
      <c r="D90" s="556" t="str">
        <f>IF(A89="","",INDEX(道具!$H:$H,MATCH(義理堅き修験者!A89,道具!$B:$B,0)))</f>
        <v>受けるダメージを1D10点軽減する。このアイテムは「タイミング：プレダメージ」のダメージを軽減するアーツと特別に同時に使用できる。その場合、そのアーツで軽減するダメージに+1Ｄ10点する。</v>
      </c>
      <c r="E90" s="556"/>
      <c r="F90" s="556"/>
      <c r="G90" s="556"/>
      <c r="H90" s="556"/>
      <c r="I90" s="556"/>
      <c r="J90" s="556"/>
      <c r="K90" s="556"/>
      <c r="L90" s="556"/>
      <c r="M90" s="556"/>
      <c r="N90" s="556"/>
      <c r="O90" s="556"/>
      <c r="P90" s="556"/>
      <c r="Q90" s="556"/>
      <c r="R90" s="556"/>
      <c r="S90" s="556"/>
      <c r="T90" s="556"/>
      <c r="U90" s="556"/>
      <c r="V90" s="556"/>
      <c r="W90" s="556"/>
      <c r="X90" s="556"/>
      <c r="Y90" s="556"/>
      <c r="Z90" s="556"/>
      <c r="AA90" s="556"/>
      <c r="AB90" s="556"/>
      <c r="AC90" s="556"/>
      <c r="AD90" s="556"/>
      <c r="AE90" s="556"/>
      <c r="AF90" s="556"/>
      <c r="AG90" s="556"/>
      <c r="AH90" s="556"/>
      <c r="AI90" s="556"/>
      <c r="AJ90" s="556"/>
      <c r="AK90" s="557"/>
    </row>
    <row r="91" spans="1:45" x14ac:dyDescent="0.15">
      <c r="A91" s="586" t="s">
        <v>3651</v>
      </c>
      <c r="B91" s="587"/>
      <c r="C91" s="587"/>
      <c r="D91" s="587"/>
      <c r="E91" s="587"/>
      <c r="F91" s="587"/>
      <c r="G91" s="587"/>
      <c r="H91" s="587"/>
      <c r="I91" s="587"/>
      <c r="J91" s="588">
        <v>1</v>
      </c>
      <c r="K91" s="588"/>
      <c r="L91" s="588"/>
      <c r="M91" s="588"/>
      <c r="N91" s="589" t="str">
        <f>IF(A91="","",INDEX(道具!$C:$C,MATCH(義理堅き修験者!A91,道具!$B:$B,0)))</f>
        <v>回復</v>
      </c>
      <c r="O91" s="589"/>
      <c r="P91" s="589"/>
      <c r="Q91" s="589"/>
      <c r="R91" s="589"/>
      <c r="S91" s="589" t="str">
        <f>IF(A91="","",INDEX(道具!$D:$D,MATCH(義理堅き修験者!A91,道具!$B:$B,0)))</f>
        <v>ムーブかマイナー</v>
      </c>
      <c r="T91" s="589"/>
      <c r="U91" s="589"/>
      <c r="V91" s="589"/>
      <c r="W91" s="589"/>
      <c r="X91" s="589" t="str">
        <f>IF(A91="","",INDEX(道具!$E:$E,MATCH(義理堅き修験者!A91,道具!$B:$B,0)))</f>
        <v>単体</v>
      </c>
      <c r="Y91" s="589"/>
      <c r="Z91" s="589"/>
      <c r="AA91" s="589"/>
      <c r="AB91" s="589"/>
      <c r="AC91" s="589" t="str">
        <f>IF(A91="","",INDEX(道具!$F:$F,MATCH(義理堅き修験者!A91,道具!$B:$B,0)))</f>
        <v>至近</v>
      </c>
      <c r="AD91" s="589"/>
      <c r="AE91" s="589"/>
      <c r="AF91" s="589"/>
      <c r="AG91" s="589"/>
      <c r="AH91" s="580">
        <f>IF(A91="","",INDEX(道具!$G:$G,MATCH(義理堅き修験者!A91,道具!$B:$B,0)))</f>
        <v>100</v>
      </c>
      <c r="AI91" s="580"/>
      <c r="AJ91" s="580"/>
      <c r="AK91" s="581"/>
      <c r="AL91" s="508">
        <f>IF(A91="","0",IF(AH91="不可",0,AH91*J91))</f>
        <v>100</v>
      </c>
      <c r="AM91" s="508"/>
      <c r="AN91" s="508"/>
    </row>
    <row r="92" spans="1:45" ht="14.25" customHeight="1" thickBot="1" x14ac:dyDescent="0.2">
      <c r="A92" s="526" t="s">
        <v>717</v>
      </c>
      <c r="B92" s="527"/>
      <c r="C92" s="527"/>
      <c r="D92" s="564" t="str">
        <f>IF(A91="","",INDEX(道具!$H:$H,MATCH(義理堅き修験者!A91,道具!$B:$B,0)))</f>
        <v>対象の3レベル以下の「邪毒」を1つ解除する。</v>
      </c>
      <c r="E92" s="564"/>
      <c r="F92" s="564"/>
      <c r="G92" s="564"/>
      <c r="H92" s="564"/>
      <c r="I92" s="564"/>
      <c r="J92" s="564"/>
      <c r="K92" s="564"/>
      <c r="L92" s="564"/>
      <c r="M92" s="564"/>
      <c r="N92" s="564"/>
      <c r="O92" s="564"/>
      <c r="P92" s="564"/>
      <c r="Q92" s="564"/>
      <c r="R92" s="564"/>
      <c r="S92" s="564"/>
      <c r="T92" s="564"/>
      <c r="U92" s="564"/>
      <c r="V92" s="564"/>
      <c r="W92" s="564"/>
      <c r="X92" s="564"/>
      <c r="Y92" s="564"/>
      <c r="Z92" s="564"/>
      <c r="AA92" s="564"/>
      <c r="AB92" s="564"/>
      <c r="AC92" s="564"/>
      <c r="AD92" s="564"/>
      <c r="AE92" s="564"/>
      <c r="AF92" s="564"/>
      <c r="AG92" s="564"/>
      <c r="AH92" s="564"/>
      <c r="AI92" s="564"/>
      <c r="AJ92" s="564"/>
      <c r="AK92" s="565"/>
    </row>
    <row r="93" spans="1:45" x14ac:dyDescent="0.15">
      <c r="A93" s="582"/>
      <c r="B93" s="583"/>
      <c r="C93" s="583"/>
      <c r="D93" s="583"/>
      <c r="E93" s="583"/>
      <c r="F93" s="583"/>
      <c r="G93" s="583"/>
      <c r="H93" s="583"/>
      <c r="I93" s="583"/>
      <c r="J93" s="584"/>
      <c r="K93" s="584"/>
      <c r="L93" s="584"/>
      <c r="M93" s="584"/>
      <c r="N93" s="585" t="str">
        <f>IF(A93="","",INDEX(道具!$C:$C,MATCH(義理堅き修験者!A93,道具!$B:$B,0)))</f>
        <v/>
      </c>
      <c r="O93" s="585"/>
      <c r="P93" s="585"/>
      <c r="Q93" s="585"/>
      <c r="R93" s="585"/>
      <c r="S93" s="585" t="str">
        <f>IF(A93="","",INDEX(道具!$D:$D,MATCH(義理堅き修験者!A93,道具!$B:$B,0)))</f>
        <v/>
      </c>
      <c r="T93" s="585"/>
      <c r="U93" s="585"/>
      <c r="V93" s="585"/>
      <c r="W93" s="585"/>
      <c r="X93" s="585" t="str">
        <f>IF(A93="","",INDEX(道具!$E:$E,MATCH(義理堅き修験者!A93,道具!$B:$B,0)))</f>
        <v/>
      </c>
      <c r="Y93" s="585"/>
      <c r="Z93" s="585"/>
      <c r="AA93" s="585"/>
      <c r="AB93" s="585"/>
      <c r="AC93" s="585" t="str">
        <f>IF(A93="","",INDEX(道具!$F:$F,MATCH(義理堅き修験者!A93,道具!$B:$B,0)))</f>
        <v/>
      </c>
      <c r="AD93" s="585"/>
      <c r="AE93" s="585"/>
      <c r="AF93" s="585"/>
      <c r="AG93" s="585"/>
      <c r="AH93" s="593" t="str">
        <f>IF(A93="","",INDEX(道具!$G:$G,MATCH(義理堅き修験者!A93,道具!$B:$B,0)))</f>
        <v/>
      </c>
      <c r="AI93" s="593"/>
      <c r="AJ93" s="593"/>
      <c r="AK93" s="594"/>
      <c r="AL93" s="508" t="str">
        <f>IF(A93="","0",IF(AH93="不可",0,AH93*J93))</f>
        <v>0</v>
      </c>
      <c r="AM93" s="508"/>
      <c r="AN93" s="508"/>
    </row>
    <row r="94" spans="1:45" ht="14.25" customHeight="1" thickBot="1" x14ac:dyDescent="0.2">
      <c r="A94" s="554" t="s">
        <v>717</v>
      </c>
      <c r="B94" s="555"/>
      <c r="C94" s="555"/>
      <c r="D94" s="556" t="str">
        <f>IF(A93="","",INDEX(道具!$H:$H,MATCH(義理堅き修験者!A93,道具!$B:$B,0)))</f>
        <v/>
      </c>
      <c r="E94" s="556"/>
      <c r="F94" s="556"/>
      <c r="G94" s="556"/>
      <c r="H94" s="556"/>
      <c r="I94" s="556"/>
      <c r="J94" s="556"/>
      <c r="K94" s="556"/>
      <c r="L94" s="556"/>
      <c r="M94" s="556"/>
      <c r="N94" s="556"/>
      <c r="O94" s="556"/>
      <c r="P94" s="556"/>
      <c r="Q94" s="556"/>
      <c r="R94" s="556"/>
      <c r="S94" s="556"/>
      <c r="T94" s="556"/>
      <c r="U94" s="556"/>
      <c r="V94" s="556"/>
      <c r="W94" s="556"/>
      <c r="X94" s="556"/>
      <c r="Y94" s="556"/>
      <c r="Z94" s="556"/>
      <c r="AA94" s="556"/>
      <c r="AB94" s="556"/>
      <c r="AC94" s="556"/>
      <c r="AD94" s="556"/>
      <c r="AE94" s="556"/>
      <c r="AF94" s="556"/>
      <c r="AG94" s="556"/>
      <c r="AH94" s="556"/>
      <c r="AI94" s="556"/>
      <c r="AJ94" s="556"/>
      <c r="AK94" s="557"/>
    </row>
    <row r="95" spans="1:45" x14ac:dyDescent="0.15">
      <c r="A95" s="586"/>
      <c r="B95" s="587"/>
      <c r="C95" s="587"/>
      <c r="D95" s="587"/>
      <c r="E95" s="587"/>
      <c r="F95" s="587"/>
      <c r="G95" s="587"/>
      <c r="H95" s="587"/>
      <c r="I95" s="587"/>
      <c r="J95" s="588"/>
      <c r="K95" s="588"/>
      <c r="L95" s="588"/>
      <c r="M95" s="588"/>
      <c r="N95" s="589" t="str">
        <f>IF(A95="","",INDEX(道具!$C:$C,MATCH(義理堅き修験者!A95,道具!$B:$B,0)))</f>
        <v/>
      </c>
      <c r="O95" s="589"/>
      <c r="P95" s="589"/>
      <c r="Q95" s="589"/>
      <c r="R95" s="589"/>
      <c r="S95" s="589" t="str">
        <f>IF(A95="","",INDEX(道具!$D:$D,MATCH(義理堅き修験者!A95,道具!$B:$B,0)))</f>
        <v/>
      </c>
      <c r="T95" s="589"/>
      <c r="U95" s="589"/>
      <c r="V95" s="589"/>
      <c r="W95" s="589"/>
      <c r="X95" s="589" t="str">
        <f>IF(A95="","",INDEX(道具!$E:$E,MATCH(義理堅き修験者!A95,道具!$B:$B,0)))</f>
        <v/>
      </c>
      <c r="Y95" s="589"/>
      <c r="Z95" s="589"/>
      <c r="AA95" s="589"/>
      <c r="AB95" s="589"/>
      <c r="AC95" s="589" t="str">
        <f>IF(A95="","",INDEX(道具!$F:$F,MATCH(義理堅き修験者!A95,道具!$B:$B,0)))</f>
        <v/>
      </c>
      <c r="AD95" s="589"/>
      <c r="AE95" s="589"/>
      <c r="AF95" s="589"/>
      <c r="AG95" s="589"/>
      <c r="AH95" s="580" t="str">
        <f>IF(A95="","",INDEX(道具!$G:$G,MATCH(義理堅き修験者!A95,道具!$B:$B,0)))</f>
        <v/>
      </c>
      <c r="AI95" s="580"/>
      <c r="AJ95" s="580"/>
      <c r="AK95" s="581"/>
      <c r="AL95" s="508" t="str">
        <f>IF(A95="","0",IF(AH95="不可",0,AH95*J95))</f>
        <v>0</v>
      </c>
      <c r="AM95" s="508"/>
      <c r="AN95" s="508"/>
    </row>
    <row r="96" spans="1:45" ht="13.5" customHeight="1" thickBot="1" x14ac:dyDescent="0.2">
      <c r="A96" s="526" t="s">
        <v>717</v>
      </c>
      <c r="B96" s="527"/>
      <c r="C96" s="527"/>
      <c r="D96" s="564" t="str">
        <f>IF(A95="","",INDEX(道具!$H:$H,MATCH(義理堅き修験者!A95,道具!$B:$B,0)))</f>
        <v/>
      </c>
      <c r="E96" s="564"/>
      <c r="F96" s="564"/>
      <c r="G96" s="564"/>
      <c r="H96" s="564"/>
      <c r="I96" s="564"/>
      <c r="J96" s="564"/>
      <c r="K96" s="564"/>
      <c r="L96" s="564"/>
      <c r="M96" s="564"/>
      <c r="N96" s="564"/>
      <c r="O96" s="564"/>
      <c r="P96" s="564"/>
      <c r="Q96" s="564"/>
      <c r="R96" s="564"/>
      <c r="S96" s="564"/>
      <c r="T96" s="564"/>
      <c r="U96" s="564"/>
      <c r="V96" s="564"/>
      <c r="W96" s="564"/>
      <c r="X96" s="564"/>
      <c r="Y96" s="564"/>
      <c r="Z96" s="564"/>
      <c r="AA96" s="564"/>
      <c r="AB96" s="564"/>
      <c r="AC96" s="564"/>
      <c r="AD96" s="564"/>
      <c r="AE96" s="564"/>
      <c r="AF96" s="564"/>
      <c r="AG96" s="564"/>
      <c r="AH96" s="564"/>
      <c r="AI96" s="564"/>
      <c r="AJ96" s="564"/>
      <c r="AK96" s="565"/>
    </row>
    <row r="97" spans="1:40" ht="13.5" customHeight="1" x14ac:dyDescent="0.15">
      <c r="A97" s="582"/>
      <c r="B97" s="583"/>
      <c r="C97" s="583"/>
      <c r="D97" s="583"/>
      <c r="E97" s="583"/>
      <c r="F97" s="583"/>
      <c r="G97" s="583"/>
      <c r="H97" s="583"/>
      <c r="I97" s="583"/>
      <c r="J97" s="584"/>
      <c r="K97" s="584"/>
      <c r="L97" s="584"/>
      <c r="M97" s="584"/>
      <c r="N97" s="585" t="str">
        <f>IF(A97="","",INDEX(道具!$C:$C,MATCH(義理堅き修験者!A97,道具!$B:$B,0)))</f>
        <v/>
      </c>
      <c r="O97" s="585"/>
      <c r="P97" s="585"/>
      <c r="Q97" s="585"/>
      <c r="R97" s="585"/>
      <c r="S97" s="585" t="str">
        <f>IF(A97="","",INDEX(道具!$D:$D,MATCH(義理堅き修験者!A97,道具!$B:$B,0)))</f>
        <v/>
      </c>
      <c r="T97" s="585"/>
      <c r="U97" s="585"/>
      <c r="V97" s="585"/>
      <c r="W97" s="585"/>
      <c r="X97" s="585" t="str">
        <f>IF(A97="","",INDEX(道具!$E:$E,MATCH(義理堅き修験者!A97,道具!$B:$B,0)))</f>
        <v/>
      </c>
      <c r="Y97" s="585"/>
      <c r="Z97" s="585"/>
      <c r="AA97" s="585"/>
      <c r="AB97" s="585"/>
      <c r="AC97" s="585" t="str">
        <f>IF(A97="","",INDEX(道具!$F:$F,MATCH(義理堅き修験者!A97,道具!$B:$B,0)))</f>
        <v/>
      </c>
      <c r="AD97" s="585"/>
      <c r="AE97" s="585"/>
      <c r="AF97" s="585"/>
      <c r="AG97" s="585"/>
      <c r="AH97" s="593" t="str">
        <f>IF(A97="","",INDEX(道具!$G:$G,MATCH(義理堅き修験者!A97,道具!$B:$B,0)))</f>
        <v/>
      </c>
      <c r="AI97" s="593"/>
      <c r="AJ97" s="593"/>
      <c r="AK97" s="594"/>
      <c r="AL97" s="508" t="str">
        <f>IF(A97="","0",IF(AH97="不可",0,AH97*J97))</f>
        <v>0</v>
      </c>
      <c r="AM97" s="508"/>
      <c r="AN97" s="508"/>
    </row>
    <row r="98" spans="1:40" ht="14.25" customHeight="1" thickBot="1" x14ac:dyDescent="0.2">
      <c r="A98" s="526" t="s">
        <v>717</v>
      </c>
      <c r="B98" s="527"/>
      <c r="C98" s="527"/>
      <c r="D98" s="564" t="str">
        <f>IF(A97="","",INDEX(道具!$H:$H,MATCH(義理堅き修験者!A97,道具!$B:$B,0)))</f>
        <v/>
      </c>
      <c r="E98" s="564"/>
      <c r="F98" s="564"/>
      <c r="G98" s="564"/>
      <c r="H98" s="564"/>
      <c r="I98" s="564"/>
      <c r="J98" s="564"/>
      <c r="K98" s="564"/>
      <c r="L98" s="564"/>
      <c r="M98" s="564"/>
      <c r="N98" s="564"/>
      <c r="O98" s="564"/>
      <c r="P98" s="564"/>
      <c r="Q98" s="564"/>
      <c r="R98" s="564"/>
      <c r="S98" s="564"/>
      <c r="T98" s="564"/>
      <c r="U98" s="564"/>
      <c r="V98" s="564"/>
      <c r="W98" s="564"/>
      <c r="X98" s="564"/>
      <c r="Y98" s="564"/>
      <c r="Z98" s="564"/>
      <c r="AA98" s="564"/>
      <c r="AB98" s="564"/>
      <c r="AC98" s="564"/>
      <c r="AD98" s="564"/>
      <c r="AE98" s="564"/>
      <c r="AF98" s="564"/>
      <c r="AG98" s="564"/>
      <c r="AH98" s="564"/>
      <c r="AI98" s="564"/>
      <c r="AJ98" s="564"/>
      <c r="AK98" s="565"/>
    </row>
    <row r="99" spans="1:40" ht="14.25" thickBot="1" x14ac:dyDescent="0.2">
      <c r="AF99" s="590" t="s">
        <v>604</v>
      </c>
      <c r="AG99" s="591"/>
      <c r="AH99" s="592">
        <f>IF(A89="","",SUM(AL89,AL91,AL93,AL95,AL97))</f>
        <v>500</v>
      </c>
      <c r="AI99" s="592"/>
      <c r="AJ99" s="592"/>
      <c r="AK99" s="551"/>
    </row>
    <row r="100" spans="1:40" x14ac:dyDescent="0.15">
      <c r="A100" s="490" t="s">
        <v>637</v>
      </c>
      <c r="B100" s="491"/>
      <c r="C100" s="491"/>
      <c r="D100" s="491"/>
      <c r="E100" s="491"/>
      <c r="F100" s="491"/>
      <c r="G100" s="492"/>
      <c r="X100" s="244"/>
      <c r="Y100" s="244"/>
    </row>
    <row r="101" spans="1:40" ht="14.25" thickBot="1" x14ac:dyDescent="0.2">
      <c r="A101" s="493"/>
      <c r="B101" s="494"/>
      <c r="C101" s="494"/>
      <c r="D101" s="494"/>
      <c r="E101" s="494"/>
      <c r="F101" s="494"/>
      <c r="G101" s="495"/>
      <c r="X101" s="244"/>
      <c r="Y101" s="244"/>
    </row>
    <row r="102" spans="1:40" x14ac:dyDescent="0.15">
      <c r="A102" s="603" t="s">
        <v>764</v>
      </c>
      <c r="B102" s="604"/>
      <c r="C102" s="604"/>
      <c r="D102" s="604"/>
      <c r="E102" s="604"/>
      <c r="F102" s="604"/>
      <c r="G102" s="605"/>
      <c r="H102" s="281" t="s">
        <v>1435</v>
      </c>
      <c r="I102" s="281"/>
      <c r="J102" s="596" t="s">
        <v>759</v>
      </c>
      <c r="K102" s="596"/>
      <c r="L102" s="596"/>
      <c r="M102" s="596"/>
      <c r="N102" s="596" t="s">
        <v>766</v>
      </c>
      <c r="O102" s="596"/>
      <c r="P102" s="596"/>
      <c r="Q102" s="596"/>
      <c r="R102" s="596" t="s">
        <v>762</v>
      </c>
      <c r="S102" s="596"/>
      <c r="T102" s="596"/>
      <c r="U102" s="596"/>
      <c r="V102" s="595" t="s">
        <v>760</v>
      </c>
      <c r="W102" s="595"/>
      <c r="X102" s="596" t="s">
        <v>761</v>
      </c>
      <c r="Y102" s="596"/>
      <c r="Z102" s="596"/>
      <c r="AA102" s="596"/>
      <c r="AB102" s="596" t="s">
        <v>739</v>
      </c>
      <c r="AC102" s="596"/>
      <c r="AD102" s="596"/>
      <c r="AE102" s="596"/>
      <c r="AF102" s="596" t="s">
        <v>741</v>
      </c>
      <c r="AG102" s="596"/>
      <c r="AH102" s="596"/>
      <c r="AI102" s="596"/>
      <c r="AJ102" s="596" t="s">
        <v>767</v>
      </c>
      <c r="AK102" s="597"/>
    </row>
    <row r="103" spans="1:40" x14ac:dyDescent="0.15">
      <c r="A103" s="598" t="s">
        <v>3753</v>
      </c>
      <c r="B103" s="599"/>
      <c r="C103" s="599"/>
      <c r="D103" s="599"/>
      <c r="E103" s="599"/>
      <c r="F103" s="599"/>
      <c r="G103" s="600"/>
      <c r="H103" s="601">
        <v>1</v>
      </c>
      <c r="I103" s="601"/>
      <c r="J103" s="602" t="str">
        <f>IF(A103="","",INDEX(アーツ!$D:$D,MATCH(義理堅き修験者!A103,アーツ!$C:$C,0)))</f>
        <v>なし</v>
      </c>
      <c r="K103" s="602"/>
      <c r="L103" s="602"/>
      <c r="M103" s="602"/>
      <c r="N103" s="602" t="str">
        <f>IF(A103="","",INDEX(アーツ!$E:$E,MATCH(義理堅き修験者!A103,アーツ!$C:$C,0)))</f>
        <v>なし</v>
      </c>
      <c r="O103" s="602"/>
      <c r="P103" s="602"/>
      <c r="Q103" s="602"/>
      <c r="R103" s="602" t="str">
        <f>IF(A103="","",INDEX(アーツ!$F:$F,MATCH(義理堅き修験者!A103,アーツ!$C:$C,0)))</f>
        <v>常時</v>
      </c>
      <c r="S103" s="602"/>
      <c r="T103" s="602"/>
      <c r="U103" s="602"/>
      <c r="V103" s="621" t="str">
        <f>IF(A103="","",INDEX(アーツ!$G:$G,MATCH(義理堅き修験者!A103,アーツ!$C:$C,0)))</f>
        <v>-</v>
      </c>
      <c r="W103" s="621"/>
      <c r="X103" s="622" t="str">
        <f>IF(A103="","",INDEX(アーツ!$H:$H,MATCH(義理堅き修験者!A103,アーツ!$C:$C,0)))</f>
        <v>なし</v>
      </c>
      <c r="Y103" s="622"/>
      <c r="Z103" s="622"/>
      <c r="AA103" s="623"/>
      <c r="AB103" s="602" t="str">
        <f>IF(A103="","",INDEX(アーツ!$I:$I,MATCH(義理堅き修験者!A103,アーツ!$C:$C,0)))</f>
        <v>自身</v>
      </c>
      <c r="AC103" s="602"/>
      <c r="AD103" s="602"/>
      <c r="AE103" s="602"/>
      <c r="AF103" s="602" t="str">
        <f>IF(A103="","",INDEX(アーツ!$J:$J,MATCH(義理堅き修験者!A103,アーツ!$C:$C,0)))</f>
        <v>-</v>
      </c>
      <c r="AG103" s="602"/>
      <c r="AH103" s="602"/>
      <c r="AI103" s="602"/>
      <c r="AJ103" s="624" t="str">
        <f>IF(A103="","",INDEX(アーツ!$K:$K,MATCH(義理堅き修験者!A103,アーツ!$C:$C,0)))</f>
        <v>なし</v>
      </c>
      <c r="AK103" s="625"/>
    </row>
    <row r="104" spans="1:40" ht="13.5" customHeight="1" x14ac:dyDescent="0.15">
      <c r="A104" s="245" t="s">
        <v>1640</v>
      </c>
      <c r="B104" s="610" t="str">
        <f>IF(A103="","",INDEX(アーツ!$L:$L,MATCH(義理堅き修験者!A103,アーツ!$C:$C,0)))</f>
        <v>プレアクト時、「角鱗外皮」「硬化外皮」「瘴気装甲」の中から1つを取得する。このアクト中、この防具は外すことができない。</v>
      </c>
      <c r="C104" s="610"/>
      <c r="D104" s="610"/>
      <c r="E104" s="610"/>
      <c r="F104" s="610"/>
      <c r="G104" s="610"/>
      <c r="H104" s="610"/>
      <c r="I104" s="610"/>
      <c r="J104" s="610"/>
      <c r="K104" s="610"/>
      <c r="L104" s="610"/>
      <c r="M104" s="610"/>
      <c r="N104" s="610"/>
      <c r="O104" s="610"/>
      <c r="P104" s="610"/>
      <c r="Q104" s="610"/>
      <c r="R104" s="610"/>
      <c r="S104" s="610"/>
      <c r="T104" s="610"/>
      <c r="U104" s="610"/>
      <c r="V104" s="610"/>
      <c r="W104" s="610"/>
      <c r="X104" s="610"/>
      <c r="Y104" s="610"/>
      <c r="Z104" s="610"/>
      <c r="AA104" s="610"/>
      <c r="AB104" s="610"/>
      <c r="AC104" s="610"/>
      <c r="AD104" s="610"/>
      <c r="AE104" s="610"/>
      <c r="AF104" s="610"/>
      <c r="AG104" s="610"/>
      <c r="AH104" s="610"/>
      <c r="AI104" s="610"/>
      <c r="AJ104" s="610"/>
      <c r="AK104" s="611"/>
    </row>
    <row r="105" spans="1:40" ht="13.5" customHeight="1" thickBot="1" x14ac:dyDescent="0.2">
      <c r="A105" s="246" t="s">
        <v>1641</v>
      </c>
      <c r="B105" s="626"/>
      <c r="C105" s="626"/>
      <c r="D105" s="626"/>
      <c r="E105" s="626"/>
      <c r="F105" s="626"/>
      <c r="G105" s="626"/>
      <c r="H105" s="626"/>
      <c r="I105" s="626"/>
      <c r="J105" s="626"/>
      <c r="K105" s="626"/>
      <c r="L105" s="626"/>
      <c r="M105" s="626"/>
      <c r="N105" s="626"/>
      <c r="O105" s="626"/>
      <c r="P105" s="626"/>
      <c r="Q105" s="626"/>
      <c r="R105" s="626"/>
      <c r="S105" s="626"/>
      <c r="T105" s="626"/>
      <c r="U105" s="626"/>
      <c r="V105" s="626"/>
      <c r="W105" s="626"/>
      <c r="X105" s="626"/>
      <c r="Y105" s="626"/>
      <c r="Z105" s="626"/>
      <c r="AA105" s="626"/>
      <c r="AB105" s="626"/>
      <c r="AC105" s="626"/>
      <c r="AD105" s="626"/>
      <c r="AE105" s="626"/>
      <c r="AF105" s="626"/>
      <c r="AG105" s="626"/>
      <c r="AH105" s="626"/>
      <c r="AI105" s="626"/>
      <c r="AJ105" s="626"/>
      <c r="AK105" s="627"/>
    </row>
    <row r="106" spans="1:40" x14ac:dyDescent="0.15">
      <c r="A106" s="617" t="s">
        <v>3754</v>
      </c>
      <c r="B106" s="618"/>
      <c r="C106" s="618"/>
      <c r="D106" s="618"/>
      <c r="E106" s="618"/>
      <c r="F106" s="618"/>
      <c r="G106" s="619"/>
      <c r="H106" s="588">
        <v>1</v>
      </c>
      <c r="I106" s="588"/>
      <c r="J106" s="560" t="str">
        <f>IF(A106="","",INDEX(アーツ!$D:$D,MATCH(義理堅き修験者!A106,アーツ!$C:$C,0)))</f>
        <v>なし</v>
      </c>
      <c r="K106" s="560"/>
      <c r="L106" s="560"/>
      <c r="M106" s="560"/>
      <c r="N106" s="560" t="str">
        <f>IF(A106="","",INDEX(アーツ!$E:$E,MATCH(義理堅き修験者!A106,アーツ!$C:$C,0)))</f>
        <v>格闘攻撃</v>
      </c>
      <c r="O106" s="560"/>
      <c r="P106" s="560"/>
      <c r="Q106" s="560"/>
      <c r="R106" s="560" t="str">
        <f>IF(A106="","",INDEX(アーツ!$F:$F,MATCH(義理堅き修験者!A106,アーツ!$C:$C,0)))</f>
        <v>メジャー</v>
      </c>
      <c r="S106" s="560"/>
      <c r="T106" s="560"/>
      <c r="U106" s="560"/>
      <c r="V106" s="620">
        <f>IF(A106="","",INDEX(アーツ!$G:$G,MATCH(義理堅き修験者!A106,アーツ!$C:$C,0)))</f>
        <v>-0.15</v>
      </c>
      <c r="W106" s="620"/>
      <c r="X106" s="606" t="str">
        <f>IF(A106="","",INDEX(アーツ!$H:$H,MATCH(義理堅き修験者!A106,アーツ!$C:$C,0)))</f>
        <v>S</v>
      </c>
      <c r="Y106" s="606"/>
      <c r="Z106" s="606"/>
      <c r="AA106" s="607"/>
      <c r="AB106" s="560" t="str">
        <f>IF(A106="","",INDEX(アーツ!$I:$I,MATCH(義理堅き修験者!A106,アーツ!$C:$C,0)))</f>
        <v>単体</v>
      </c>
      <c r="AC106" s="560"/>
      <c r="AD106" s="560"/>
      <c r="AE106" s="560"/>
      <c r="AF106" s="560" t="str">
        <f>IF(A106="","",INDEX(アーツ!$J:$J,MATCH(義理堅き修験者!A106,アーツ!$C:$C,0)))</f>
        <v>武器</v>
      </c>
      <c r="AG106" s="560"/>
      <c r="AH106" s="560"/>
      <c r="AI106" s="560"/>
      <c r="AJ106" s="608" t="str">
        <f>IF(A106="","",INDEX(アーツ!$K:$K,MATCH(義理堅き修験者!A106,アーツ!$C:$C,0)))</f>
        <v>なし</v>
      </c>
      <c r="AK106" s="609"/>
    </row>
    <row r="107" spans="1:40" x14ac:dyDescent="0.15">
      <c r="A107" s="245" t="s">
        <v>1640</v>
      </c>
      <c r="B107" s="610" t="str">
        <f>IF(A106="","",INDEX(アーツ!$L:$L,MATCH(義理堅き修験者!A106,アーツ!$C:$C,0)))</f>
        <v>このアーツを組み合わせた格闘攻撃に「徒手空拳」または「分類：肉体」のレリックを使用しているなら、この格闘攻撃を「威力：無」に変更する。自身が「材質：金属」の防具を準備している場合は使用不可。</v>
      </c>
      <c r="C107" s="610"/>
      <c r="D107" s="610"/>
      <c r="E107" s="610"/>
      <c r="F107" s="610"/>
      <c r="G107" s="610"/>
      <c r="H107" s="610"/>
      <c r="I107" s="610"/>
      <c r="J107" s="610"/>
      <c r="K107" s="610"/>
      <c r="L107" s="610"/>
      <c r="M107" s="610"/>
      <c r="N107" s="610"/>
      <c r="O107" s="610"/>
      <c r="P107" s="610"/>
      <c r="Q107" s="610"/>
      <c r="R107" s="610"/>
      <c r="S107" s="610"/>
      <c r="T107" s="610"/>
      <c r="U107" s="610"/>
      <c r="V107" s="610"/>
      <c r="W107" s="610"/>
      <c r="X107" s="610"/>
      <c r="Y107" s="610"/>
      <c r="Z107" s="610"/>
      <c r="AA107" s="610"/>
      <c r="AB107" s="610"/>
      <c r="AC107" s="610"/>
      <c r="AD107" s="610"/>
      <c r="AE107" s="610"/>
      <c r="AF107" s="610"/>
      <c r="AG107" s="610"/>
      <c r="AH107" s="610"/>
      <c r="AI107" s="610"/>
      <c r="AJ107" s="610"/>
      <c r="AK107" s="611"/>
    </row>
    <row r="108" spans="1:40" ht="14.25" thickBot="1" x14ac:dyDescent="0.2">
      <c r="A108" s="247" t="s">
        <v>1641</v>
      </c>
      <c r="B108" s="612"/>
      <c r="C108" s="612"/>
      <c r="D108" s="612"/>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613"/>
    </row>
    <row r="109" spans="1:40" x14ac:dyDescent="0.15">
      <c r="A109" s="614" t="s">
        <v>3755</v>
      </c>
      <c r="B109" s="615"/>
      <c r="C109" s="615"/>
      <c r="D109" s="615"/>
      <c r="E109" s="615"/>
      <c r="F109" s="615"/>
      <c r="G109" s="616"/>
      <c r="H109" s="584">
        <v>1</v>
      </c>
      <c r="I109" s="584"/>
      <c r="J109" s="533" t="str">
        <f>IF(A109="","",INDEX(アーツ!$D:$D,MATCH(義理堅き修験者!A109,アーツ!$C:$C,0)))</f>
        <v>なし</v>
      </c>
      <c r="K109" s="533"/>
      <c r="L109" s="533"/>
      <c r="M109" s="533"/>
      <c r="N109" s="533" t="str">
        <f>IF(A109="","",INDEX(アーツ!$E:$E,MATCH(義理堅き修験者!A109,アーツ!$C:$C,0)))</f>
        <v>格闘攻撃</v>
      </c>
      <c r="O109" s="533"/>
      <c r="P109" s="533"/>
      <c r="Q109" s="533"/>
      <c r="R109" s="533" t="str">
        <f>IF(A109="","",INDEX(アーツ!$F:$F,MATCH(義理堅き修験者!A109,アーツ!$C:$C,0)))</f>
        <v>メジャー</v>
      </c>
      <c r="S109" s="533"/>
      <c r="T109" s="533"/>
      <c r="U109" s="533"/>
      <c r="V109" s="628">
        <f>IF(A109="","",INDEX(アーツ!$G:$G,MATCH(義理堅き修験者!A109,アーツ!$C:$C,0)))</f>
        <v>-0.1</v>
      </c>
      <c r="W109" s="628"/>
      <c r="X109" s="629" t="str">
        <f>IF(A109="","",INDEX(アーツ!$H:$H,MATCH(義理堅き修験者!A109,アーツ!$C:$C,0)))</f>
        <v>H</v>
      </c>
      <c r="Y109" s="629"/>
      <c r="Z109" s="629"/>
      <c r="AA109" s="630"/>
      <c r="AB109" s="533" t="str">
        <f>IF(A109="","",INDEX(アーツ!$I:$I,MATCH(義理堅き修験者!A109,アーツ!$C:$C,0)))</f>
        <v>単体</v>
      </c>
      <c r="AC109" s="533"/>
      <c r="AD109" s="533"/>
      <c r="AE109" s="533"/>
      <c r="AF109" s="533" t="str">
        <f>IF(A109="","",INDEX(アーツ!$J:$J,MATCH(義理堅き修験者!A109,アーツ!$C:$C,0)))</f>
        <v>武器</v>
      </c>
      <c r="AG109" s="533"/>
      <c r="AH109" s="533"/>
      <c r="AI109" s="533"/>
      <c r="AJ109" s="624" t="str">
        <f>IF(A109="","",INDEX(アーツ!$K:$K,MATCH(義理堅き修験者!A109,アーツ!$C:$C,0)))</f>
        <v>なし</v>
      </c>
      <c r="AK109" s="625"/>
    </row>
    <row r="110" spans="1:40" x14ac:dyDescent="0.15">
      <c r="A110" s="245" t="s">
        <v>1640</v>
      </c>
      <c r="B110" s="610" t="str">
        <f>IF(A109="","",INDEX(アーツ!$L:$L,MATCH(義理堅き修験者!A109,アーツ!$C:$C,0)))</f>
        <v>このアーツを組み合わせた格闘攻撃に「徒手空拳」または「分類：肉体」のレリックを使用しているなら、この格闘攻撃で与えるダメージに+2D10する。対象のHPは1より少なくならず、対象のHPを1にしたなら「気絶」を与える。</v>
      </c>
      <c r="C110" s="610"/>
      <c r="D110" s="610"/>
      <c r="E110" s="610"/>
      <c r="F110" s="610"/>
      <c r="G110" s="610"/>
      <c r="H110" s="610"/>
      <c r="I110" s="610"/>
      <c r="J110" s="610"/>
      <c r="K110" s="610"/>
      <c r="L110" s="610"/>
      <c r="M110" s="610"/>
      <c r="N110" s="610"/>
      <c r="O110" s="610"/>
      <c r="P110" s="610"/>
      <c r="Q110" s="610"/>
      <c r="R110" s="610"/>
      <c r="S110" s="610"/>
      <c r="T110" s="610"/>
      <c r="U110" s="610"/>
      <c r="V110" s="610"/>
      <c r="W110" s="610"/>
      <c r="X110" s="610"/>
      <c r="Y110" s="610"/>
      <c r="Z110" s="610"/>
      <c r="AA110" s="610"/>
      <c r="AB110" s="610"/>
      <c r="AC110" s="610"/>
      <c r="AD110" s="610"/>
      <c r="AE110" s="610"/>
      <c r="AF110" s="610"/>
      <c r="AG110" s="610"/>
      <c r="AH110" s="610"/>
      <c r="AI110" s="610"/>
      <c r="AJ110" s="610"/>
      <c r="AK110" s="611"/>
    </row>
    <row r="111" spans="1:40" ht="14.25" thickBot="1" x14ac:dyDescent="0.2">
      <c r="A111" s="246" t="s">
        <v>1641</v>
      </c>
      <c r="B111" s="626"/>
      <c r="C111" s="626"/>
      <c r="D111" s="626"/>
      <c r="E111" s="626"/>
      <c r="F111" s="626"/>
      <c r="G111" s="626"/>
      <c r="H111" s="626"/>
      <c r="I111" s="626"/>
      <c r="J111" s="626"/>
      <c r="K111" s="626"/>
      <c r="L111" s="626"/>
      <c r="M111" s="626"/>
      <c r="N111" s="626"/>
      <c r="O111" s="626"/>
      <c r="P111" s="626"/>
      <c r="Q111" s="626"/>
      <c r="R111" s="626"/>
      <c r="S111" s="626"/>
      <c r="T111" s="626"/>
      <c r="U111" s="626"/>
      <c r="V111" s="626"/>
      <c r="W111" s="626"/>
      <c r="X111" s="626"/>
      <c r="Y111" s="626"/>
      <c r="Z111" s="626"/>
      <c r="AA111" s="626"/>
      <c r="AB111" s="626"/>
      <c r="AC111" s="626"/>
      <c r="AD111" s="626"/>
      <c r="AE111" s="626"/>
      <c r="AF111" s="626"/>
      <c r="AG111" s="626"/>
      <c r="AH111" s="626"/>
      <c r="AI111" s="626"/>
      <c r="AJ111" s="626"/>
      <c r="AK111" s="627"/>
    </row>
    <row r="112" spans="1:40" x14ac:dyDescent="0.15">
      <c r="A112" s="617" t="s">
        <v>3756</v>
      </c>
      <c r="B112" s="618"/>
      <c r="C112" s="618"/>
      <c r="D112" s="618"/>
      <c r="E112" s="618"/>
      <c r="F112" s="618"/>
      <c r="G112" s="619"/>
      <c r="H112" s="588">
        <v>1</v>
      </c>
      <c r="I112" s="588"/>
      <c r="J112" s="560" t="str">
        <f>IF(A112="","",INDEX(アーツ!$D:$D,MATCH(義理堅き修験者!A112,アーツ!$C:$C,0)))</f>
        <v>なし</v>
      </c>
      <c r="K112" s="560"/>
      <c r="L112" s="560"/>
      <c r="M112" s="560"/>
      <c r="N112" s="560" t="str">
        <f>IF(A112="","",INDEX(アーツ!$E:$E,MATCH(義理堅き修験者!A112,アーツ!$C:$C,0)))</f>
        <v>白兵攻撃</v>
      </c>
      <c r="O112" s="560"/>
      <c r="P112" s="560"/>
      <c r="Q112" s="560"/>
      <c r="R112" s="560" t="str">
        <f>IF(A112="","",INDEX(アーツ!$F:$F,MATCH(義理堅き修験者!A112,アーツ!$C:$C,0)))</f>
        <v>メジャー</v>
      </c>
      <c r="S112" s="560"/>
      <c r="T112" s="560"/>
      <c r="U112" s="560"/>
      <c r="V112" s="620">
        <f>IF(A112="","",INDEX(アーツ!$G:$G,MATCH(義理堅き修験者!A112,アーツ!$C:$C,0)))</f>
        <v>-0.1</v>
      </c>
      <c r="W112" s="620"/>
      <c r="X112" s="606" t="str">
        <f>IF(A112="","",INDEX(アーツ!$H:$H,MATCH(義理堅き修験者!A112,アーツ!$C:$C,0)))</f>
        <v>S2</v>
      </c>
      <c r="Y112" s="606"/>
      <c r="Z112" s="606"/>
      <c r="AA112" s="607"/>
      <c r="AB112" s="560" t="str">
        <f>IF(A112="","",INDEX(アーツ!$I:$I,MATCH(義理堅き修験者!A112,アーツ!$C:$C,0)))</f>
        <v>単体</v>
      </c>
      <c r="AC112" s="560"/>
      <c r="AD112" s="560"/>
      <c r="AE112" s="560"/>
      <c r="AF112" s="560" t="str">
        <f>IF(A112="","",INDEX(アーツ!$J:$J,MATCH(義理堅き修験者!A112,アーツ!$C:$C,0)))</f>
        <v>武器</v>
      </c>
      <c r="AG112" s="560"/>
      <c r="AH112" s="560"/>
      <c r="AI112" s="560"/>
      <c r="AJ112" s="608" t="str">
        <f>IF(A112="","",INDEX(アーツ!$K:$K,MATCH(義理堅き修験者!A112,アーツ!$C:$C,0)))</f>
        <v>なし</v>
      </c>
      <c r="AK112" s="609"/>
    </row>
    <row r="113" spans="1:37" x14ac:dyDescent="0.15">
      <c r="A113" s="245" t="s">
        <v>1640</v>
      </c>
      <c r="B113" s="610" t="str">
        <f>IF(A112="","",INDEX(アーツ!$L:$L,MATCH(義理堅き修験者!A112,アーツ!$C:$C,0)))</f>
        <v>このアーツを組み合わせた攻撃で与えるダメージに+[[準備している「材質：鱗」の防具]×2]する。</v>
      </c>
      <c r="C113" s="610"/>
      <c r="D113" s="610"/>
      <c r="E113" s="610"/>
      <c r="F113" s="610"/>
      <c r="G113" s="610"/>
      <c r="H113" s="610"/>
      <c r="I113" s="610"/>
      <c r="J113" s="610"/>
      <c r="K113" s="610"/>
      <c r="L113" s="610"/>
      <c r="M113" s="610"/>
      <c r="N113" s="610"/>
      <c r="O113" s="610"/>
      <c r="P113" s="610"/>
      <c r="Q113" s="610"/>
      <c r="R113" s="610"/>
      <c r="S113" s="610"/>
      <c r="T113" s="610"/>
      <c r="U113" s="610"/>
      <c r="V113" s="610"/>
      <c r="W113" s="610"/>
      <c r="X113" s="610"/>
      <c r="Y113" s="610"/>
      <c r="Z113" s="610"/>
      <c r="AA113" s="610"/>
      <c r="AB113" s="610"/>
      <c r="AC113" s="610"/>
      <c r="AD113" s="610"/>
      <c r="AE113" s="610"/>
      <c r="AF113" s="610"/>
      <c r="AG113" s="610"/>
      <c r="AH113" s="610"/>
      <c r="AI113" s="610"/>
      <c r="AJ113" s="610"/>
      <c r="AK113" s="611"/>
    </row>
    <row r="114" spans="1:37" ht="14.25" thickBot="1" x14ac:dyDescent="0.2">
      <c r="A114" s="247" t="s">
        <v>1641</v>
      </c>
      <c r="B114" s="612"/>
      <c r="C114" s="612"/>
      <c r="D114" s="612"/>
      <c r="E114" s="612"/>
      <c r="F114" s="612"/>
      <c r="G114" s="612"/>
      <c r="H114" s="612"/>
      <c r="I114" s="612"/>
      <c r="J114" s="612"/>
      <c r="K114" s="612"/>
      <c r="L114" s="612"/>
      <c r="M114" s="612"/>
      <c r="N114" s="612"/>
      <c r="O114" s="612"/>
      <c r="P114" s="612"/>
      <c r="Q114" s="612"/>
      <c r="R114" s="612"/>
      <c r="S114" s="612"/>
      <c r="T114" s="612"/>
      <c r="U114" s="612"/>
      <c r="V114" s="612"/>
      <c r="W114" s="612"/>
      <c r="X114" s="612"/>
      <c r="Y114" s="612"/>
      <c r="Z114" s="612"/>
      <c r="AA114" s="612"/>
      <c r="AB114" s="612"/>
      <c r="AC114" s="612"/>
      <c r="AD114" s="612"/>
      <c r="AE114" s="612"/>
      <c r="AF114" s="612"/>
      <c r="AG114" s="612"/>
      <c r="AH114" s="612"/>
      <c r="AI114" s="612"/>
      <c r="AJ114" s="612"/>
      <c r="AK114" s="613"/>
    </row>
    <row r="115" spans="1:37" x14ac:dyDescent="0.15">
      <c r="A115" s="614" t="s">
        <v>2447</v>
      </c>
      <c r="B115" s="615"/>
      <c r="C115" s="615"/>
      <c r="D115" s="615"/>
      <c r="E115" s="615"/>
      <c r="F115" s="615"/>
      <c r="G115" s="616"/>
      <c r="H115" s="584">
        <v>1</v>
      </c>
      <c r="I115" s="584"/>
      <c r="J115" s="533" t="str">
        <f>IF(A115="","",INDEX(アーツ!$D:$D,MATCH(義理堅き修験者!A115,アーツ!$C:$C,0)))</f>
        <v>なし</v>
      </c>
      <c r="K115" s="533"/>
      <c r="L115" s="533"/>
      <c r="M115" s="533"/>
      <c r="N115" s="533" t="str">
        <f>IF(A115="","",INDEX(アーツ!$E:$E,MATCH(義理堅き修験者!A115,アーツ!$C:$C,0)))</f>
        <v>なし</v>
      </c>
      <c r="O115" s="533"/>
      <c r="P115" s="533"/>
      <c r="Q115" s="533"/>
      <c r="R115" s="533" t="str">
        <f>IF(A115="","",INDEX(アーツ!$F:$F,MATCH(義理堅き修験者!A115,アーツ!$C:$C,0)))</f>
        <v>プレダメージ</v>
      </c>
      <c r="S115" s="533"/>
      <c r="T115" s="533"/>
      <c r="U115" s="533"/>
      <c r="V115" s="628" t="str">
        <f>IF(A115="","",INDEX(アーツ!$G:$G,MATCH(義理堅き修験者!A115,アーツ!$C:$C,0)))</f>
        <v>-</v>
      </c>
      <c r="W115" s="628"/>
      <c r="X115" s="629" t="str">
        <f>IF(A115="","",INDEX(アーツ!$H:$H,MATCH(義理堅き修験者!A115,アーツ!$C:$C,0)))</f>
        <v>R2</v>
      </c>
      <c r="Y115" s="629"/>
      <c r="Z115" s="629"/>
      <c r="AA115" s="630"/>
      <c r="AB115" s="533" t="str">
        <f>IF(A115="","",INDEX(アーツ!$I:$I,MATCH(義理堅き修験者!A115,アーツ!$C:$C,0)))</f>
        <v>自身</v>
      </c>
      <c r="AC115" s="533"/>
      <c r="AD115" s="533"/>
      <c r="AE115" s="533"/>
      <c r="AF115" s="533" t="str">
        <f>IF(A115="","",INDEX(アーツ!$J:$J,MATCH(義理堅き修験者!A115,アーツ!$C:$C,0)))</f>
        <v>-</v>
      </c>
      <c r="AG115" s="533"/>
      <c r="AH115" s="533"/>
      <c r="AI115" s="533"/>
      <c r="AJ115" s="624" t="str">
        <f>IF(A115="","",INDEX(アーツ!$K:$K,MATCH(義理堅き修験者!A115,アーツ!$C:$C,0)))</f>
        <v>S3</v>
      </c>
      <c r="AK115" s="625"/>
    </row>
    <row r="116" spans="1:37" x14ac:dyDescent="0.15">
      <c r="A116" s="245" t="s">
        <v>1640</v>
      </c>
      <c r="B116" s="610" t="str">
        <f>IF(A115="","",INDEX(アーツ!$L:$L,MATCH(義理堅き修験者!A115,アーツ!$C:$C,0)))</f>
        <v>攻撃によって自身が受けるダメージを2D10点減少させる。</v>
      </c>
      <c r="C116" s="610"/>
      <c r="D116" s="610"/>
      <c r="E116" s="610"/>
      <c r="F116" s="610"/>
      <c r="G116" s="610"/>
      <c r="H116" s="610"/>
      <c r="I116" s="610"/>
      <c r="J116" s="610"/>
      <c r="K116" s="610"/>
      <c r="L116" s="610"/>
      <c r="M116" s="610"/>
      <c r="N116" s="610"/>
      <c r="O116" s="610"/>
      <c r="P116" s="610"/>
      <c r="Q116" s="610"/>
      <c r="R116" s="610"/>
      <c r="S116" s="610"/>
      <c r="T116" s="610"/>
      <c r="U116" s="610"/>
      <c r="V116" s="610"/>
      <c r="W116" s="610"/>
      <c r="X116" s="610"/>
      <c r="Y116" s="610"/>
      <c r="Z116" s="610"/>
      <c r="AA116" s="610"/>
      <c r="AB116" s="610"/>
      <c r="AC116" s="610"/>
      <c r="AD116" s="610"/>
      <c r="AE116" s="610"/>
      <c r="AF116" s="610"/>
      <c r="AG116" s="610"/>
      <c r="AH116" s="610"/>
      <c r="AI116" s="610"/>
      <c r="AJ116" s="610"/>
      <c r="AK116" s="611"/>
    </row>
    <row r="117" spans="1:37" ht="14.25" thickBot="1" x14ac:dyDescent="0.2">
      <c r="A117" s="246" t="s">
        <v>1641</v>
      </c>
      <c r="B117" s="626"/>
      <c r="C117" s="626"/>
      <c r="D117" s="626"/>
      <c r="E117" s="626"/>
      <c r="F117" s="626"/>
      <c r="G117" s="626"/>
      <c r="H117" s="626"/>
      <c r="I117" s="626"/>
      <c r="J117" s="626"/>
      <c r="K117" s="626"/>
      <c r="L117" s="626"/>
      <c r="M117" s="626"/>
      <c r="N117" s="626"/>
      <c r="O117" s="626"/>
      <c r="P117" s="626"/>
      <c r="Q117" s="626"/>
      <c r="R117" s="626"/>
      <c r="S117" s="626"/>
      <c r="T117" s="626"/>
      <c r="U117" s="626"/>
      <c r="V117" s="626"/>
      <c r="W117" s="626"/>
      <c r="X117" s="626"/>
      <c r="Y117" s="626"/>
      <c r="Z117" s="626"/>
      <c r="AA117" s="626"/>
      <c r="AB117" s="626"/>
      <c r="AC117" s="626"/>
      <c r="AD117" s="626"/>
      <c r="AE117" s="626"/>
      <c r="AF117" s="626"/>
      <c r="AG117" s="626"/>
      <c r="AH117" s="626"/>
      <c r="AI117" s="626"/>
      <c r="AJ117" s="626"/>
      <c r="AK117" s="627"/>
    </row>
    <row r="118" spans="1:37" x14ac:dyDescent="0.15">
      <c r="A118" s="617"/>
      <c r="B118" s="618"/>
      <c r="C118" s="618"/>
      <c r="D118" s="618"/>
      <c r="E118" s="618"/>
      <c r="F118" s="618"/>
      <c r="G118" s="619"/>
      <c r="H118" s="588"/>
      <c r="I118" s="588"/>
      <c r="J118" s="560" t="str">
        <f>IF(A118="","",INDEX(アーツ!$D:$D,MATCH(義理堅き修験者!A118,アーツ!$C:$C,0)))</f>
        <v/>
      </c>
      <c r="K118" s="560"/>
      <c r="L118" s="560"/>
      <c r="M118" s="560"/>
      <c r="N118" s="560" t="str">
        <f>IF(A118="","",INDEX(アーツ!$E:$E,MATCH(義理堅き修験者!A118,アーツ!$C:$C,0)))</f>
        <v/>
      </c>
      <c r="O118" s="560"/>
      <c r="P118" s="560"/>
      <c r="Q118" s="560"/>
      <c r="R118" s="560" t="str">
        <f>IF(A118="","",INDEX(アーツ!$F:$F,MATCH(義理堅き修験者!A118,アーツ!$C:$C,0)))</f>
        <v/>
      </c>
      <c r="S118" s="560"/>
      <c r="T118" s="560"/>
      <c r="U118" s="560"/>
      <c r="V118" s="620" t="str">
        <f>IF(A118="","",INDEX(アーツ!$G:$G,MATCH(義理堅き修験者!A118,アーツ!$C:$C,0)))</f>
        <v/>
      </c>
      <c r="W118" s="620"/>
      <c r="X118" s="606" t="str">
        <f>IF(A118="","",INDEX(アーツ!$H:$H,MATCH(義理堅き修験者!A118,アーツ!$C:$C,0)))</f>
        <v/>
      </c>
      <c r="Y118" s="606"/>
      <c r="Z118" s="606"/>
      <c r="AA118" s="607"/>
      <c r="AB118" s="560" t="str">
        <f>IF(A118="","",INDEX(アーツ!$I:$I,MATCH(義理堅き修験者!A118,アーツ!$C:$C,0)))</f>
        <v/>
      </c>
      <c r="AC118" s="560"/>
      <c r="AD118" s="560"/>
      <c r="AE118" s="560"/>
      <c r="AF118" s="560" t="str">
        <f>IF(A118="","",INDEX(アーツ!$J:$J,MATCH(義理堅き修験者!A118,アーツ!$C:$C,0)))</f>
        <v/>
      </c>
      <c r="AG118" s="560"/>
      <c r="AH118" s="560"/>
      <c r="AI118" s="560"/>
      <c r="AJ118" s="608" t="str">
        <f>IF(A118="","",INDEX(アーツ!$K:$K,MATCH(義理堅き修験者!A118,アーツ!$C:$C,0)))</f>
        <v/>
      </c>
      <c r="AK118" s="609"/>
    </row>
    <row r="119" spans="1:37" x14ac:dyDescent="0.15">
      <c r="A119" s="245" t="s">
        <v>1640</v>
      </c>
      <c r="B119" s="610" t="str">
        <f>IF(A118="","",INDEX(アーツ!$L:$L,MATCH(義理堅き修験者!A118,アーツ!$C:$C,0)))</f>
        <v/>
      </c>
      <c r="C119" s="610"/>
      <c r="D119" s="610"/>
      <c r="E119" s="610"/>
      <c r="F119" s="610"/>
      <c r="G119" s="610"/>
      <c r="H119" s="610"/>
      <c r="I119" s="610"/>
      <c r="J119" s="610"/>
      <c r="K119" s="610"/>
      <c r="L119" s="610"/>
      <c r="M119" s="610"/>
      <c r="N119" s="610"/>
      <c r="O119" s="610"/>
      <c r="P119" s="610"/>
      <c r="Q119" s="610"/>
      <c r="R119" s="610"/>
      <c r="S119" s="610"/>
      <c r="T119" s="610"/>
      <c r="U119" s="610"/>
      <c r="V119" s="610"/>
      <c r="W119" s="610"/>
      <c r="X119" s="610"/>
      <c r="Y119" s="610"/>
      <c r="Z119" s="610"/>
      <c r="AA119" s="610"/>
      <c r="AB119" s="610"/>
      <c r="AC119" s="610"/>
      <c r="AD119" s="610"/>
      <c r="AE119" s="610"/>
      <c r="AF119" s="610"/>
      <c r="AG119" s="610"/>
      <c r="AH119" s="610"/>
      <c r="AI119" s="610"/>
      <c r="AJ119" s="610"/>
      <c r="AK119" s="611"/>
    </row>
    <row r="120" spans="1:37" ht="14.25" thickBot="1" x14ac:dyDescent="0.2">
      <c r="A120" s="247" t="s">
        <v>1641</v>
      </c>
      <c r="B120" s="612"/>
      <c r="C120" s="612"/>
      <c r="D120" s="612"/>
      <c r="E120" s="612"/>
      <c r="F120" s="612"/>
      <c r="G120" s="612"/>
      <c r="H120" s="612"/>
      <c r="I120" s="612"/>
      <c r="J120" s="612"/>
      <c r="K120" s="612"/>
      <c r="L120" s="612"/>
      <c r="M120" s="612"/>
      <c r="N120" s="612"/>
      <c r="O120" s="612"/>
      <c r="P120" s="612"/>
      <c r="Q120" s="612"/>
      <c r="R120" s="612"/>
      <c r="S120" s="612"/>
      <c r="T120" s="612"/>
      <c r="U120" s="612"/>
      <c r="V120" s="612"/>
      <c r="W120" s="612"/>
      <c r="X120" s="612"/>
      <c r="Y120" s="612"/>
      <c r="Z120" s="612"/>
      <c r="AA120" s="612"/>
      <c r="AB120" s="612"/>
      <c r="AC120" s="612"/>
      <c r="AD120" s="612"/>
      <c r="AE120" s="612"/>
      <c r="AF120" s="612"/>
      <c r="AG120" s="612"/>
      <c r="AH120" s="612"/>
      <c r="AI120" s="612"/>
      <c r="AJ120" s="612"/>
      <c r="AK120" s="613"/>
    </row>
    <row r="121" spans="1:37" x14ac:dyDescent="0.15">
      <c r="A121" s="617"/>
      <c r="B121" s="618"/>
      <c r="C121" s="618"/>
      <c r="D121" s="618"/>
      <c r="E121" s="618"/>
      <c r="F121" s="618"/>
      <c r="G121" s="619"/>
      <c r="H121" s="588"/>
      <c r="I121" s="588"/>
      <c r="J121" s="560" t="str">
        <f>IF(A121="","",INDEX(アーツ!$D:$D,MATCH(義理堅き修験者!A121,アーツ!$C:$C,0)))</f>
        <v/>
      </c>
      <c r="K121" s="560"/>
      <c r="L121" s="560"/>
      <c r="M121" s="560"/>
      <c r="N121" s="560" t="str">
        <f>IF(A121="","",INDEX(アーツ!$E:$E,MATCH(義理堅き修験者!A121,アーツ!$C:$C,0)))</f>
        <v/>
      </c>
      <c r="O121" s="560"/>
      <c r="P121" s="560"/>
      <c r="Q121" s="560"/>
      <c r="R121" s="560" t="str">
        <f>IF(A121="","",INDEX(アーツ!$F:$F,MATCH(義理堅き修験者!A121,アーツ!$C:$C,0)))</f>
        <v/>
      </c>
      <c r="S121" s="560"/>
      <c r="T121" s="560"/>
      <c r="U121" s="560"/>
      <c r="V121" s="620" t="str">
        <f>IF(A121="","",INDEX(アーツ!$G:$G,MATCH(義理堅き修験者!A121,アーツ!$C:$C,0)))</f>
        <v/>
      </c>
      <c r="W121" s="620"/>
      <c r="X121" s="606" t="str">
        <f>IF(A121="","",INDEX(アーツ!$H:$H,MATCH(義理堅き修験者!A121,アーツ!$C:$C,0)))</f>
        <v/>
      </c>
      <c r="Y121" s="606"/>
      <c r="Z121" s="606"/>
      <c r="AA121" s="607"/>
      <c r="AB121" s="560" t="str">
        <f>IF(A121="","",INDEX(アーツ!$I:$I,MATCH(義理堅き修験者!A121,アーツ!$C:$C,0)))</f>
        <v/>
      </c>
      <c r="AC121" s="560"/>
      <c r="AD121" s="560"/>
      <c r="AE121" s="560"/>
      <c r="AF121" s="560" t="str">
        <f>IF(A121="","",INDEX(アーツ!$J:$J,MATCH(義理堅き修験者!A121,アーツ!$C:$C,0)))</f>
        <v/>
      </c>
      <c r="AG121" s="560"/>
      <c r="AH121" s="560"/>
      <c r="AI121" s="560"/>
      <c r="AJ121" s="608" t="str">
        <f>IF(A121="","",INDEX(アーツ!$K:$K,MATCH(義理堅き修験者!A121,アーツ!$C:$C,0)))</f>
        <v/>
      </c>
      <c r="AK121" s="609"/>
    </row>
    <row r="122" spans="1:37" x14ac:dyDescent="0.15">
      <c r="A122" s="245" t="s">
        <v>1640</v>
      </c>
      <c r="B122" s="610" t="str">
        <f>IF(A121="","",INDEX(アーツ!$L:$L,MATCH(義理堅き修験者!A121,アーツ!$C:$C,0)))</f>
        <v/>
      </c>
      <c r="C122" s="610"/>
      <c r="D122" s="610"/>
      <c r="E122" s="610"/>
      <c r="F122" s="610"/>
      <c r="G122" s="610"/>
      <c r="H122" s="610"/>
      <c r="I122" s="610"/>
      <c r="J122" s="610"/>
      <c r="K122" s="610"/>
      <c r="L122" s="610"/>
      <c r="M122" s="610"/>
      <c r="N122" s="610"/>
      <c r="O122" s="610"/>
      <c r="P122" s="610"/>
      <c r="Q122" s="610"/>
      <c r="R122" s="610"/>
      <c r="S122" s="610"/>
      <c r="T122" s="610"/>
      <c r="U122" s="610"/>
      <c r="V122" s="610"/>
      <c r="W122" s="610"/>
      <c r="X122" s="610"/>
      <c r="Y122" s="610"/>
      <c r="Z122" s="610"/>
      <c r="AA122" s="610"/>
      <c r="AB122" s="610"/>
      <c r="AC122" s="610"/>
      <c r="AD122" s="610"/>
      <c r="AE122" s="610"/>
      <c r="AF122" s="610"/>
      <c r="AG122" s="610"/>
      <c r="AH122" s="610"/>
      <c r="AI122" s="610"/>
      <c r="AJ122" s="610"/>
      <c r="AK122" s="611"/>
    </row>
    <row r="123" spans="1:37" ht="14.25" thickBot="1" x14ac:dyDescent="0.2">
      <c r="A123" s="247" t="s">
        <v>1641</v>
      </c>
      <c r="B123" s="612"/>
      <c r="C123" s="612"/>
      <c r="D123" s="612"/>
      <c r="E123" s="612"/>
      <c r="F123" s="612"/>
      <c r="G123" s="612"/>
      <c r="H123" s="612"/>
      <c r="I123" s="612"/>
      <c r="J123" s="612"/>
      <c r="K123" s="612"/>
      <c r="L123" s="612"/>
      <c r="M123" s="612"/>
      <c r="N123" s="612"/>
      <c r="O123" s="612"/>
      <c r="P123" s="612"/>
      <c r="Q123" s="612"/>
      <c r="R123" s="612"/>
      <c r="S123" s="612"/>
      <c r="T123" s="612"/>
      <c r="U123" s="612"/>
      <c r="V123" s="612"/>
      <c r="W123" s="612"/>
      <c r="X123" s="612"/>
      <c r="Y123" s="612"/>
      <c r="Z123" s="612"/>
      <c r="AA123" s="612"/>
      <c r="AB123" s="612"/>
      <c r="AC123" s="612"/>
      <c r="AD123" s="612"/>
      <c r="AE123" s="612"/>
      <c r="AF123" s="612"/>
      <c r="AG123" s="612"/>
      <c r="AH123" s="612"/>
      <c r="AI123" s="612"/>
      <c r="AJ123" s="612"/>
      <c r="AK123" s="613"/>
    </row>
    <row r="124" spans="1:37" x14ac:dyDescent="0.15">
      <c r="A124" s="614"/>
      <c r="B124" s="615"/>
      <c r="C124" s="615"/>
      <c r="D124" s="615"/>
      <c r="E124" s="615"/>
      <c r="F124" s="615"/>
      <c r="G124" s="616"/>
      <c r="H124" s="584"/>
      <c r="I124" s="584"/>
      <c r="J124" s="533" t="str">
        <f>IF(A124="","",INDEX(アーツ!$D:$D,MATCH(義理堅き修験者!A124,アーツ!$C:$C,0)))</f>
        <v/>
      </c>
      <c r="K124" s="533"/>
      <c r="L124" s="533"/>
      <c r="M124" s="533"/>
      <c r="N124" s="533" t="str">
        <f>IF(A124="","",INDEX(アーツ!$E:$E,MATCH(義理堅き修験者!A124,アーツ!$C:$C,0)))</f>
        <v/>
      </c>
      <c r="O124" s="533"/>
      <c r="P124" s="533"/>
      <c r="Q124" s="533"/>
      <c r="R124" s="533" t="str">
        <f>IF(A124="","",INDEX(アーツ!$F:$F,MATCH(義理堅き修験者!A124,アーツ!$C:$C,0)))</f>
        <v/>
      </c>
      <c r="S124" s="533"/>
      <c r="T124" s="533"/>
      <c r="U124" s="533"/>
      <c r="V124" s="628" t="str">
        <f>IF(A124="","",INDEX(アーツ!$G:$G,MATCH(義理堅き修験者!A124,アーツ!$C:$C,0)))</f>
        <v/>
      </c>
      <c r="W124" s="628"/>
      <c r="X124" s="629" t="str">
        <f>IF(A124="","",INDEX(アーツ!$H:$H,MATCH(義理堅き修験者!A124,アーツ!$C:$C,0)))</f>
        <v/>
      </c>
      <c r="Y124" s="629"/>
      <c r="Z124" s="629"/>
      <c r="AA124" s="630"/>
      <c r="AB124" s="533" t="str">
        <f>IF(A124="","",INDEX(アーツ!$I:$I,MATCH(義理堅き修験者!A124,アーツ!$C:$C,0)))</f>
        <v/>
      </c>
      <c r="AC124" s="533"/>
      <c r="AD124" s="533"/>
      <c r="AE124" s="533"/>
      <c r="AF124" s="533" t="str">
        <f>IF(A124="","",INDEX(アーツ!$J:$J,MATCH(義理堅き修験者!A124,アーツ!$C:$C,0)))</f>
        <v/>
      </c>
      <c r="AG124" s="533"/>
      <c r="AH124" s="533"/>
      <c r="AI124" s="533"/>
      <c r="AJ124" s="624" t="str">
        <f>IF(A124="","",INDEX(アーツ!$K:$K,MATCH(義理堅き修験者!A124,アーツ!$C:$C,0)))</f>
        <v/>
      </c>
      <c r="AK124" s="625"/>
    </row>
    <row r="125" spans="1:37" x14ac:dyDescent="0.15">
      <c r="A125" s="245" t="s">
        <v>1640</v>
      </c>
      <c r="B125" s="610" t="str">
        <f>IF(A124="","",INDEX(アーツ!$L:$L,MATCH(義理堅き修験者!A124,アーツ!$C:$C,0)))</f>
        <v/>
      </c>
      <c r="C125" s="610"/>
      <c r="D125" s="610"/>
      <c r="E125" s="610"/>
      <c r="F125" s="610"/>
      <c r="G125" s="610"/>
      <c r="H125" s="610"/>
      <c r="I125" s="610"/>
      <c r="J125" s="610"/>
      <c r="K125" s="610"/>
      <c r="L125" s="610"/>
      <c r="M125" s="610"/>
      <c r="N125" s="610"/>
      <c r="O125" s="610"/>
      <c r="P125" s="610"/>
      <c r="Q125" s="610"/>
      <c r="R125" s="610"/>
      <c r="S125" s="610"/>
      <c r="T125" s="610"/>
      <c r="U125" s="610"/>
      <c r="V125" s="610"/>
      <c r="W125" s="610"/>
      <c r="X125" s="610"/>
      <c r="Y125" s="610"/>
      <c r="Z125" s="610"/>
      <c r="AA125" s="610"/>
      <c r="AB125" s="610"/>
      <c r="AC125" s="610"/>
      <c r="AD125" s="610"/>
      <c r="AE125" s="610"/>
      <c r="AF125" s="610"/>
      <c r="AG125" s="610"/>
      <c r="AH125" s="610"/>
      <c r="AI125" s="610"/>
      <c r="AJ125" s="610"/>
      <c r="AK125" s="611"/>
    </row>
    <row r="126" spans="1:37" ht="14.25" thickBot="1" x14ac:dyDescent="0.2">
      <c r="A126" s="246" t="s">
        <v>1641</v>
      </c>
      <c r="B126" s="626"/>
      <c r="C126" s="626"/>
      <c r="D126" s="626"/>
      <c r="E126" s="626"/>
      <c r="F126" s="626"/>
      <c r="G126" s="626"/>
      <c r="H126" s="626"/>
      <c r="I126" s="626"/>
      <c r="J126" s="626"/>
      <c r="K126" s="626"/>
      <c r="L126" s="626"/>
      <c r="M126" s="626"/>
      <c r="N126" s="626"/>
      <c r="O126" s="626"/>
      <c r="P126" s="626"/>
      <c r="Q126" s="626"/>
      <c r="R126" s="626"/>
      <c r="S126" s="626"/>
      <c r="T126" s="626"/>
      <c r="U126" s="626"/>
      <c r="V126" s="626"/>
      <c r="W126" s="626"/>
      <c r="X126" s="626"/>
      <c r="Y126" s="626"/>
      <c r="Z126" s="626"/>
      <c r="AA126" s="626"/>
      <c r="AB126" s="626"/>
      <c r="AC126" s="626"/>
      <c r="AD126" s="626"/>
      <c r="AE126" s="626"/>
      <c r="AF126" s="626"/>
      <c r="AG126" s="626"/>
      <c r="AH126" s="626"/>
      <c r="AI126" s="626"/>
      <c r="AJ126" s="626"/>
      <c r="AK126" s="627"/>
    </row>
    <row r="127" spans="1:37" x14ac:dyDescent="0.15">
      <c r="A127" s="617"/>
      <c r="B127" s="618"/>
      <c r="C127" s="618"/>
      <c r="D127" s="618"/>
      <c r="E127" s="618"/>
      <c r="F127" s="618"/>
      <c r="G127" s="619"/>
      <c r="H127" s="588"/>
      <c r="I127" s="588"/>
      <c r="J127" s="560" t="str">
        <f>IF(A127="","",INDEX(アーツ!$D:$D,MATCH(義理堅き修験者!A127,アーツ!$C:$C,0)))</f>
        <v/>
      </c>
      <c r="K127" s="560"/>
      <c r="L127" s="560"/>
      <c r="M127" s="560"/>
      <c r="N127" s="560" t="str">
        <f>IF(A127="","",INDEX(アーツ!$E:$E,MATCH(義理堅き修験者!A127,アーツ!$C:$C,0)))</f>
        <v/>
      </c>
      <c r="O127" s="560"/>
      <c r="P127" s="560"/>
      <c r="Q127" s="560"/>
      <c r="R127" s="560" t="str">
        <f>IF(A127="","",INDEX(アーツ!$F:$F,MATCH(義理堅き修験者!A127,アーツ!$C:$C,0)))</f>
        <v/>
      </c>
      <c r="S127" s="560"/>
      <c r="T127" s="560"/>
      <c r="U127" s="560"/>
      <c r="V127" s="620" t="str">
        <f>IF(A127="","",INDEX(アーツ!$G:$G,MATCH(義理堅き修験者!A127,アーツ!$C:$C,0)))</f>
        <v/>
      </c>
      <c r="W127" s="620"/>
      <c r="X127" s="606" t="str">
        <f>IF(A127="","",INDEX(アーツ!$H:$H,MATCH(義理堅き修験者!A127,アーツ!$C:$C,0)))</f>
        <v/>
      </c>
      <c r="Y127" s="606"/>
      <c r="Z127" s="606"/>
      <c r="AA127" s="607"/>
      <c r="AB127" s="560" t="str">
        <f>IF(A127="","",INDEX(アーツ!$I:$I,MATCH(義理堅き修験者!A127,アーツ!$C:$C,0)))</f>
        <v/>
      </c>
      <c r="AC127" s="560"/>
      <c r="AD127" s="560"/>
      <c r="AE127" s="560"/>
      <c r="AF127" s="560" t="str">
        <f>IF(A127="","",INDEX(アーツ!$J:$J,MATCH(義理堅き修験者!A127,アーツ!$C:$C,0)))</f>
        <v/>
      </c>
      <c r="AG127" s="560"/>
      <c r="AH127" s="560"/>
      <c r="AI127" s="560"/>
      <c r="AJ127" s="608" t="str">
        <f>IF(A127="","",INDEX(アーツ!$K:$K,MATCH(義理堅き修験者!A127,アーツ!$C:$C,0)))</f>
        <v/>
      </c>
      <c r="AK127" s="609"/>
    </row>
    <row r="128" spans="1:37" x14ac:dyDescent="0.15">
      <c r="A128" s="245" t="s">
        <v>1640</v>
      </c>
      <c r="B128" s="610" t="str">
        <f>IF(A127="","",INDEX(アーツ!$L:$L,MATCH(義理堅き修験者!A127,アーツ!$C:$C,0)))</f>
        <v/>
      </c>
      <c r="C128" s="610"/>
      <c r="D128" s="610"/>
      <c r="E128" s="610"/>
      <c r="F128" s="610"/>
      <c r="G128" s="610"/>
      <c r="H128" s="610"/>
      <c r="I128" s="610"/>
      <c r="J128" s="610"/>
      <c r="K128" s="610"/>
      <c r="L128" s="610"/>
      <c r="M128" s="610"/>
      <c r="N128" s="610"/>
      <c r="O128" s="610"/>
      <c r="P128" s="610"/>
      <c r="Q128" s="610"/>
      <c r="R128" s="610"/>
      <c r="S128" s="610"/>
      <c r="T128" s="610"/>
      <c r="U128" s="610"/>
      <c r="V128" s="610"/>
      <c r="W128" s="610"/>
      <c r="X128" s="610"/>
      <c r="Y128" s="610"/>
      <c r="Z128" s="610"/>
      <c r="AA128" s="610"/>
      <c r="AB128" s="610"/>
      <c r="AC128" s="610"/>
      <c r="AD128" s="610"/>
      <c r="AE128" s="610"/>
      <c r="AF128" s="610"/>
      <c r="AG128" s="610"/>
      <c r="AH128" s="610"/>
      <c r="AI128" s="610"/>
      <c r="AJ128" s="610"/>
      <c r="AK128" s="611"/>
    </row>
    <row r="129" spans="1:37" ht="14.25" thickBot="1" x14ac:dyDescent="0.2">
      <c r="A129" s="247" t="s">
        <v>1641</v>
      </c>
      <c r="B129" s="612"/>
      <c r="C129" s="612"/>
      <c r="D129" s="612"/>
      <c r="E129" s="612"/>
      <c r="F129" s="612"/>
      <c r="G129" s="612"/>
      <c r="H129" s="612"/>
      <c r="I129" s="612"/>
      <c r="J129" s="612"/>
      <c r="K129" s="612"/>
      <c r="L129" s="612"/>
      <c r="M129" s="612"/>
      <c r="N129" s="612"/>
      <c r="O129" s="612"/>
      <c r="P129" s="612"/>
      <c r="Q129" s="612"/>
      <c r="R129" s="612"/>
      <c r="S129" s="612"/>
      <c r="T129" s="612"/>
      <c r="U129" s="612"/>
      <c r="V129" s="612"/>
      <c r="W129" s="612"/>
      <c r="X129" s="612"/>
      <c r="Y129" s="612"/>
      <c r="Z129" s="612"/>
      <c r="AA129" s="612"/>
      <c r="AB129" s="612"/>
      <c r="AC129" s="612"/>
      <c r="AD129" s="612"/>
      <c r="AE129" s="612"/>
      <c r="AF129" s="612"/>
      <c r="AG129" s="612"/>
      <c r="AH129" s="612"/>
      <c r="AI129" s="612"/>
      <c r="AJ129" s="612"/>
      <c r="AK129" s="613"/>
    </row>
    <row r="130" spans="1:37" x14ac:dyDescent="0.15">
      <c r="A130" s="614"/>
      <c r="B130" s="615"/>
      <c r="C130" s="615"/>
      <c r="D130" s="615"/>
      <c r="E130" s="615"/>
      <c r="F130" s="615"/>
      <c r="G130" s="616"/>
      <c r="H130" s="584"/>
      <c r="I130" s="584"/>
      <c r="J130" s="533" t="str">
        <f>IF(A130="","",INDEX(アーツ!$D:$D,MATCH(義理堅き修験者!A130,アーツ!$C:$C,0)))</f>
        <v/>
      </c>
      <c r="K130" s="533"/>
      <c r="L130" s="533"/>
      <c r="M130" s="533"/>
      <c r="N130" s="533" t="str">
        <f>IF(A130="","",INDEX(アーツ!$E:$E,MATCH(義理堅き修験者!A130,アーツ!$C:$C,0)))</f>
        <v/>
      </c>
      <c r="O130" s="533"/>
      <c r="P130" s="533"/>
      <c r="Q130" s="533"/>
      <c r="R130" s="533" t="str">
        <f>IF(A130="","",INDEX(アーツ!$F:$F,MATCH(義理堅き修験者!A130,アーツ!$C:$C,0)))</f>
        <v/>
      </c>
      <c r="S130" s="533"/>
      <c r="T130" s="533"/>
      <c r="U130" s="533"/>
      <c r="V130" s="628" t="str">
        <f>IF(A130="","",INDEX(アーツ!$G:$G,MATCH(義理堅き修験者!A130,アーツ!$C:$C,0)))</f>
        <v/>
      </c>
      <c r="W130" s="628"/>
      <c r="X130" s="629" t="str">
        <f>IF(A130="","",INDEX(アーツ!$H:$H,MATCH(義理堅き修験者!A130,アーツ!$C:$C,0)))</f>
        <v/>
      </c>
      <c r="Y130" s="629"/>
      <c r="Z130" s="629"/>
      <c r="AA130" s="630"/>
      <c r="AB130" s="533" t="str">
        <f>IF(A130="","",INDEX(アーツ!$I:$I,MATCH(義理堅き修験者!A130,アーツ!$C:$C,0)))</f>
        <v/>
      </c>
      <c r="AC130" s="533"/>
      <c r="AD130" s="533"/>
      <c r="AE130" s="533"/>
      <c r="AF130" s="533" t="str">
        <f>IF(A130="","",INDEX(アーツ!$J:$J,MATCH(義理堅き修験者!A130,アーツ!$C:$C,0)))</f>
        <v/>
      </c>
      <c r="AG130" s="533"/>
      <c r="AH130" s="533"/>
      <c r="AI130" s="533"/>
      <c r="AJ130" s="624" t="str">
        <f>IF(A130="","",INDEX(アーツ!$K:$K,MATCH(義理堅き修験者!A130,アーツ!$C:$C,0)))</f>
        <v/>
      </c>
      <c r="AK130" s="625"/>
    </row>
    <row r="131" spans="1:37" x14ac:dyDescent="0.15">
      <c r="A131" s="245" t="s">
        <v>1640</v>
      </c>
      <c r="B131" s="610" t="str">
        <f>IF(A130="","",INDEX(アーツ!$L:$L,MATCH(義理堅き修験者!A130,アーツ!$C:$C,0)))</f>
        <v/>
      </c>
      <c r="C131" s="610"/>
      <c r="D131" s="610"/>
      <c r="E131" s="610"/>
      <c r="F131" s="610"/>
      <c r="G131" s="610"/>
      <c r="H131" s="610"/>
      <c r="I131" s="610"/>
      <c r="J131" s="610"/>
      <c r="K131" s="610"/>
      <c r="L131" s="610"/>
      <c r="M131" s="610"/>
      <c r="N131" s="610"/>
      <c r="O131" s="610"/>
      <c r="P131" s="610"/>
      <c r="Q131" s="610"/>
      <c r="R131" s="610"/>
      <c r="S131" s="610"/>
      <c r="T131" s="610"/>
      <c r="U131" s="610"/>
      <c r="V131" s="610"/>
      <c r="W131" s="610"/>
      <c r="X131" s="610"/>
      <c r="Y131" s="610"/>
      <c r="Z131" s="610"/>
      <c r="AA131" s="610"/>
      <c r="AB131" s="610"/>
      <c r="AC131" s="610"/>
      <c r="AD131" s="610"/>
      <c r="AE131" s="610"/>
      <c r="AF131" s="610"/>
      <c r="AG131" s="610"/>
      <c r="AH131" s="610"/>
      <c r="AI131" s="610"/>
      <c r="AJ131" s="610"/>
      <c r="AK131" s="611"/>
    </row>
    <row r="132" spans="1:37" ht="14.25" thickBot="1" x14ac:dyDescent="0.2">
      <c r="A132" s="246" t="s">
        <v>1641</v>
      </c>
      <c r="B132" s="626"/>
      <c r="C132" s="626"/>
      <c r="D132" s="626"/>
      <c r="E132" s="626"/>
      <c r="F132" s="626"/>
      <c r="G132" s="626"/>
      <c r="H132" s="626"/>
      <c r="I132" s="626"/>
      <c r="J132" s="626"/>
      <c r="K132" s="626"/>
      <c r="L132" s="626"/>
      <c r="M132" s="626"/>
      <c r="N132" s="626"/>
      <c r="O132" s="626"/>
      <c r="P132" s="626"/>
      <c r="Q132" s="626"/>
      <c r="R132" s="626"/>
      <c r="S132" s="626"/>
      <c r="T132" s="626"/>
      <c r="U132" s="626"/>
      <c r="V132" s="626"/>
      <c r="W132" s="626"/>
      <c r="X132" s="626"/>
      <c r="Y132" s="626"/>
      <c r="Z132" s="626"/>
      <c r="AA132" s="626"/>
      <c r="AB132" s="626"/>
      <c r="AC132" s="626"/>
      <c r="AD132" s="626"/>
      <c r="AE132" s="626"/>
      <c r="AF132" s="626"/>
      <c r="AG132" s="626"/>
      <c r="AH132" s="626"/>
      <c r="AI132" s="626"/>
      <c r="AJ132" s="626"/>
      <c r="AK132" s="627"/>
    </row>
    <row r="133" spans="1:37" x14ac:dyDescent="0.15">
      <c r="A133" s="617"/>
      <c r="B133" s="618"/>
      <c r="C133" s="618"/>
      <c r="D133" s="618"/>
      <c r="E133" s="618"/>
      <c r="F133" s="618"/>
      <c r="G133" s="619"/>
      <c r="H133" s="588"/>
      <c r="I133" s="588"/>
      <c r="J133" s="560" t="str">
        <f>IF(A133="","",INDEX(アーツ!$D:$D,MATCH(義理堅き修験者!A133,アーツ!$C:$C,0)))</f>
        <v/>
      </c>
      <c r="K133" s="560"/>
      <c r="L133" s="560"/>
      <c r="M133" s="560"/>
      <c r="N133" s="560" t="str">
        <f>IF(A133="","",INDEX(アーツ!$E:$E,MATCH(義理堅き修験者!A133,アーツ!$C:$C,0)))</f>
        <v/>
      </c>
      <c r="O133" s="560"/>
      <c r="P133" s="560"/>
      <c r="Q133" s="560"/>
      <c r="R133" s="560" t="str">
        <f>IF(A133="","",INDEX(アーツ!$F:$F,MATCH(義理堅き修験者!A133,アーツ!$C:$C,0)))</f>
        <v/>
      </c>
      <c r="S133" s="560"/>
      <c r="T133" s="560"/>
      <c r="U133" s="560"/>
      <c r="V133" s="620" t="str">
        <f>IF(A133="","",INDEX(アーツ!$G:$G,MATCH(義理堅き修験者!A133,アーツ!$C:$C,0)))</f>
        <v/>
      </c>
      <c r="W133" s="620"/>
      <c r="X133" s="606" t="str">
        <f>IF(A133="","",INDEX(アーツ!$H:$H,MATCH(義理堅き修験者!A133,アーツ!$C:$C,0)))</f>
        <v/>
      </c>
      <c r="Y133" s="606"/>
      <c r="Z133" s="606"/>
      <c r="AA133" s="607"/>
      <c r="AB133" s="560" t="str">
        <f>IF(A133="","",INDEX(アーツ!$I:$I,MATCH(義理堅き修験者!A133,アーツ!$C:$C,0)))</f>
        <v/>
      </c>
      <c r="AC133" s="560"/>
      <c r="AD133" s="560"/>
      <c r="AE133" s="560"/>
      <c r="AF133" s="560" t="str">
        <f>IF(A133="","",INDEX(アーツ!$J:$J,MATCH(義理堅き修験者!A133,アーツ!$C:$C,0)))</f>
        <v/>
      </c>
      <c r="AG133" s="560"/>
      <c r="AH133" s="560"/>
      <c r="AI133" s="560"/>
      <c r="AJ133" s="608" t="str">
        <f>IF(A133="","",INDEX(アーツ!$K:$K,MATCH(義理堅き修験者!A133,アーツ!$C:$C,0)))</f>
        <v/>
      </c>
      <c r="AK133" s="609"/>
    </row>
    <row r="134" spans="1:37" x14ac:dyDescent="0.15">
      <c r="A134" s="245" t="s">
        <v>1640</v>
      </c>
      <c r="B134" s="610" t="str">
        <f>IF(A133="","",INDEX(アーツ!$L:$L,MATCH(義理堅き修験者!A133,アーツ!$C:$C,0)))</f>
        <v/>
      </c>
      <c r="C134" s="610"/>
      <c r="D134" s="610"/>
      <c r="E134" s="610"/>
      <c r="F134" s="610"/>
      <c r="G134" s="610"/>
      <c r="H134" s="610"/>
      <c r="I134" s="610"/>
      <c r="J134" s="610"/>
      <c r="K134" s="610"/>
      <c r="L134" s="610"/>
      <c r="M134" s="610"/>
      <c r="N134" s="610"/>
      <c r="O134" s="610"/>
      <c r="P134" s="610"/>
      <c r="Q134" s="610"/>
      <c r="R134" s="610"/>
      <c r="S134" s="610"/>
      <c r="T134" s="610"/>
      <c r="U134" s="610"/>
      <c r="V134" s="610"/>
      <c r="W134" s="610"/>
      <c r="X134" s="610"/>
      <c r="Y134" s="610"/>
      <c r="Z134" s="610"/>
      <c r="AA134" s="610"/>
      <c r="AB134" s="610"/>
      <c r="AC134" s="610"/>
      <c r="AD134" s="610"/>
      <c r="AE134" s="610"/>
      <c r="AF134" s="610"/>
      <c r="AG134" s="610"/>
      <c r="AH134" s="610"/>
      <c r="AI134" s="610"/>
      <c r="AJ134" s="610"/>
      <c r="AK134" s="611"/>
    </row>
    <row r="135" spans="1:37" ht="14.25" thickBot="1" x14ac:dyDescent="0.2">
      <c r="A135" s="247" t="s">
        <v>1641</v>
      </c>
      <c r="B135" s="612"/>
      <c r="C135" s="612"/>
      <c r="D135" s="612"/>
      <c r="E135" s="612"/>
      <c r="F135" s="612"/>
      <c r="G135" s="612"/>
      <c r="H135" s="612"/>
      <c r="I135" s="612"/>
      <c r="J135" s="612"/>
      <c r="K135" s="612"/>
      <c r="L135" s="612"/>
      <c r="M135" s="612"/>
      <c r="N135" s="612"/>
      <c r="O135" s="612"/>
      <c r="P135" s="612"/>
      <c r="Q135" s="612"/>
      <c r="R135" s="612"/>
      <c r="S135" s="612"/>
      <c r="T135" s="612"/>
      <c r="U135" s="612"/>
      <c r="V135" s="612"/>
      <c r="W135" s="612"/>
      <c r="X135" s="612"/>
      <c r="Y135" s="612"/>
      <c r="Z135" s="612"/>
      <c r="AA135" s="612"/>
      <c r="AB135" s="612"/>
      <c r="AC135" s="612"/>
      <c r="AD135" s="612"/>
      <c r="AE135" s="612"/>
      <c r="AF135" s="612"/>
      <c r="AG135" s="612"/>
      <c r="AH135" s="612"/>
      <c r="AI135" s="612"/>
      <c r="AJ135" s="612"/>
      <c r="AK135" s="613"/>
    </row>
    <row r="136" spans="1:37" x14ac:dyDescent="0.15">
      <c r="A136" s="614"/>
      <c r="B136" s="615"/>
      <c r="C136" s="615"/>
      <c r="D136" s="615"/>
      <c r="E136" s="615"/>
      <c r="F136" s="615"/>
      <c r="G136" s="616"/>
      <c r="H136" s="584"/>
      <c r="I136" s="584"/>
      <c r="J136" s="533" t="str">
        <f>IF(A136="","",INDEX(アーツ!$D:$D,MATCH(義理堅き修験者!A136,アーツ!$C:$C,0)))</f>
        <v/>
      </c>
      <c r="K136" s="533"/>
      <c r="L136" s="533"/>
      <c r="M136" s="533"/>
      <c r="N136" s="533" t="str">
        <f>IF(A136="","",INDEX(アーツ!$E:$E,MATCH(義理堅き修験者!A136,アーツ!$C:$C,0)))</f>
        <v/>
      </c>
      <c r="O136" s="533"/>
      <c r="P136" s="533"/>
      <c r="Q136" s="533"/>
      <c r="R136" s="533" t="str">
        <f>IF(A136="","",INDEX(アーツ!$F:$F,MATCH(義理堅き修験者!A136,アーツ!$C:$C,0)))</f>
        <v/>
      </c>
      <c r="S136" s="533"/>
      <c r="T136" s="533"/>
      <c r="U136" s="533"/>
      <c r="V136" s="628" t="str">
        <f>IF(A136="","",INDEX(アーツ!$G:$G,MATCH(義理堅き修験者!A136,アーツ!$C:$C,0)))</f>
        <v/>
      </c>
      <c r="W136" s="628"/>
      <c r="X136" s="629" t="str">
        <f>IF(A136="","",INDEX(アーツ!$H:$H,MATCH(義理堅き修験者!A136,アーツ!$C:$C,0)))</f>
        <v/>
      </c>
      <c r="Y136" s="629"/>
      <c r="Z136" s="629"/>
      <c r="AA136" s="630"/>
      <c r="AB136" s="533" t="str">
        <f>IF(A136="","",INDEX(アーツ!$I:$I,MATCH(義理堅き修験者!A136,アーツ!$C:$C,0)))</f>
        <v/>
      </c>
      <c r="AC136" s="533"/>
      <c r="AD136" s="533"/>
      <c r="AE136" s="533"/>
      <c r="AF136" s="533" t="str">
        <f>IF(A136="","",INDEX(アーツ!$J:$J,MATCH(義理堅き修験者!A136,アーツ!$C:$C,0)))</f>
        <v/>
      </c>
      <c r="AG136" s="533"/>
      <c r="AH136" s="533"/>
      <c r="AI136" s="533"/>
      <c r="AJ136" s="624" t="str">
        <f>IF(A136="","",INDEX(アーツ!$K:$K,MATCH(義理堅き修験者!A136,アーツ!$C:$C,0)))</f>
        <v/>
      </c>
      <c r="AK136" s="625"/>
    </row>
    <row r="137" spans="1:37" x14ac:dyDescent="0.15">
      <c r="A137" s="245" t="s">
        <v>1640</v>
      </c>
      <c r="B137" s="610" t="str">
        <f>IF(A136="","",INDEX(アーツ!$L:$L,MATCH(義理堅き修験者!A136,アーツ!$C:$C,0)))</f>
        <v/>
      </c>
      <c r="C137" s="610"/>
      <c r="D137" s="610"/>
      <c r="E137" s="610"/>
      <c r="F137" s="610"/>
      <c r="G137" s="610"/>
      <c r="H137" s="610"/>
      <c r="I137" s="610"/>
      <c r="J137" s="610"/>
      <c r="K137" s="610"/>
      <c r="L137" s="610"/>
      <c r="M137" s="610"/>
      <c r="N137" s="610"/>
      <c r="O137" s="610"/>
      <c r="P137" s="610"/>
      <c r="Q137" s="610"/>
      <c r="R137" s="610"/>
      <c r="S137" s="610"/>
      <c r="T137" s="610"/>
      <c r="U137" s="610"/>
      <c r="V137" s="610"/>
      <c r="W137" s="610"/>
      <c r="X137" s="610"/>
      <c r="Y137" s="610"/>
      <c r="Z137" s="610"/>
      <c r="AA137" s="610"/>
      <c r="AB137" s="610"/>
      <c r="AC137" s="610"/>
      <c r="AD137" s="610"/>
      <c r="AE137" s="610"/>
      <c r="AF137" s="610"/>
      <c r="AG137" s="610"/>
      <c r="AH137" s="610"/>
      <c r="AI137" s="610"/>
      <c r="AJ137" s="610"/>
      <c r="AK137" s="611"/>
    </row>
    <row r="138" spans="1:37" ht="14.25" thickBot="1" x14ac:dyDescent="0.2">
      <c r="A138" s="246" t="s">
        <v>1641</v>
      </c>
      <c r="B138" s="626"/>
      <c r="C138" s="626"/>
      <c r="D138" s="626"/>
      <c r="E138" s="626"/>
      <c r="F138" s="626"/>
      <c r="G138" s="626"/>
      <c r="H138" s="626"/>
      <c r="I138" s="626"/>
      <c r="J138" s="626"/>
      <c r="K138" s="626"/>
      <c r="L138" s="626"/>
      <c r="M138" s="626"/>
      <c r="N138" s="626"/>
      <c r="O138" s="626"/>
      <c r="P138" s="626"/>
      <c r="Q138" s="626"/>
      <c r="R138" s="626"/>
      <c r="S138" s="626"/>
      <c r="T138" s="626"/>
      <c r="U138" s="626"/>
      <c r="V138" s="626"/>
      <c r="W138" s="626"/>
      <c r="X138" s="626"/>
      <c r="Y138" s="626"/>
      <c r="Z138" s="626"/>
      <c r="AA138" s="626"/>
      <c r="AB138" s="626"/>
      <c r="AC138" s="626"/>
      <c r="AD138" s="626"/>
      <c r="AE138" s="626"/>
      <c r="AF138" s="626"/>
      <c r="AG138" s="626"/>
      <c r="AH138" s="626"/>
      <c r="AI138" s="626"/>
      <c r="AJ138" s="626"/>
      <c r="AK138" s="627"/>
    </row>
    <row r="139" spans="1:37" x14ac:dyDescent="0.15">
      <c r="A139" s="617"/>
      <c r="B139" s="618"/>
      <c r="C139" s="618"/>
      <c r="D139" s="618"/>
      <c r="E139" s="618"/>
      <c r="F139" s="618"/>
      <c r="G139" s="619"/>
      <c r="H139" s="588"/>
      <c r="I139" s="588"/>
      <c r="J139" s="560" t="str">
        <f>IF(A139="","",INDEX(アーツ!$D:$D,MATCH(義理堅き修験者!A139,アーツ!$C:$C,0)))</f>
        <v/>
      </c>
      <c r="K139" s="560"/>
      <c r="L139" s="560"/>
      <c r="M139" s="560"/>
      <c r="N139" s="560" t="str">
        <f>IF(A139="","",INDEX(アーツ!$E:$E,MATCH(義理堅き修験者!A139,アーツ!$C:$C,0)))</f>
        <v/>
      </c>
      <c r="O139" s="560"/>
      <c r="P139" s="560"/>
      <c r="Q139" s="560"/>
      <c r="R139" s="560" t="str">
        <f>IF(A139="","",INDEX(アーツ!$F:$F,MATCH(義理堅き修験者!A139,アーツ!$C:$C,0)))</f>
        <v/>
      </c>
      <c r="S139" s="560"/>
      <c r="T139" s="560"/>
      <c r="U139" s="560"/>
      <c r="V139" s="620" t="str">
        <f>IF(A139="","",INDEX(アーツ!$G:$G,MATCH(義理堅き修験者!A139,アーツ!$C:$C,0)))</f>
        <v/>
      </c>
      <c r="W139" s="620"/>
      <c r="X139" s="606" t="str">
        <f>IF(A139="","",INDEX(アーツ!$H:$H,MATCH(義理堅き修験者!A139,アーツ!$C:$C,0)))</f>
        <v/>
      </c>
      <c r="Y139" s="606"/>
      <c r="Z139" s="606"/>
      <c r="AA139" s="607"/>
      <c r="AB139" s="560" t="str">
        <f>IF(A139="","",INDEX(アーツ!$I:$I,MATCH(義理堅き修験者!A139,アーツ!$C:$C,0)))</f>
        <v/>
      </c>
      <c r="AC139" s="560"/>
      <c r="AD139" s="560"/>
      <c r="AE139" s="560"/>
      <c r="AF139" s="560" t="str">
        <f>IF(A139="","",INDEX(アーツ!$J:$J,MATCH(義理堅き修験者!A139,アーツ!$C:$C,0)))</f>
        <v/>
      </c>
      <c r="AG139" s="560"/>
      <c r="AH139" s="560"/>
      <c r="AI139" s="560"/>
      <c r="AJ139" s="608" t="str">
        <f>IF(A139="","",INDEX(アーツ!$K:$K,MATCH(義理堅き修験者!A139,アーツ!$C:$C,0)))</f>
        <v/>
      </c>
      <c r="AK139" s="609"/>
    </row>
    <row r="140" spans="1:37" x14ac:dyDescent="0.15">
      <c r="A140" s="245" t="s">
        <v>1640</v>
      </c>
      <c r="B140" s="610" t="str">
        <f>IF(A139="","",INDEX(アーツ!$L:$L,MATCH(義理堅き修験者!A139,アーツ!$C:$C,0)))</f>
        <v/>
      </c>
      <c r="C140" s="610"/>
      <c r="D140" s="610"/>
      <c r="E140" s="610"/>
      <c r="F140" s="610"/>
      <c r="G140" s="610"/>
      <c r="H140" s="610"/>
      <c r="I140" s="610"/>
      <c r="J140" s="610"/>
      <c r="K140" s="610"/>
      <c r="L140" s="610"/>
      <c r="M140" s="610"/>
      <c r="N140" s="610"/>
      <c r="O140" s="610"/>
      <c r="P140" s="610"/>
      <c r="Q140" s="610"/>
      <c r="R140" s="610"/>
      <c r="S140" s="610"/>
      <c r="T140" s="610"/>
      <c r="U140" s="610"/>
      <c r="V140" s="610"/>
      <c r="W140" s="610"/>
      <c r="X140" s="610"/>
      <c r="Y140" s="610"/>
      <c r="Z140" s="610"/>
      <c r="AA140" s="610"/>
      <c r="AB140" s="610"/>
      <c r="AC140" s="610"/>
      <c r="AD140" s="610"/>
      <c r="AE140" s="610"/>
      <c r="AF140" s="610"/>
      <c r="AG140" s="610"/>
      <c r="AH140" s="610"/>
      <c r="AI140" s="610"/>
      <c r="AJ140" s="610"/>
      <c r="AK140" s="611"/>
    </row>
    <row r="141" spans="1:37" ht="14.25" thickBot="1" x14ac:dyDescent="0.2">
      <c r="A141" s="247" t="s">
        <v>1641</v>
      </c>
      <c r="B141" s="612"/>
      <c r="C141" s="612"/>
      <c r="D141" s="612"/>
      <c r="E141" s="612"/>
      <c r="F141" s="612"/>
      <c r="G141" s="612"/>
      <c r="H141" s="612"/>
      <c r="I141" s="612"/>
      <c r="J141" s="612"/>
      <c r="K141" s="612"/>
      <c r="L141" s="612"/>
      <c r="M141" s="612"/>
      <c r="N141" s="612"/>
      <c r="O141" s="612"/>
      <c r="P141" s="612"/>
      <c r="Q141" s="612"/>
      <c r="R141" s="612"/>
      <c r="S141" s="612"/>
      <c r="T141" s="612"/>
      <c r="U141" s="612"/>
      <c r="V141" s="612"/>
      <c r="W141" s="612"/>
      <c r="X141" s="612"/>
      <c r="Y141" s="612"/>
      <c r="Z141" s="612"/>
      <c r="AA141" s="612"/>
      <c r="AB141" s="612"/>
      <c r="AC141" s="612"/>
      <c r="AD141" s="612"/>
      <c r="AE141" s="612"/>
      <c r="AF141" s="612"/>
      <c r="AG141" s="612"/>
      <c r="AH141" s="612"/>
      <c r="AI141" s="612"/>
      <c r="AJ141" s="612"/>
      <c r="AK141" s="613"/>
    </row>
    <row r="142" spans="1:37" x14ac:dyDescent="0.15">
      <c r="A142" s="614"/>
      <c r="B142" s="615"/>
      <c r="C142" s="615"/>
      <c r="D142" s="615"/>
      <c r="E142" s="615"/>
      <c r="F142" s="615"/>
      <c r="G142" s="616"/>
      <c r="H142" s="584"/>
      <c r="I142" s="584"/>
      <c r="J142" s="533" t="str">
        <f>IF(A142="","",INDEX(アーツ!$D:$D,MATCH(義理堅き修験者!A142,アーツ!$C:$C,0)))</f>
        <v/>
      </c>
      <c r="K142" s="533"/>
      <c r="L142" s="533"/>
      <c r="M142" s="533"/>
      <c r="N142" s="533" t="str">
        <f>IF(A142="","",INDEX(アーツ!$E:$E,MATCH(義理堅き修験者!A142,アーツ!$C:$C,0)))</f>
        <v/>
      </c>
      <c r="O142" s="533"/>
      <c r="P142" s="533"/>
      <c r="Q142" s="533"/>
      <c r="R142" s="533" t="str">
        <f>IF(A142="","",INDEX(アーツ!$F:$F,MATCH(義理堅き修験者!A142,アーツ!$C:$C,0)))</f>
        <v/>
      </c>
      <c r="S142" s="533"/>
      <c r="T142" s="533"/>
      <c r="U142" s="533"/>
      <c r="V142" s="628" t="str">
        <f>IF(A142="","",INDEX(アーツ!$G:$G,MATCH(義理堅き修験者!A142,アーツ!$C:$C,0)))</f>
        <v/>
      </c>
      <c r="W142" s="628"/>
      <c r="X142" s="629" t="str">
        <f>IF(A142="","",INDEX(アーツ!$H:$H,MATCH(義理堅き修験者!A142,アーツ!$C:$C,0)))</f>
        <v/>
      </c>
      <c r="Y142" s="629"/>
      <c r="Z142" s="629"/>
      <c r="AA142" s="630"/>
      <c r="AB142" s="533" t="str">
        <f>IF(A142="","",INDEX(アーツ!$I:$I,MATCH(義理堅き修験者!A142,アーツ!$C:$C,0)))</f>
        <v/>
      </c>
      <c r="AC142" s="533"/>
      <c r="AD142" s="533"/>
      <c r="AE142" s="533"/>
      <c r="AF142" s="533" t="str">
        <f>IF(A142="","",INDEX(アーツ!$J:$J,MATCH(義理堅き修験者!A142,アーツ!$C:$C,0)))</f>
        <v/>
      </c>
      <c r="AG142" s="533"/>
      <c r="AH142" s="533"/>
      <c r="AI142" s="533"/>
      <c r="AJ142" s="624" t="str">
        <f>IF(A142="","",INDEX(アーツ!$K:$K,MATCH(義理堅き修験者!A142,アーツ!$C:$C,0)))</f>
        <v/>
      </c>
      <c r="AK142" s="625"/>
    </row>
    <row r="143" spans="1:37" x14ac:dyDescent="0.15">
      <c r="A143" s="245" t="s">
        <v>1640</v>
      </c>
      <c r="B143" s="610" t="str">
        <f>IF(A142="","",INDEX(アーツ!$L:$L,MATCH(義理堅き修験者!A142,アーツ!$C:$C,0)))</f>
        <v/>
      </c>
      <c r="C143" s="610"/>
      <c r="D143" s="610"/>
      <c r="E143" s="610"/>
      <c r="F143" s="610"/>
      <c r="G143" s="610"/>
      <c r="H143" s="610"/>
      <c r="I143" s="610"/>
      <c r="J143" s="610"/>
      <c r="K143" s="610"/>
      <c r="L143" s="610"/>
      <c r="M143" s="610"/>
      <c r="N143" s="610"/>
      <c r="O143" s="610"/>
      <c r="P143" s="610"/>
      <c r="Q143" s="610"/>
      <c r="R143" s="610"/>
      <c r="S143" s="610"/>
      <c r="T143" s="610"/>
      <c r="U143" s="610"/>
      <c r="V143" s="610"/>
      <c r="W143" s="610"/>
      <c r="X143" s="610"/>
      <c r="Y143" s="610"/>
      <c r="Z143" s="610"/>
      <c r="AA143" s="610"/>
      <c r="AB143" s="610"/>
      <c r="AC143" s="610"/>
      <c r="AD143" s="610"/>
      <c r="AE143" s="610"/>
      <c r="AF143" s="610"/>
      <c r="AG143" s="610"/>
      <c r="AH143" s="610"/>
      <c r="AI143" s="610"/>
      <c r="AJ143" s="610"/>
      <c r="AK143" s="611"/>
    </row>
    <row r="144" spans="1:37" ht="14.25" thickBot="1" x14ac:dyDescent="0.2">
      <c r="A144" s="246" t="s">
        <v>1641</v>
      </c>
      <c r="B144" s="626"/>
      <c r="C144" s="626"/>
      <c r="D144" s="626"/>
      <c r="E144" s="626"/>
      <c r="F144" s="626"/>
      <c r="G144" s="626"/>
      <c r="H144" s="626"/>
      <c r="I144" s="626"/>
      <c r="J144" s="626"/>
      <c r="K144" s="626"/>
      <c r="L144" s="626"/>
      <c r="M144" s="626"/>
      <c r="N144" s="626"/>
      <c r="O144" s="626"/>
      <c r="P144" s="626"/>
      <c r="Q144" s="626"/>
      <c r="R144" s="626"/>
      <c r="S144" s="626"/>
      <c r="T144" s="626"/>
      <c r="U144" s="626"/>
      <c r="V144" s="626"/>
      <c r="W144" s="626"/>
      <c r="X144" s="626"/>
      <c r="Y144" s="626"/>
      <c r="Z144" s="626"/>
      <c r="AA144" s="626"/>
      <c r="AB144" s="626"/>
      <c r="AC144" s="626"/>
      <c r="AD144" s="626"/>
      <c r="AE144" s="626"/>
      <c r="AF144" s="626"/>
      <c r="AG144" s="626"/>
      <c r="AH144" s="626"/>
      <c r="AI144" s="626"/>
      <c r="AJ144" s="626"/>
      <c r="AK144" s="627"/>
    </row>
    <row r="145" spans="1:37" x14ac:dyDescent="0.15">
      <c r="A145" s="617"/>
      <c r="B145" s="618"/>
      <c r="C145" s="618"/>
      <c r="D145" s="618"/>
      <c r="E145" s="618"/>
      <c r="F145" s="618"/>
      <c r="G145" s="619"/>
      <c r="H145" s="588"/>
      <c r="I145" s="588"/>
      <c r="J145" s="560" t="str">
        <f>IF(A145="","",INDEX(アーツ!$D:$D,MATCH(義理堅き修験者!A145,アーツ!$C:$C,0)))</f>
        <v/>
      </c>
      <c r="K145" s="560"/>
      <c r="L145" s="560"/>
      <c r="M145" s="560"/>
      <c r="N145" s="560" t="str">
        <f>IF(A145="","",INDEX(アーツ!$E:$E,MATCH(義理堅き修験者!A145,アーツ!$C:$C,0)))</f>
        <v/>
      </c>
      <c r="O145" s="560"/>
      <c r="P145" s="560"/>
      <c r="Q145" s="560"/>
      <c r="R145" s="560" t="str">
        <f>IF(A145="","",INDEX(アーツ!$F:$F,MATCH(義理堅き修験者!A145,アーツ!$C:$C,0)))</f>
        <v/>
      </c>
      <c r="S145" s="560"/>
      <c r="T145" s="560"/>
      <c r="U145" s="560"/>
      <c r="V145" s="620" t="str">
        <f>IF(A145="","",INDEX(アーツ!$G:$G,MATCH(義理堅き修験者!A145,アーツ!$C:$C,0)))</f>
        <v/>
      </c>
      <c r="W145" s="620"/>
      <c r="X145" s="606" t="str">
        <f>IF(A145="","",INDEX(アーツ!$H:$H,MATCH(義理堅き修験者!A145,アーツ!$C:$C,0)))</f>
        <v/>
      </c>
      <c r="Y145" s="606"/>
      <c r="Z145" s="606"/>
      <c r="AA145" s="607"/>
      <c r="AB145" s="560" t="str">
        <f>IF(A145="","",INDEX(アーツ!$I:$I,MATCH(義理堅き修験者!A145,アーツ!$C:$C,0)))</f>
        <v/>
      </c>
      <c r="AC145" s="560"/>
      <c r="AD145" s="560"/>
      <c r="AE145" s="560"/>
      <c r="AF145" s="560" t="str">
        <f>IF(A145="","",INDEX(アーツ!$J:$J,MATCH(義理堅き修験者!A145,アーツ!$C:$C,0)))</f>
        <v/>
      </c>
      <c r="AG145" s="560"/>
      <c r="AH145" s="560"/>
      <c r="AI145" s="560"/>
      <c r="AJ145" s="608" t="str">
        <f>IF(A145="","",INDEX(アーツ!$K:$K,MATCH(義理堅き修験者!A145,アーツ!$C:$C,0)))</f>
        <v/>
      </c>
      <c r="AK145" s="609"/>
    </row>
    <row r="146" spans="1:37" x14ac:dyDescent="0.15">
      <c r="A146" s="245" t="s">
        <v>1640</v>
      </c>
      <c r="B146" s="610" t="str">
        <f>IF(A145="","",INDEX(アーツ!$L:$L,MATCH(義理堅き修験者!A145,アーツ!$C:$C,0)))</f>
        <v/>
      </c>
      <c r="C146" s="610"/>
      <c r="D146" s="610"/>
      <c r="E146" s="610"/>
      <c r="F146" s="610"/>
      <c r="G146" s="610"/>
      <c r="H146" s="610"/>
      <c r="I146" s="610"/>
      <c r="J146" s="610"/>
      <c r="K146" s="610"/>
      <c r="L146" s="610"/>
      <c r="M146" s="610"/>
      <c r="N146" s="610"/>
      <c r="O146" s="610"/>
      <c r="P146" s="610"/>
      <c r="Q146" s="610"/>
      <c r="R146" s="610"/>
      <c r="S146" s="610"/>
      <c r="T146" s="610"/>
      <c r="U146" s="610"/>
      <c r="V146" s="610"/>
      <c r="W146" s="610"/>
      <c r="X146" s="610"/>
      <c r="Y146" s="610"/>
      <c r="Z146" s="610"/>
      <c r="AA146" s="610"/>
      <c r="AB146" s="610"/>
      <c r="AC146" s="610"/>
      <c r="AD146" s="610"/>
      <c r="AE146" s="610"/>
      <c r="AF146" s="610"/>
      <c r="AG146" s="610"/>
      <c r="AH146" s="610"/>
      <c r="AI146" s="610"/>
      <c r="AJ146" s="610"/>
      <c r="AK146" s="611"/>
    </row>
    <row r="147" spans="1:37" ht="14.25" thickBot="1" x14ac:dyDescent="0.2">
      <c r="A147" s="247" t="s">
        <v>1641</v>
      </c>
      <c r="B147" s="612"/>
      <c r="C147" s="612"/>
      <c r="D147" s="612"/>
      <c r="E147" s="612"/>
      <c r="F147" s="612"/>
      <c r="G147" s="612"/>
      <c r="H147" s="612"/>
      <c r="I147" s="612"/>
      <c r="J147" s="612"/>
      <c r="K147" s="612"/>
      <c r="L147" s="612"/>
      <c r="M147" s="612"/>
      <c r="N147" s="612"/>
      <c r="O147" s="612"/>
      <c r="P147" s="612"/>
      <c r="Q147" s="612"/>
      <c r="R147" s="612"/>
      <c r="S147" s="612"/>
      <c r="T147" s="612"/>
      <c r="U147" s="612"/>
      <c r="V147" s="612"/>
      <c r="W147" s="612"/>
      <c r="X147" s="612"/>
      <c r="Y147" s="612"/>
      <c r="Z147" s="612"/>
      <c r="AA147" s="612"/>
      <c r="AB147" s="612"/>
      <c r="AC147" s="612"/>
      <c r="AD147" s="612"/>
      <c r="AE147" s="612"/>
      <c r="AF147" s="612"/>
      <c r="AG147" s="612"/>
      <c r="AH147" s="612"/>
      <c r="AI147" s="612"/>
      <c r="AJ147" s="612"/>
      <c r="AK147" s="613"/>
    </row>
    <row r="148" spans="1:37" ht="14.25" thickBot="1" x14ac:dyDescent="0.2">
      <c r="A148" s="218"/>
      <c r="B148" s="218"/>
      <c r="C148" s="218"/>
      <c r="D148" s="218"/>
      <c r="E148" s="218"/>
      <c r="F148" s="218"/>
      <c r="G148" s="218"/>
      <c r="H148" s="218"/>
      <c r="I148" s="218"/>
      <c r="J148" s="218"/>
      <c r="K148" s="218"/>
      <c r="L148" s="218"/>
      <c r="M148" s="218"/>
      <c r="N148" s="218"/>
      <c r="O148" s="218"/>
      <c r="P148" s="218"/>
      <c r="Q148" s="218"/>
      <c r="R148" s="218"/>
      <c r="S148" s="218"/>
      <c r="T148" s="218"/>
      <c r="U148" s="218"/>
      <c r="V148" s="639" t="s">
        <v>1642</v>
      </c>
      <c r="W148" s="639"/>
      <c r="X148" s="639"/>
      <c r="Y148" s="639"/>
      <c r="Z148" s="639"/>
      <c r="AA148" s="639"/>
      <c r="AB148" s="640"/>
      <c r="AC148" s="640"/>
      <c r="AD148" s="641" t="s">
        <v>1643</v>
      </c>
      <c r="AE148" s="321"/>
      <c r="AF148" s="321"/>
      <c r="AG148" s="321"/>
      <c r="AH148" s="321"/>
      <c r="AI148" s="642"/>
      <c r="AJ148" s="643">
        <f>SUM(H103,H106,H109,H112,H115,H118,H121,H124,H127,H130,H133,H136,H139,H142,H145)-AB148</f>
        <v>5</v>
      </c>
      <c r="AK148" s="643"/>
    </row>
    <row r="149" spans="1:37" x14ac:dyDescent="0.15">
      <c r="A149" s="644" t="s">
        <v>1777</v>
      </c>
      <c r="B149" s="645"/>
      <c r="C149" s="645"/>
      <c r="D149" s="645"/>
      <c r="E149" s="645"/>
      <c r="F149" s="645"/>
      <c r="G149" s="645"/>
      <c r="H149" s="645"/>
      <c r="I149" s="645"/>
      <c r="J149" s="645"/>
      <c r="K149" s="645"/>
      <c r="L149" s="645"/>
      <c r="M149" s="645"/>
      <c r="N149" s="645"/>
      <c r="O149" s="645"/>
      <c r="P149" s="645"/>
      <c r="Q149" s="645"/>
      <c r="R149" s="645"/>
      <c r="S149" s="280" t="s">
        <v>870</v>
      </c>
      <c r="T149" s="281"/>
      <c r="U149" s="281"/>
      <c r="V149" s="281"/>
      <c r="W149" s="650"/>
      <c r="X149" s="651"/>
      <c r="Y149" s="320"/>
      <c r="Z149" s="321"/>
      <c r="AA149" s="321"/>
      <c r="AB149" s="321"/>
      <c r="AC149" s="321"/>
      <c r="AD149" s="321"/>
      <c r="AE149" s="321"/>
      <c r="AF149" s="321"/>
      <c r="AG149" s="321"/>
      <c r="AH149" s="321"/>
      <c r="AI149" s="321"/>
      <c r="AJ149" s="321"/>
      <c r="AK149" s="322"/>
    </row>
    <row r="150" spans="1:37" x14ac:dyDescent="0.15">
      <c r="A150" s="646"/>
      <c r="B150" s="647"/>
      <c r="C150" s="647"/>
      <c r="D150" s="647"/>
      <c r="E150" s="647"/>
      <c r="F150" s="647"/>
      <c r="G150" s="647"/>
      <c r="H150" s="647"/>
      <c r="I150" s="647"/>
      <c r="J150" s="647"/>
      <c r="K150" s="647"/>
      <c r="L150" s="647"/>
      <c r="M150" s="647"/>
      <c r="N150" s="647"/>
      <c r="O150" s="647"/>
      <c r="P150" s="647"/>
      <c r="Q150" s="647"/>
      <c r="R150" s="647"/>
      <c r="S150" s="278" t="s">
        <v>597</v>
      </c>
      <c r="T150" s="279"/>
      <c r="U150" s="279"/>
      <c r="V150" s="279"/>
      <c r="W150" s="311"/>
      <c r="X150" s="319"/>
      <c r="Y150" s="323"/>
      <c r="Z150" s="324"/>
      <c r="AA150" s="324"/>
      <c r="AB150" s="324"/>
      <c r="AC150" s="324"/>
      <c r="AD150" s="324"/>
      <c r="AE150" s="324"/>
      <c r="AF150" s="324"/>
      <c r="AG150" s="324"/>
      <c r="AH150" s="324"/>
      <c r="AI150" s="324"/>
      <c r="AJ150" s="324"/>
      <c r="AK150" s="325"/>
    </row>
    <row r="151" spans="1:37" ht="14.25" thickBot="1" x14ac:dyDescent="0.2">
      <c r="A151" s="648"/>
      <c r="B151" s="649"/>
      <c r="C151" s="649"/>
      <c r="D151" s="649"/>
      <c r="E151" s="649"/>
      <c r="F151" s="649"/>
      <c r="G151" s="649"/>
      <c r="H151" s="649"/>
      <c r="I151" s="649"/>
      <c r="J151" s="649"/>
      <c r="K151" s="649"/>
      <c r="L151" s="649"/>
      <c r="M151" s="649"/>
      <c r="N151" s="649"/>
      <c r="O151" s="649"/>
      <c r="P151" s="649"/>
      <c r="Q151" s="649"/>
      <c r="R151" s="649"/>
      <c r="S151" s="306" t="s">
        <v>598</v>
      </c>
      <c r="T151" s="307"/>
      <c r="U151" s="307"/>
      <c r="V151" s="307"/>
      <c r="W151" s="631">
        <f>AR24</f>
        <v>0</v>
      </c>
      <c r="X151" s="632"/>
      <c r="Y151" s="590"/>
      <c r="Z151" s="652"/>
      <c r="AA151" s="652"/>
      <c r="AB151" s="652"/>
      <c r="AC151" s="652"/>
      <c r="AD151" s="652"/>
      <c r="AE151" s="652"/>
      <c r="AF151" s="652"/>
      <c r="AG151" s="652"/>
      <c r="AH151" s="652"/>
      <c r="AI151" s="652"/>
      <c r="AJ151" s="652"/>
      <c r="AK151" s="653"/>
    </row>
    <row r="152" spans="1:37" ht="13.5" customHeight="1" thickBot="1" x14ac:dyDescent="0.2">
      <c r="A152" s="633" t="s">
        <v>833</v>
      </c>
      <c r="B152" s="634"/>
      <c r="C152" s="634"/>
      <c r="D152" s="634"/>
      <c r="E152" s="634"/>
      <c r="F152" s="634"/>
      <c r="G152" s="635" t="str">
        <f>H4</f>
        <v>義理堅き修験者</v>
      </c>
      <c r="H152" s="635"/>
      <c r="I152" s="635"/>
      <c r="J152" s="635"/>
      <c r="K152" s="635"/>
      <c r="L152" s="635"/>
      <c r="M152" s="635"/>
      <c r="N152" s="635"/>
      <c r="O152" s="635"/>
      <c r="P152" s="635"/>
      <c r="Q152" s="635"/>
      <c r="R152" s="635"/>
      <c r="S152" s="636" t="s">
        <v>586</v>
      </c>
      <c r="T152" s="636"/>
      <c r="U152" s="636"/>
      <c r="V152" s="636"/>
      <c r="W152" s="636"/>
      <c r="X152" s="636"/>
      <c r="Y152" s="637" t="str">
        <f>H7</f>
        <v>サンプルキャラクター</v>
      </c>
      <c r="Z152" s="637"/>
      <c r="AA152" s="637"/>
      <c r="AB152" s="637"/>
      <c r="AC152" s="637"/>
      <c r="AD152" s="637"/>
      <c r="AE152" s="637"/>
      <c r="AF152" s="637"/>
      <c r="AG152" s="637"/>
      <c r="AH152" s="637"/>
      <c r="AI152" s="637"/>
      <c r="AJ152" s="637"/>
      <c r="AK152" s="638"/>
    </row>
    <row r="153" spans="1:37" ht="14.25" thickBot="1" x14ac:dyDescent="0.2">
      <c r="F153" s="218"/>
      <c r="G153" s="218"/>
      <c r="H153" s="218"/>
      <c r="I153" s="218"/>
      <c r="J153" s="218"/>
      <c r="K153" s="218"/>
      <c r="L153" s="218"/>
      <c r="M153" s="218"/>
      <c r="N153" s="218"/>
      <c r="O153" s="218"/>
      <c r="P153" s="218"/>
      <c r="Q153" s="218"/>
      <c r="R153" s="218"/>
      <c r="V153" s="218"/>
      <c r="W153" s="218"/>
      <c r="X153" s="218"/>
      <c r="Y153" s="218"/>
      <c r="Z153" s="218"/>
      <c r="AA153" s="218"/>
      <c r="AB153" s="218"/>
      <c r="AC153" s="218"/>
      <c r="AD153" s="218"/>
      <c r="AE153" s="218"/>
      <c r="AF153" s="218"/>
      <c r="AG153" s="218"/>
      <c r="AH153" s="218"/>
      <c r="AI153" s="218"/>
      <c r="AJ153" s="218"/>
      <c r="AK153" s="218"/>
    </row>
    <row r="154" spans="1:37" ht="14.25" thickBot="1" x14ac:dyDescent="0.2">
      <c r="A154" s="663" t="s">
        <v>1778</v>
      </c>
      <c r="B154" s="636"/>
      <c r="C154" s="664" t="s">
        <v>2849</v>
      </c>
      <c r="D154" s="664"/>
      <c r="E154" s="664"/>
      <c r="F154" s="664"/>
      <c r="G154" s="664"/>
      <c r="H154" s="664"/>
      <c r="I154" s="664"/>
      <c r="J154" s="664"/>
      <c r="K154" s="664"/>
      <c r="L154" s="664"/>
      <c r="M154" s="664"/>
      <c r="N154" s="664"/>
      <c r="O154" s="664"/>
      <c r="P154" s="664"/>
      <c r="Q154" s="664"/>
      <c r="R154" s="665"/>
      <c r="S154" s="218"/>
      <c r="T154" s="663" t="s">
        <v>1778</v>
      </c>
      <c r="U154" s="636"/>
      <c r="V154" s="664"/>
      <c r="W154" s="664"/>
      <c r="X154" s="664"/>
      <c r="Y154" s="664"/>
      <c r="Z154" s="664"/>
      <c r="AA154" s="664"/>
      <c r="AB154" s="664"/>
      <c r="AC154" s="664"/>
      <c r="AD154" s="664"/>
      <c r="AE154" s="664"/>
      <c r="AF154" s="664"/>
      <c r="AG154" s="664"/>
      <c r="AH154" s="664"/>
      <c r="AI154" s="664"/>
      <c r="AJ154" s="664"/>
      <c r="AK154" s="665"/>
    </row>
    <row r="155" spans="1:37" x14ac:dyDescent="0.15">
      <c r="A155" s="448" t="s">
        <v>703</v>
      </c>
      <c r="B155" s="449"/>
      <c r="C155" s="248" t="s">
        <v>1785</v>
      </c>
      <c r="D155" s="654" t="s">
        <v>713</v>
      </c>
      <c r="E155" s="655"/>
      <c r="F155" s="249" t="s">
        <v>1786</v>
      </c>
      <c r="G155" s="656">
        <v>-35</v>
      </c>
      <c r="H155" s="655"/>
      <c r="I155" s="249" t="s">
        <v>1787</v>
      </c>
      <c r="J155" s="449" t="s">
        <v>1782</v>
      </c>
      <c r="K155" s="449"/>
      <c r="L155" s="449"/>
      <c r="M155" s="449"/>
      <c r="N155" s="656" t="s">
        <v>1401</v>
      </c>
      <c r="O155" s="656"/>
      <c r="P155" s="656"/>
      <c r="Q155" s="656"/>
      <c r="R155" s="657"/>
      <c r="S155" s="218"/>
      <c r="T155" s="448" t="s">
        <v>703</v>
      </c>
      <c r="U155" s="449"/>
      <c r="V155" s="248" t="s">
        <v>1785</v>
      </c>
      <c r="W155" s="654"/>
      <c r="X155" s="655"/>
      <c r="Y155" s="249" t="s">
        <v>1786</v>
      </c>
      <c r="Z155" s="656"/>
      <c r="AA155" s="655"/>
      <c r="AB155" s="249" t="s">
        <v>1787</v>
      </c>
      <c r="AC155" s="449" t="s">
        <v>1782</v>
      </c>
      <c r="AD155" s="449"/>
      <c r="AE155" s="449"/>
      <c r="AF155" s="449"/>
      <c r="AG155" s="656"/>
      <c r="AH155" s="656"/>
      <c r="AI155" s="656"/>
      <c r="AJ155" s="656"/>
      <c r="AK155" s="657"/>
    </row>
    <row r="156" spans="1:37" x14ac:dyDescent="0.15">
      <c r="A156" s="658" t="s">
        <v>1783</v>
      </c>
      <c r="B156" s="659"/>
      <c r="C156" s="601">
        <v>90</v>
      </c>
      <c r="D156" s="601"/>
      <c r="E156" s="601"/>
      <c r="F156" s="601"/>
      <c r="G156" s="601"/>
      <c r="H156" s="660"/>
      <c r="I156" s="250" t="s">
        <v>1787</v>
      </c>
      <c r="J156" s="659" t="s">
        <v>740</v>
      </c>
      <c r="K156" s="659"/>
      <c r="L156" s="661" t="s">
        <v>755</v>
      </c>
      <c r="M156" s="661"/>
      <c r="N156" s="661"/>
      <c r="O156" s="661"/>
      <c r="P156" s="661"/>
      <c r="Q156" s="661"/>
      <c r="R156" s="662"/>
      <c r="S156" s="218"/>
      <c r="T156" s="658" t="s">
        <v>1783</v>
      </c>
      <c r="U156" s="659"/>
      <c r="V156" s="601"/>
      <c r="W156" s="601"/>
      <c r="X156" s="601"/>
      <c r="Y156" s="601"/>
      <c r="Z156" s="601"/>
      <c r="AA156" s="660"/>
      <c r="AB156" s="250" t="s">
        <v>1787</v>
      </c>
      <c r="AC156" s="659" t="s">
        <v>740</v>
      </c>
      <c r="AD156" s="659"/>
      <c r="AE156" s="661"/>
      <c r="AF156" s="661"/>
      <c r="AG156" s="661"/>
      <c r="AH156" s="661"/>
      <c r="AI156" s="661"/>
      <c r="AJ156" s="661"/>
      <c r="AK156" s="662"/>
    </row>
    <row r="157" spans="1:37" x14ac:dyDescent="0.15">
      <c r="A157" s="658" t="s">
        <v>1779</v>
      </c>
      <c r="B157" s="659"/>
      <c r="C157" s="659"/>
      <c r="D157" s="659"/>
      <c r="E157" s="659"/>
      <c r="F157" s="661">
        <v>5</v>
      </c>
      <c r="G157" s="661"/>
      <c r="H157" s="674"/>
      <c r="I157" s="250" t="s">
        <v>1787</v>
      </c>
      <c r="J157" s="659" t="s">
        <v>742</v>
      </c>
      <c r="K157" s="659"/>
      <c r="L157" s="661" t="s">
        <v>519</v>
      </c>
      <c r="M157" s="661"/>
      <c r="N157" s="661"/>
      <c r="O157" s="661"/>
      <c r="P157" s="661"/>
      <c r="Q157" s="661"/>
      <c r="R157" s="662"/>
      <c r="S157" s="218"/>
      <c r="T157" s="658" t="s">
        <v>1779</v>
      </c>
      <c r="U157" s="659"/>
      <c r="V157" s="659"/>
      <c r="W157" s="659"/>
      <c r="X157" s="659"/>
      <c r="Y157" s="661"/>
      <c r="Z157" s="661"/>
      <c r="AA157" s="674"/>
      <c r="AB157" s="250" t="s">
        <v>1787</v>
      </c>
      <c r="AC157" s="659" t="s">
        <v>742</v>
      </c>
      <c r="AD157" s="659"/>
      <c r="AE157" s="661"/>
      <c r="AF157" s="661"/>
      <c r="AG157" s="661"/>
      <c r="AH157" s="661"/>
      <c r="AI157" s="661"/>
      <c r="AJ157" s="661"/>
      <c r="AK157" s="662"/>
    </row>
    <row r="158" spans="1:37" x14ac:dyDescent="0.15">
      <c r="A158" s="671" t="s">
        <v>1780</v>
      </c>
      <c r="B158" s="672"/>
      <c r="C158" s="673" t="s">
        <v>3757</v>
      </c>
      <c r="D158" s="673"/>
      <c r="E158" s="673"/>
      <c r="F158" s="673"/>
      <c r="G158" s="673"/>
      <c r="H158" s="673"/>
      <c r="I158" s="673"/>
      <c r="J158" s="666" t="s">
        <v>1788</v>
      </c>
      <c r="K158" s="666"/>
      <c r="L158" s="666"/>
      <c r="M158" s="666"/>
      <c r="N158" s="667" t="s">
        <v>3758</v>
      </c>
      <c r="O158" s="667"/>
      <c r="P158" s="667"/>
      <c r="Q158" s="667"/>
      <c r="R158" s="668"/>
      <c r="S158" s="218"/>
      <c r="T158" s="671" t="s">
        <v>1780</v>
      </c>
      <c r="U158" s="672"/>
      <c r="V158" s="673"/>
      <c r="W158" s="673"/>
      <c r="X158" s="673"/>
      <c r="Y158" s="673"/>
      <c r="Z158" s="673"/>
      <c r="AA158" s="673"/>
      <c r="AB158" s="673"/>
      <c r="AC158" s="666" t="s">
        <v>1788</v>
      </c>
      <c r="AD158" s="666"/>
      <c r="AE158" s="666"/>
      <c r="AF158" s="666"/>
      <c r="AG158" s="667"/>
      <c r="AH158" s="667"/>
      <c r="AI158" s="667"/>
      <c r="AJ158" s="667"/>
      <c r="AK158" s="668"/>
    </row>
    <row r="159" spans="1:37" x14ac:dyDescent="0.15">
      <c r="A159" s="658" t="s">
        <v>1784</v>
      </c>
      <c r="B159" s="659"/>
      <c r="C159" s="659"/>
      <c r="D159" s="659"/>
      <c r="E159" s="669" t="s">
        <v>731</v>
      </c>
      <c r="F159" s="669"/>
      <c r="G159" s="669"/>
      <c r="H159" s="669"/>
      <c r="I159" s="669"/>
      <c r="J159" s="669"/>
      <c r="K159" s="669"/>
      <c r="L159" s="669"/>
      <c r="M159" s="669"/>
      <c r="N159" s="669"/>
      <c r="O159" s="669"/>
      <c r="P159" s="669"/>
      <c r="Q159" s="669"/>
      <c r="R159" s="670"/>
      <c r="S159" s="218"/>
      <c r="T159" s="658" t="s">
        <v>1784</v>
      </c>
      <c r="U159" s="659"/>
      <c r="V159" s="659"/>
      <c r="W159" s="659"/>
      <c r="X159" s="669"/>
      <c r="Y159" s="669"/>
      <c r="Z159" s="669"/>
      <c r="AA159" s="669"/>
      <c r="AB159" s="669"/>
      <c r="AC159" s="669"/>
      <c r="AD159" s="669"/>
      <c r="AE159" s="669"/>
      <c r="AF159" s="669"/>
      <c r="AG159" s="669"/>
      <c r="AH159" s="669"/>
      <c r="AI159" s="669"/>
      <c r="AJ159" s="669"/>
      <c r="AK159" s="670"/>
    </row>
    <row r="160" spans="1:37" x14ac:dyDescent="0.15">
      <c r="A160" s="658" t="s">
        <v>1781</v>
      </c>
      <c r="B160" s="659"/>
      <c r="C160" s="659"/>
      <c r="D160" s="659"/>
      <c r="E160" s="659"/>
      <c r="F160" s="669" t="s">
        <v>3759</v>
      </c>
      <c r="G160" s="669"/>
      <c r="H160" s="669"/>
      <c r="I160" s="669"/>
      <c r="J160" s="669"/>
      <c r="K160" s="669"/>
      <c r="L160" s="669"/>
      <c r="M160" s="669"/>
      <c r="N160" s="669"/>
      <c r="O160" s="669"/>
      <c r="P160" s="669"/>
      <c r="Q160" s="669"/>
      <c r="R160" s="670"/>
      <c r="S160" s="218"/>
      <c r="T160" s="658" t="s">
        <v>1781</v>
      </c>
      <c r="U160" s="659"/>
      <c r="V160" s="659"/>
      <c r="W160" s="659"/>
      <c r="X160" s="659"/>
      <c r="Y160" s="669"/>
      <c r="Z160" s="669"/>
      <c r="AA160" s="669"/>
      <c r="AB160" s="669"/>
      <c r="AC160" s="669"/>
      <c r="AD160" s="669"/>
      <c r="AE160" s="669"/>
      <c r="AF160" s="669"/>
      <c r="AG160" s="669"/>
      <c r="AH160" s="669"/>
      <c r="AI160" s="669"/>
      <c r="AJ160" s="669"/>
      <c r="AK160" s="670"/>
    </row>
    <row r="161" spans="1:37" x14ac:dyDescent="0.15">
      <c r="A161" s="682"/>
      <c r="B161" s="601"/>
      <c r="C161" s="601"/>
      <c r="D161" s="601"/>
      <c r="E161" s="601"/>
      <c r="F161" s="601"/>
      <c r="G161" s="601"/>
      <c r="H161" s="601"/>
      <c r="I161" s="601"/>
      <c r="J161" s="601"/>
      <c r="K161" s="601"/>
      <c r="L161" s="601"/>
      <c r="M161" s="601"/>
      <c r="N161" s="601"/>
      <c r="O161" s="601"/>
      <c r="P161" s="601"/>
      <c r="Q161" s="601"/>
      <c r="R161" s="683"/>
      <c r="S161" s="218"/>
      <c r="T161" s="682"/>
      <c r="U161" s="601"/>
      <c r="V161" s="601"/>
      <c r="W161" s="601"/>
      <c r="X161" s="601"/>
      <c r="Y161" s="601"/>
      <c r="Z161" s="601"/>
      <c r="AA161" s="601"/>
      <c r="AB161" s="601"/>
      <c r="AC161" s="601"/>
      <c r="AD161" s="601"/>
      <c r="AE161" s="601"/>
      <c r="AF161" s="601"/>
      <c r="AG161" s="601"/>
      <c r="AH161" s="601"/>
      <c r="AI161" s="601"/>
      <c r="AJ161" s="601"/>
      <c r="AK161" s="683"/>
    </row>
    <row r="162" spans="1:37" x14ac:dyDescent="0.15">
      <c r="A162" s="675" t="s">
        <v>717</v>
      </c>
      <c r="B162" s="676"/>
      <c r="C162" s="677" t="s">
        <v>3760</v>
      </c>
      <c r="D162" s="677"/>
      <c r="E162" s="677"/>
      <c r="F162" s="677"/>
      <c r="G162" s="677"/>
      <c r="H162" s="677"/>
      <c r="I162" s="677"/>
      <c r="J162" s="677"/>
      <c r="K162" s="677"/>
      <c r="L162" s="677"/>
      <c r="M162" s="677"/>
      <c r="N162" s="677"/>
      <c r="O162" s="677"/>
      <c r="P162" s="677"/>
      <c r="Q162" s="677"/>
      <c r="R162" s="678"/>
      <c r="S162" s="218"/>
      <c r="T162" s="675" t="s">
        <v>717</v>
      </c>
      <c r="U162" s="676"/>
      <c r="V162" s="677"/>
      <c r="W162" s="677"/>
      <c r="X162" s="677"/>
      <c r="Y162" s="677"/>
      <c r="Z162" s="677"/>
      <c r="AA162" s="677"/>
      <c r="AB162" s="677"/>
      <c r="AC162" s="677"/>
      <c r="AD162" s="677"/>
      <c r="AE162" s="677"/>
      <c r="AF162" s="677"/>
      <c r="AG162" s="677"/>
      <c r="AH162" s="677"/>
      <c r="AI162" s="677"/>
      <c r="AJ162" s="677"/>
      <c r="AK162" s="678"/>
    </row>
    <row r="163" spans="1:37" ht="14.25" thickBot="1" x14ac:dyDescent="0.2">
      <c r="A163" s="679" t="s">
        <v>3761</v>
      </c>
      <c r="B163" s="680"/>
      <c r="C163" s="680"/>
      <c r="D163" s="680"/>
      <c r="E163" s="680"/>
      <c r="F163" s="680"/>
      <c r="G163" s="680"/>
      <c r="H163" s="680"/>
      <c r="I163" s="680"/>
      <c r="J163" s="680"/>
      <c r="K163" s="680"/>
      <c r="L163" s="680"/>
      <c r="M163" s="680"/>
      <c r="N163" s="680"/>
      <c r="O163" s="680"/>
      <c r="P163" s="680"/>
      <c r="Q163" s="680"/>
      <c r="R163" s="681"/>
      <c r="S163" s="218"/>
      <c r="T163" s="679"/>
      <c r="U163" s="680"/>
      <c r="V163" s="680"/>
      <c r="W163" s="680"/>
      <c r="X163" s="680"/>
      <c r="Y163" s="680"/>
      <c r="Z163" s="680"/>
      <c r="AA163" s="680"/>
      <c r="AB163" s="680"/>
      <c r="AC163" s="680"/>
      <c r="AD163" s="680"/>
      <c r="AE163" s="680"/>
      <c r="AF163" s="680"/>
      <c r="AG163" s="680"/>
      <c r="AH163" s="680"/>
      <c r="AI163" s="680"/>
      <c r="AJ163" s="680"/>
      <c r="AK163" s="681"/>
    </row>
    <row r="164" spans="1:37" ht="14.25" thickBot="1" x14ac:dyDescent="0.2">
      <c r="S164" s="218"/>
      <c r="T164" s="218"/>
      <c r="U164" s="218"/>
      <c r="V164" s="251"/>
      <c r="W164" s="251"/>
      <c r="X164" s="251"/>
      <c r="Y164" s="251"/>
      <c r="Z164" s="251"/>
      <c r="AA164" s="251"/>
      <c r="AB164" s="251"/>
      <c r="AC164" s="251"/>
      <c r="AD164" s="251"/>
      <c r="AE164" s="251"/>
      <c r="AF164" s="251"/>
      <c r="AG164" s="251"/>
      <c r="AH164" s="251"/>
      <c r="AI164" s="218"/>
      <c r="AJ164" s="218"/>
      <c r="AK164" s="218"/>
    </row>
    <row r="165" spans="1:37" ht="14.25" thickBot="1" x14ac:dyDescent="0.2">
      <c r="A165" s="663" t="s">
        <v>1778</v>
      </c>
      <c r="B165" s="636"/>
      <c r="C165" s="664"/>
      <c r="D165" s="664"/>
      <c r="E165" s="664"/>
      <c r="F165" s="664"/>
      <c r="G165" s="664"/>
      <c r="H165" s="664"/>
      <c r="I165" s="664"/>
      <c r="J165" s="664"/>
      <c r="K165" s="664"/>
      <c r="L165" s="664"/>
      <c r="M165" s="664"/>
      <c r="N165" s="664"/>
      <c r="O165" s="664"/>
      <c r="P165" s="664"/>
      <c r="Q165" s="664"/>
      <c r="R165" s="665"/>
      <c r="S165" s="218"/>
      <c r="T165" s="663" t="s">
        <v>1778</v>
      </c>
      <c r="U165" s="636"/>
      <c r="V165" s="664"/>
      <c r="W165" s="664"/>
      <c r="X165" s="664"/>
      <c r="Y165" s="664"/>
      <c r="Z165" s="664"/>
      <c r="AA165" s="664"/>
      <c r="AB165" s="664"/>
      <c r="AC165" s="664"/>
      <c r="AD165" s="664"/>
      <c r="AE165" s="664"/>
      <c r="AF165" s="664"/>
      <c r="AG165" s="664"/>
      <c r="AH165" s="664"/>
      <c r="AI165" s="664"/>
      <c r="AJ165" s="664"/>
      <c r="AK165" s="665"/>
    </row>
    <row r="166" spans="1:37" x14ac:dyDescent="0.15">
      <c r="A166" s="448" t="s">
        <v>703</v>
      </c>
      <c r="B166" s="449"/>
      <c r="C166" s="248" t="s">
        <v>1785</v>
      </c>
      <c r="D166" s="654"/>
      <c r="E166" s="655"/>
      <c r="F166" s="249" t="s">
        <v>1786</v>
      </c>
      <c r="G166" s="656"/>
      <c r="H166" s="655"/>
      <c r="I166" s="249" t="s">
        <v>1787</v>
      </c>
      <c r="J166" s="449" t="s">
        <v>1782</v>
      </c>
      <c r="K166" s="449"/>
      <c r="L166" s="449"/>
      <c r="M166" s="449"/>
      <c r="N166" s="656"/>
      <c r="O166" s="656"/>
      <c r="P166" s="656"/>
      <c r="Q166" s="656"/>
      <c r="R166" s="657"/>
      <c r="S166" s="218"/>
      <c r="T166" s="448" t="s">
        <v>703</v>
      </c>
      <c r="U166" s="449"/>
      <c r="V166" s="248" t="s">
        <v>1785</v>
      </c>
      <c r="W166" s="654"/>
      <c r="X166" s="655"/>
      <c r="Y166" s="249" t="s">
        <v>1786</v>
      </c>
      <c r="Z166" s="656"/>
      <c r="AA166" s="655"/>
      <c r="AB166" s="249" t="s">
        <v>1787</v>
      </c>
      <c r="AC166" s="449" t="s">
        <v>1782</v>
      </c>
      <c r="AD166" s="449"/>
      <c r="AE166" s="449"/>
      <c r="AF166" s="449"/>
      <c r="AG166" s="656"/>
      <c r="AH166" s="656"/>
      <c r="AI166" s="656"/>
      <c r="AJ166" s="656"/>
      <c r="AK166" s="657"/>
    </row>
    <row r="167" spans="1:37" x14ac:dyDescent="0.15">
      <c r="A167" s="658" t="s">
        <v>1783</v>
      </c>
      <c r="B167" s="659"/>
      <c r="C167" s="601"/>
      <c r="D167" s="601"/>
      <c r="E167" s="601"/>
      <c r="F167" s="601"/>
      <c r="G167" s="601"/>
      <c r="H167" s="660"/>
      <c r="I167" s="250" t="s">
        <v>1787</v>
      </c>
      <c r="J167" s="659" t="s">
        <v>740</v>
      </c>
      <c r="K167" s="659"/>
      <c r="L167" s="661"/>
      <c r="M167" s="661"/>
      <c r="N167" s="661"/>
      <c r="O167" s="661"/>
      <c r="P167" s="661"/>
      <c r="Q167" s="661"/>
      <c r="R167" s="662"/>
      <c r="S167" s="218"/>
      <c r="T167" s="658" t="s">
        <v>1783</v>
      </c>
      <c r="U167" s="659"/>
      <c r="V167" s="601"/>
      <c r="W167" s="601"/>
      <c r="X167" s="601"/>
      <c r="Y167" s="601"/>
      <c r="Z167" s="601"/>
      <c r="AA167" s="660"/>
      <c r="AB167" s="250" t="s">
        <v>1787</v>
      </c>
      <c r="AC167" s="659" t="s">
        <v>740</v>
      </c>
      <c r="AD167" s="659"/>
      <c r="AE167" s="661"/>
      <c r="AF167" s="661"/>
      <c r="AG167" s="661"/>
      <c r="AH167" s="661"/>
      <c r="AI167" s="661"/>
      <c r="AJ167" s="661"/>
      <c r="AK167" s="662"/>
    </row>
    <row r="168" spans="1:37" x14ac:dyDescent="0.15">
      <c r="A168" s="658" t="s">
        <v>1779</v>
      </c>
      <c r="B168" s="659"/>
      <c r="C168" s="659"/>
      <c r="D168" s="659"/>
      <c r="E168" s="659"/>
      <c r="F168" s="661"/>
      <c r="G168" s="661"/>
      <c r="H168" s="674"/>
      <c r="I168" s="250" t="s">
        <v>1787</v>
      </c>
      <c r="J168" s="659" t="s">
        <v>742</v>
      </c>
      <c r="K168" s="659"/>
      <c r="L168" s="661"/>
      <c r="M168" s="661"/>
      <c r="N168" s="661"/>
      <c r="O168" s="661"/>
      <c r="P168" s="661"/>
      <c r="Q168" s="661"/>
      <c r="R168" s="662"/>
      <c r="S168" s="218"/>
      <c r="T168" s="658" t="s">
        <v>1779</v>
      </c>
      <c r="U168" s="659"/>
      <c r="V168" s="659"/>
      <c r="W168" s="659"/>
      <c r="X168" s="659"/>
      <c r="Y168" s="661"/>
      <c r="Z168" s="661"/>
      <c r="AA168" s="674"/>
      <c r="AB168" s="250" t="s">
        <v>1787</v>
      </c>
      <c r="AC168" s="659" t="s">
        <v>742</v>
      </c>
      <c r="AD168" s="659"/>
      <c r="AE168" s="661"/>
      <c r="AF168" s="661"/>
      <c r="AG168" s="661"/>
      <c r="AH168" s="661"/>
      <c r="AI168" s="661"/>
      <c r="AJ168" s="661"/>
      <c r="AK168" s="662"/>
    </row>
    <row r="169" spans="1:37" x14ac:dyDescent="0.15">
      <c r="A169" s="671" t="s">
        <v>1780</v>
      </c>
      <c r="B169" s="672"/>
      <c r="C169" s="673"/>
      <c r="D169" s="673"/>
      <c r="E169" s="673"/>
      <c r="F169" s="673"/>
      <c r="G169" s="673"/>
      <c r="H169" s="673"/>
      <c r="I169" s="673"/>
      <c r="J169" s="666" t="s">
        <v>1788</v>
      </c>
      <c r="K169" s="666"/>
      <c r="L169" s="666"/>
      <c r="M169" s="666"/>
      <c r="N169" s="667"/>
      <c r="O169" s="667"/>
      <c r="P169" s="667"/>
      <c r="Q169" s="667"/>
      <c r="R169" s="668"/>
      <c r="S169" s="218"/>
      <c r="T169" s="671" t="s">
        <v>1780</v>
      </c>
      <c r="U169" s="672"/>
      <c r="V169" s="673"/>
      <c r="W169" s="673"/>
      <c r="X169" s="673"/>
      <c r="Y169" s="673"/>
      <c r="Z169" s="673"/>
      <c r="AA169" s="673"/>
      <c r="AB169" s="673"/>
      <c r="AC169" s="666" t="s">
        <v>1788</v>
      </c>
      <c r="AD169" s="666"/>
      <c r="AE169" s="666"/>
      <c r="AF169" s="666"/>
      <c r="AG169" s="667"/>
      <c r="AH169" s="667"/>
      <c r="AI169" s="667"/>
      <c r="AJ169" s="667"/>
      <c r="AK169" s="668"/>
    </row>
    <row r="170" spans="1:37" x14ac:dyDescent="0.15">
      <c r="A170" s="658" t="s">
        <v>1784</v>
      </c>
      <c r="B170" s="659"/>
      <c r="C170" s="659"/>
      <c r="D170" s="659"/>
      <c r="E170" s="669"/>
      <c r="F170" s="669"/>
      <c r="G170" s="669"/>
      <c r="H170" s="669"/>
      <c r="I170" s="669"/>
      <c r="J170" s="669"/>
      <c r="K170" s="669"/>
      <c r="L170" s="669"/>
      <c r="M170" s="669"/>
      <c r="N170" s="669"/>
      <c r="O170" s="669"/>
      <c r="P170" s="669"/>
      <c r="Q170" s="669"/>
      <c r="R170" s="670"/>
      <c r="S170" s="218"/>
      <c r="T170" s="658" t="s">
        <v>1784</v>
      </c>
      <c r="U170" s="659"/>
      <c r="V170" s="659"/>
      <c r="W170" s="659"/>
      <c r="X170" s="669"/>
      <c r="Y170" s="669"/>
      <c r="Z170" s="669"/>
      <c r="AA170" s="669"/>
      <c r="AB170" s="669"/>
      <c r="AC170" s="669"/>
      <c r="AD170" s="669"/>
      <c r="AE170" s="669"/>
      <c r="AF170" s="669"/>
      <c r="AG170" s="669"/>
      <c r="AH170" s="669"/>
      <c r="AI170" s="669"/>
      <c r="AJ170" s="669"/>
      <c r="AK170" s="670"/>
    </row>
    <row r="171" spans="1:37" x14ac:dyDescent="0.15">
      <c r="A171" s="658" t="s">
        <v>1781</v>
      </c>
      <c r="B171" s="659"/>
      <c r="C171" s="659"/>
      <c r="D171" s="659"/>
      <c r="E171" s="659"/>
      <c r="F171" s="669"/>
      <c r="G171" s="669"/>
      <c r="H171" s="669"/>
      <c r="I171" s="669"/>
      <c r="J171" s="669"/>
      <c r="K171" s="669"/>
      <c r="L171" s="669"/>
      <c r="M171" s="669"/>
      <c r="N171" s="669"/>
      <c r="O171" s="669"/>
      <c r="P171" s="669"/>
      <c r="Q171" s="669"/>
      <c r="R171" s="670"/>
      <c r="S171" s="218"/>
      <c r="T171" s="658" t="s">
        <v>1781</v>
      </c>
      <c r="U171" s="659"/>
      <c r="V171" s="659"/>
      <c r="W171" s="659"/>
      <c r="X171" s="659"/>
      <c r="Y171" s="669"/>
      <c r="Z171" s="669"/>
      <c r="AA171" s="669"/>
      <c r="AB171" s="669"/>
      <c r="AC171" s="669"/>
      <c r="AD171" s="669"/>
      <c r="AE171" s="669"/>
      <c r="AF171" s="669"/>
      <c r="AG171" s="669"/>
      <c r="AH171" s="669"/>
      <c r="AI171" s="669"/>
      <c r="AJ171" s="669"/>
      <c r="AK171" s="670"/>
    </row>
    <row r="172" spans="1:37" x14ac:dyDescent="0.15">
      <c r="A172" s="682"/>
      <c r="B172" s="601"/>
      <c r="C172" s="601"/>
      <c r="D172" s="601"/>
      <c r="E172" s="601"/>
      <c r="F172" s="601"/>
      <c r="G172" s="601"/>
      <c r="H172" s="601"/>
      <c r="I172" s="601"/>
      <c r="J172" s="601"/>
      <c r="K172" s="601"/>
      <c r="L172" s="601"/>
      <c r="M172" s="601"/>
      <c r="N172" s="601"/>
      <c r="O172" s="601"/>
      <c r="P172" s="601"/>
      <c r="Q172" s="601"/>
      <c r="R172" s="683"/>
      <c r="S172" s="218"/>
      <c r="T172" s="682"/>
      <c r="U172" s="601"/>
      <c r="V172" s="601"/>
      <c r="W172" s="601"/>
      <c r="X172" s="601"/>
      <c r="Y172" s="601"/>
      <c r="Z172" s="601"/>
      <c r="AA172" s="601"/>
      <c r="AB172" s="601"/>
      <c r="AC172" s="601"/>
      <c r="AD172" s="601"/>
      <c r="AE172" s="601"/>
      <c r="AF172" s="601"/>
      <c r="AG172" s="601"/>
      <c r="AH172" s="601"/>
      <c r="AI172" s="601"/>
      <c r="AJ172" s="601"/>
      <c r="AK172" s="683"/>
    </row>
    <row r="173" spans="1:37" x14ac:dyDescent="0.15">
      <c r="A173" s="675" t="s">
        <v>717</v>
      </c>
      <c r="B173" s="676"/>
      <c r="C173" s="677"/>
      <c r="D173" s="677"/>
      <c r="E173" s="677"/>
      <c r="F173" s="677"/>
      <c r="G173" s="677"/>
      <c r="H173" s="677"/>
      <c r="I173" s="677"/>
      <c r="J173" s="677"/>
      <c r="K173" s="677"/>
      <c r="L173" s="677"/>
      <c r="M173" s="677"/>
      <c r="N173" s="677"/>
      <c r="O173" s="677"/>
      <c r="P173" s="677"/>
      <c r="Q173" s="677"/>
      <c r="R173" s="678"/>
      <c r="S173" s="218"/>
      <c r="T173" s="675" t="s">
        <v>717</v>
      </c>
      <c r="U173" s="676"/>
      <c r="V173" s="677"/>
      <c r="W173" s="677"/>
      <c r="X173" s="677"/>
      <c r="Y173" s="677"/>
      <c r="Z173" s="677"/>
      <c r="AA173" s="677"/>
      <c r="AB173" s="677"/>
      <c r="AC173" s="677"/>
      <c r="AD173" s="677"/>
      <c r="AE173" s="677"/>
      <c r="AF173" s="677"/>
      <c r="AG173" s="677"/>
      <c r="AH173" s="677"/>
      <c r="AI173" s="677"/>
      <c r="AJ173" s="677"/>
      <c r="AK173" s="678"/>
    </row>
    <row r="174" spans="1:37" ht="14.25" thickBot="1" x14ac:dyDescent="0.2">
      <c r="A174" s="679"/>
      <c r="B174" s="680"/>
      <c r="C174" s="680"/>
      <c r="D174" s="680"/>
      <c r="E174" s="680"/>
      <c r="F174" s="680"/>
      <c r="G174" s="680"/>
      <c r="H174" s="680"/>
      <c r="I174" s="680"/>
      <c r="J174" s="680"/>
      <c r="K174" s="680"/>
      <c r="L174" s="680"/>
      <c r="M174" s="680"/>
      <c r="N174" s="680"/>
      <c r="O174" s="680"/>
      <c r="P174" s="680"/>
      <c r="Q174" s="680"/>
      <c r="R174" s="681"/>
      <c r="S174" s="218"/>
      <c r="T174" s="679"/>
      <c r="U174" s="680"/>
      <c r="V174" s="680"/>
      <c r="W174" s="680"/>
      <c r="X174" s="680"/>
      <c r="Y174" s="680"/>
      <c r="Z174" s="680"/>
      <c r="AA174" s="680"/>
      <c r="AB174" s="680"/>
      <c r="AC174" s="680"/>
      <c r="AD174" s="680"/>
      <c r="AE174" s="680"/>
      <c r="AF174" s="680"/>
      <c r="AG174" s="680"/>
      <c r="AH174" s="680"/>
      <c r="AI174" s="680"/>
      <c r="AJ174" s="680"/>
      <c r="AK174" s="681"/>
    </row>
    <row r="175" spans="1:37" ht="14.25" thickBot="1" x14ac:dyDescent="0.2">
      <c r="A175" s="218"/>
      <c r="B175" s="218"/>
      <c r="C175" s="218"/>
      <c r="D175" s="218"/>
      <c r="E175" s="218"/>
      <c r="F175" s="218"/>
      <c r="G175" s="218"/>
      <c r="H175" s="218"/>
      <c r="I175" s="218"/>
      <c r="J175" s="218"/>
      <c r="K175" s="218"/>
      <c r="L175" s="218"/>
      <c r="M175" s="218"/>
      <c r="N175" s="218"/>
      <c r="O175" s="218"/>
      <c r="P175" s="218"/>
      <c r="Q175" s="218"/>
      <c r="R175" s="218"/>
      <c r="S175" s="218"/>
      <c r="T175" s="218"/>
      <c r="U175" s="218"/>
      <c r="V175" s="218"/>
      <c r="W175" s="218"/>
      <c r="X175" s="218"/>
      <c r="Y175" s="218"/>
      <c r="Z175" s="218"/>
      <c r="AA175" s="218"/>
      <c r="AB175" s="218"/>
      <c r="AC175" s="218"/>
      <c r="AD175" s="218"/>
      <c r="AE175" s="218"/>
      <c r="AF175" s="218"/>
      <c r="AG175" s="218"/>
      <c r="AH175" s="218"/>
      <c r="AI175" s="218"/>
      <c r="AJ175" s="218"/>
      <c r="AK175" s="218"/>
    </row>
    <row r="176" spans="1:37" ht="14.25" thickBot="1" x14ac:dyDescent="0.2">
      <c r="A176" s="663" t="s">
        <v>1778</v>
      </c>
      <c r="B176" s="636"/>
      <c r="C176" s="664"/>
      <c r="D176" s="664"/>
      <c r="E176" s="664"/>
      <c r="F176" s="664"/>
      <c r="G176" s="664"/>
      <c r="H176" s="664"/>
      <c r="I176" s="664"/>
      <c r="J176" s="664"/>
      <c r="K176" s="664"/>
      <c r="L176" s="664"/>
      <c r="M176" s="664"/>
      <c r="N176" s="664"/>
      <c r="O176" s="664"/>
      <c r="P176" s="664"/>
      <c r="Q176" s="664"/>
      <c r="R176" s="665"/>
      <c r="S176" s="218"/>
      <c r="T176" s="663" t="s">
        <v>1778</v>
      </c>
      <c r="U176" s="636"/>
      <c r="V176" s="664"/>
      <c r="W176" s="664"/>
      <c r="X176" s="664"/>
      <c r="Y176" s="664"/>
      <c r="Z176" s="664"/>
      <c r="AA176" s="664"/>
      <c r="AB176" s="664"/>
      <c r="AC176" s="664"/>
      <c r="AD176" s="664"/>
      <c r="AE176" s="664"/>
      <c r="AF176" s="664"/>
      <c r="AG176" s="664"/>
      <c r="AH176" s="664"/>
      <c r="AI176" s="664"/>
      <c r="AJ176" s="664"/>
      <c r="AK176" s="665"/>
    </row>
    <row r="177" spans="1:37" x14ac:dyDescent="0.15">
      <c r="A177" s="448" t="s">
        <v>703</v>
      </c>
      <c r="B177" s="449"/>
      <c r="C177" s="248" t="s">
        <v>1785</v>
      </c>
      <c r="D177" s="654"/>
      <c r="E177" s="655"/>
      <c r="F177" s="249" t="s">
        <v>1786</v>
      </c>
      <c r="G177" s="656"/>
      <c r="H177" s="655"/>
      <c r="I177" s="249" t="s">
        <v>1787</v>
      </c>
      <c r="J177" s="449" t="s">
        <v>1782</v>
      </c>
      <c r="K177" s="449"/>
      <c r="L177" s="449"/>
      <c r="M177" s="449"/>
      <c r="N177" s="656"/>
      <c r="O177" s="656"/>
      <c r="P177" s="656"/>
      <c r="Q177" s="656"/>
      <c r="R177" s="657"/>
      <c r="S177" s="218"/>
      <c r="T177" s="448" t="s">
        <v>703</v>
      </c>
      <c r="U177" s="449"/>
      <c r="V177" s="248" t="s">
        <v>1785</v>
      </c>
      <c r="W177" s="654"/>
      <c r="X177" s="655"/>
      <c r="Y177" s="249" t="s">
        <v>1786</v>
      </c>
      <c r="Z177" s="656"/>
      <c r="AA177" s="655"/>
      <c r="AB177" s="249" t="s">
        <v>1787</v>
      </c>
      <c r="AC177" s="449" t="s">
        <v>1782</v>
      </c>
      <c r="AD177" s="449"/>
      <c r="AE177" s="449"/>
      <c r="AF177" s="449"/>
      <c r="AG177" s="656"/>
      <c r="AH177" s="656"/>
      <c r="AI177" s="656"/>
      <c r="AJ177" s="656"/>
      <c r="AK177" s="657"/>
    </row>
    <row r="178" spans="1:37" x14ac:dyDescent="0.15">
      <c r="A178" s="658" t="s">
        <v>1783</v>
      </c>
      <c r="B178" s="659"/>
      <c r="C178" s="601"/>
      <c r="D178" s="601"/>
      <c r="E178" s="601"/>
      <c r="F178" s="601"/>
      <c r="G178" s="601"/>
      <c r="H178" s="660"/>
      <c r="I178" s="250" t="s">
        <v>1787</v>
      </c>
      <c r="J178" s="659" t="s">
        <v>740</v>
      </c>
      <c r="K178" s="659"/>
      <c r="L178" s="661"/>
      <c r="M178" s="661"/>
      <c r="N178" s="661"/>
      <c r="O178" s="661"/>
      <c r="P178" s="661"/>
      <c r="Q178" s="661"/>
      <c r="R178" s="662"/>
      <c r="S178" s="218"/>
      <c r="T178" s="658" t="s">
        <v>1783</v>
      </c>
      <c r="U178" s="659"/>
      <c r="V178" s="601"/>
      <c r="W178" s="601"/>
      <c r="X178" s="601"/>
      <c r="Y178" s="601"/>
      <c r="Z178" s="601"/>
      <c r="AA178" s="660"/>
      <c r="AB178" s="250" t="s">
        <v>1787</v>
      </c>
      <c r="AC178" s="659" t="s">
        <v>740</v>
      </c>
      <c r="AD178" s="659"/>
      <c r="AE178" s="661"/>
      <c r="AF178" s="661"/>
      <c r="AG178" s="661"/>
      <c r="AH178" s="661"/>
      <c r="AI178" s="661"/>
      <c r="AJ178" s="661"/>
      <c r="AK178" s="662"/>
    </row>
    <row r="179" spans="1:37" x14ac:dyDescent="0.15">
      <c r="A179" s="658" t="s">
        <v>1779</v>
      </c>
      <c r="B179" s="659"/>
      <c r="C179" s="659"/>
      <c r="D179" s="659"/>
      <c r="E179" s="659"/>
      <c r="F179" s="661"/>
      <c r="G179" s="661"/>
      <c r="H179" s="674"/>
      <c r="I179" s="250" t="s">
        <v>1787</v>
      </c>
      <c r="J179" s="659" t="s">
        <v>742</v>
      </c>
      <c r="K179" s="659"/>
      <c r="L179" s="661"/>
      <c r="M179" s="661"/>
      <c r="N179" s="661"/>
      <c r="O179" s="661"/>
      <c r="P179" s="661"/>
      <c r="Q179" s="661"/>
      <c r="R179" s="662"/>
      <c r="S179" s="218"/>
      <c r="T179" s="658" t="s">
        <v>1779</v>
      </c>
      <c r="U179" s="659"/>
      <c r="V179" s="659"/>
      <c r="W179" s="659"/>
      <c r="X179" s="659"/>
      <c r="Y179" s="661"/>
      <c r="Z179" s="661"/>
      <c r="AA179" s="674"/>
      <c r="AB179" s="250" t="s">
        <v>1787</v>
      </c>
      <c r="AC179" s="659" t="s">
        <v>742</v>
      </c>
      <c r="AD179" s="659"/>
      <c r="AE179" s="661"/>
      <c r="AF179" s="661"/>
      <c r="AG179" s="661"/>
      <c r="AH179" s="661"/>
      <c r="AI179" s="661"/>
      <c r="AJ179" s="661"/>
      <c r="AK179" s="662"/>
    </row>
    <row r="180" spans="1:37" x14ac:dyDescent="0.15">
      <c r="A180" s="671" t="s">
        <v>1780</v>
      </c>
      <c r="B180" s="672"/>
      <c r="C180" s="673"/>
      <c r="D180" s="673"/>
      <c r="E180" s="673"/>
      <c r="F180" s="673"/>
      <c r="G180" s="673"/>
      <c r="H180" s="673"/>
      <c r="I180" s="673"/>
      <c r="J180" s="666" t="s">
        <v>1788</v>
      </c>
      <c r="K180" s="666"/>
      <c r="L180" s="666"/>
      <c r="M180" s="666"/>
      <c r="N180" s="667"/>
      <c r="O180" s="667"/>
      <c r="P180" s="667"/>
      <c r="Q180" s="667"/>
      <c r="R180" s="668"/>
      <c r="S180" s="218"/>
      <c r="T180" s="671" t="s">
        <v>1780</v>
      </c>
      <c r="U180" s="672"/>
      <c r="V180" s="673"/>
      <c r="W180" s="673"/>
      <c r="X180" s="673"/>
      <c r="Y180" s="673"/>
      <c r="Z180" s="673"/>
      <c r="AA180" s="673"/>
      <c r="AB180" s="673"/>
      <c r="AC180" s="666" t="s">
        <v>1788</v>
      </c>
      <c r="AD180" s="666"/>
      <c r="AE180" s="666"/>
      <c r="AF180" s="666"/>
      <c r="AG180" s="667"/>
      <c r="AH180" s="667"/>
      <c r="AI180" s="667"/>
      <c r="AJ180" s="667"/>
      <c r="AK180" s="668"/>
    </row>
    <row r="181" spans="1:37" x14ac:dyDescent="0.15">
      <c r="A181" s="658" t="s">
        <v>1784</v>
      </c>
      <c r="B181" s="659"/>
      <c r="C181" s="659"/>
      <c r="D181" s="659"/>
      <c r="E181" s="669"/>
      <c r="F181" s="669"/>
      <c r="G181" s="669"/>
      <c r="H181" s="669"/>
      <c r="I181" s="669"/>
      <c r="J181" s="669"/>
      <c r="K181" s="669"/>
      <c r="L181" s="669"/>
      <c r="M181" s="669"/>
      <c r="N181" s="669"/>
      <c r="O181" s="669"/>
      <c r="P181" s="669"/>
      <c r="Q181" s="669"/>
      <c r="R181" s="670"/>
      <c r="S181" s="218"/>
      <c r="T181" s="658" t="s">
        <v>1784</v>
      </c>
      <c r="U181" s="659"/>
      <c r="V181" s="659"/>
      <c r="W181" s="659"/>
      <c r="X181" s="669"/>
      <c r="Y181" s="669"/>
      <c r="Z181" s="669"/>
      <c r="AA181" s="669"/>
      <c r="AB181" s="669"/>
      <c r="AC181" s="669"/>
      <c r="AD181" s="669"/>
      <c r="AE181" s="669"/>
      <c r="AF181" s="669"/>
      <c r="AG181" s="669"/>
      <c r="AH181" s="669"/>
      <c r="AI181" s="669"/>
      <c r="AJ181" s="669"/>
      <c r="AK181" s="670"/>
    </row>
    <row r="182" spans="1:37" x14ac:dyDescent="0.15">
      <c r="A182" s="658" t="s">
        <v>1781</v>
      </c>
      <c r="B182" s="659"/>
      <c r="C182" s="659"/>
      <c r="D182" s="659"/>
      <c r="E182" s="659"/>
      <c r="F182" s="669"/>
      <c r="G182" s="669"/>
      <c r="H182" s="669"/>
      <c r="I182" s="669"/>
      <c r="J182" s="669"/>
      <c r="K182" s="669"/>
      <c r="L182" s="669"/>
      <c r="M182" s="669"/>
      <c r="N182" s="669"/>
      <c r="O182" s="669"/>
      <c r="P182" s="669"/>
      <c r="Q182" s="669"/>
      <c r="R182" s="670"/>
      <c r="S182" s="218"/>
      <c r="T182" s="658" t="s">
        <v>1781</v>
      </c>
      <c r="U182" s="659"/>
      <c r="V182" s="659"/>
      <c r="W182" s="659"/>
      <c r="X182" s="659"/>
      <c r="Y182" s="669"/>
      <c r="Z182" s="669"/>
      <c r="AA182" s="669"/>
      <c r="AB182" s="669"/>
      <c r="AC182" s="669"/>
      <c r="AD182" s="669"/>
      <c r="AE182" s="669"/>
      <c r="AF182" s="669"/>
      <c r="AG182" s="669"/>
      <c r="AH182" s="669"/>
      <c r="AI182" s="669"/>
      <c r="AJ182" s="669"/>
      <c r="AK182" s="670"/>
    </row>
    <row r="183" spans="1:37" x14ac:dyDescent="0.15">
      <c r="A183" s="682"/>
      <c r="B183" s="601"/>
      <c r="C183" s="601"/>
      <c r="D183" s="601"/>
      <c r="E183" s="601"/>
      <c r="F183" s="601"/>
      <c r="G183" s="601"/>
      <c r="H183" s="601"/>
      <c r="I183" s="601"/>
      <c r="J183" s="601"/>
      <c r="K183" s="601"/>
      <c r="L183" s="601"/>
      <c r="M183" s="601"/>
      <c r="N183" s="601"/>
      <c r="O183" s="601"/>
      <c r="P183" s="601"/>
      <c r="Q183" s="601"/>
      <c r="R183" s="683"/>
      <c r="S183" s="218"/>
      <c r="T183" s="682"/>
      <c r="U183" s="601"/>
      <c r="V183" s="601"/>
      <c r="W183" s="601"/>
      <c r="X183" s="601"/>
      <c r="Y183" s="601"/>
      <c r="Z183" s="601"/>
      <c r="AA183" s="601"/>
      <c r="AB183" s="601"/>
      <c r="AC183" s="601"/>
      <c r="AD183" s="601"/>
      <c r="AE183" s="601"/>
      <c r="AF183" s="601"/>
      <c r="AG183" s="601"/>
      <c r="AH183" s="601"/>
      <c r="AI183" s="601"/>
      <c r="AJ183" s="601"/>
      <c r="AK183" s="683"/>
    </row>
    <row r="184" spans="1:37" x14ac:dyDescent="0.15">
      <c r="A184" s="675" t="s">
        <v>717</v>
      </c>
      <c r="B184" s="676"/>
      <c r="C184" s="677"/>
      <c r="D184" s="677"/>
      <c r="E184" s="677"/>
      <c r="F184" s="677"/>
      <c r="G184" s="677"/>
      <c r="H184" s="677"/>
      <c r="I184" s="677"/>
      <c r="J184" s="677"/>
      <c r="K184" s="677"/>
      <c r="L184" s="677"/>
      <c r="M184" s="677"/>
      <c r="N184" s="677"/>
      <c r="O184" s="677"/>
      <c r="P184" s="677"/>
      <c r="Q184" s="677"/>
      <c r="R184" s="678"/>
      <c r="S184" s="218"/>
      <c r="T184" s="675" t="s">
        <v>717</v>
      </c>
      <c r="U184" s="676"/>
      <c r="V184" s="677"/>
      <c r="W184" s="677"/>
      <c r="X184" s="677"/>
      <c r="Y184" s="677"/>
      <c r="Z184" s="677"/>
      <c r="AA184" s="677"/>
      <c r="AB184" s="677"/>
      <c r="AC184" s="677"/>
      <c r="AD184" s="677"/>
      <c r="AE184" s="677"/>
      <c r="AF184" s="677"/>
      <c r="AG184" s="677"/>
      <c r="AH184" s="677"/>
      <c r="AI184" s="677"/>
      <c r="AJ184" s="677"/>
      <c r="AK184" s="678"/>
    </row>
    <row r="185" spans="1:37" ht="14.25" thickBot="1" x14ac:dyDescent="0.2">
      <c r="A185" s="679"/>
      <c r="B185" s="680"/>
      <c r="C185" s="680"/>
      <c r="D185" s="680"/>
      <c r="E185" s="680"/>
      <c r="F185" s="680"/>
      <c r="G185" s="680"/>
      <c r="H185" s="680"/>
      <c r="I185" s="680"/>
      <c r="J185" s="680"/>
      <c r="K185" s="680"/>
      <c r="L185" s="680"/>
      <c r="M185" s="680"/>
      <c r="N185" s="680"/>
      <c r="O185" s="680"/>
      <c r="P185" s="680"/>
      <c r="Q185" s="680"/>
      <c r="R185" s="681"/>
      <c r="S185" s="218"/>
      <c r="T185" s="679"/>
      <c r="U185" s="680"/>
      <c r="V185" s="680"/>
      <c r="W185" s="680"/>
      <c r="X185" s="680"/>
      <c r="Y185" s="680"/>
      <c r="Z185" s="680"/>
      <c r="AA185" s="680"/>
      <c r="AB185" s="680"/>
      <c r="AC185" s="680"/>
      <c r="AD185" s="680"/>
      <c r="AE185" s="680"/>
      <c r="AF185" s="680"/>
      <c r="AG185" s="680"/>
      <c r="AH185" s="680"/>
      <c r="AI185" s="680"/>
      <c r="AJ185" s="680"/>
      <c r="AK185" s="681"/>
    </row>
    <row r="186" spans="1:37" ht="14.25" thickBot="1" x14ac:dyDescent="0.2">
      <c r="A186" s="218"/>
      <c r="B186" s="218"/>
      <c r="C186" s="218"/>
      <c r="D186" s="218"/>
      <c r="E186" s="218"/>
      <c r="F186" s="218"/>
      <c r="G186" s="218"/>
      <c r="H186" s="218"/>
      <c r="I186" s="218"/>
      <c r="J186" s="218"/>
      <c r="K186" s="218"/>
      <c r="L186" s="218"/>
      <c r="M186" s="218"/>
      <c r="N186" s="218"/>
      <c r="O186" s="218"/>
      <c r="P186" s="218"/>
      <c r="Q186" s="218"/>
      <c r="R186" s="218"/>
      <c r="S186" s="218"/>
      <c r="T186" s="218"/>
      <c r="U186" s="218"/>
      <c r="V186" s="218"/>
      <c r="W186" s="218"/>
      <c r="X186" s="218"/>
      <c r="Y186" s="218"/>
      <c r="Z186" s="218"/>
      <c r="AA186" s="218"/>
      <c r="AB186" s="218"/>
      <c r="AC186" s="218"/>
      <c r="AD186" s="218"/>
      <c r="AE186" s="218"/>
      <c r="AF186" s="218"/>
      <c r="AG186" s="218"/>
      <c r="AH186" s="218"/>
      <c r="AI186" s="218"/>
      <c r="AJ186" s="218"/>
      <c r="AK186" s="218"/>
    </row>
    <row r="187" spans="1:37" ht="14.25" thickBot="1" x14ac:dyDescent="0.2">
      <c r="A187" s="663" t="s">
        <v>1778</v>
      </c>
      <c r="B187" s="636"/>
      <c r="C187" s="664"/>
      <c r="D187" s="664"/>
      <c r="E187" s="664"/>
      <c r="F187" s="664"/>
      <c r="G187" s="664"/>
      <c r="H187" s="664"/>
      <c r="I187" s="664"/>
      <c r="J187" s="664"/>
      <c r="K187" s="664"/>
      <c r="L187" s="664"/>
      <c r="M187" s="664"/>
      <c r="N187" s="664"/>
      <c r="O187" s="664"/>
      <c r="P187" s="664"/>
      <c r="Q187" s="664"/>
      <c r="R187" s="665"/>
      <c r="S187" s="218"/>
      <c r="T187" s="663" t="s">
        <v>1778</v>
      </c>
      <c r="U187" s="636"/>
      <c r="V187" s="664"/>
      <c r="W187" s="664"/>
      <c r="X187" s="664"/>
      <c r="Y187" s="664"/>
      <c r="Z187" s="664"/>
      <c r="AA187" s="664"/>
      <c r="AB187" s="664"/>
      <c r="AC187" s="664"/>
      <c r="AD187" s="664"/>
      <c r="AE187" s="664"/>
      <c r="AF187" s="664"/>
      <c r="AG187" s="664"/>
      <c r="AH187" s="664"/>
      <c r="AI187" s="664"/>
      <c r="AJ187" s="664"/>
      <c r="AK187" s="665"/>
    </row>
    <row r="188" spans="1:37" x14ac:dyDescent="0.15">
      <c r="A188" s="448" t="s">
        <v>703</v>
      </c>
      <c r="B188" s="449"/>
      <c r="C188" s="248" t="s">
        <v>1785</v>
      </c>
      <c r="D188" s="654"/>
      <c r="E188" s="655"/>
      <c r="F188" s="249" t="s">
        <v>1786</v>
      </c>
      <c r="G188" s="656"/>
      <c r="H188" s="655"/>
      <c r="I188" s="249" t="s">
        <v>1787</v>
      </c>
      <c r="J188" s="449" t="s">
        <v>1782</v>
      </c>
      <c r="K188" s="449"/>
      <c r="L188" s="449"/>
      <c r="M188" s="449"/>
      <c r="N188" s="656"/>
      <c r="O188" s="656"/>
      <c r="P188" s="656"/>
      <c r="Q188" s="656"/>
      <c r="R188" s="657"/>
      <c r="S188" s="218"/>
      <c r="T188" s="448" t="s">
        <v>703</v>
      </c>
      <c r="U188" s="449"/>
      <c r="V188" s="248" t="s">
        <v>1785</v>
      </c>
      <c r="W188" s="654"/>
      <c r="X188" s="655"/>
      <c r="Y188" s="249" t="s">
        <v>1786</v>
      </c>
      <c r="Z188" s="656"/>
      <c r="AA188" s="655"/>
      <c r="AB188" s="249" t="s">
        <v>1787</v>
      </c>
      <c r="AC188" s="449" t="s">
        <v>1782</v>
      </c>
      <c r="AD188" s="449"/>
      <c r="AE188" s="449"/>
      <c r="AF188" s="449"/>
      <c r="AG188" s="656"/>
      <c r="AH188" s="656"/>
      <c r="AI188" s="656"/>
      <c r="AJ188" s="656"/>
      <c r="AK188" s="657"/>
    </row>
    <row r="189" spans="1:37" x14ac:dyDescent="0.15">
      <c r="A189" s="658" t="s">
        <v>1783</v>
      </c>
      <c r="B189" s="659"/>
      <c r="C189" s="601"/>
      <c r="D189" s="601"/>
      <c r="E189" s="601"/>
      <c r="F189" s="601"/>
      <c r="G189" s="601"/>
      <c r="H189" s="660"/>
      <c r="I189" s="250" t="s">
        <v>1787</v>
      </c>
      <c r="J189" s="659" t="s">
        <v>740</v>
      </c>
      <c r="K189" s="659"/>
      <c r="L189" s="661"/>
      <c r="M189" s="661"/>
      <c r="N189" s="661"/>
      <c r="O189" s="661"/>
      <c r="P189" s="661"/>
      <c r="Q189" s="661"/>
      <c r="R189" s="662"/>
      <c r="S189" s="218"/>
      <c r="T189" s="658" t="s">
        <v>1783</v>
      </c>
      <c r="U189" s="659"/>
      <c r="V189" s="601"/>
      <c r="W189" s="601"/>
      <c r="X189" s="601"/>
      <c r="Y189" s="601"/>
      <c r="Z189" s="601"/>
      <c r="AA189" s="660"/>
      <c r="AB189" s="250" t="s">
        <v>1787</v>
      </c>
      <c r="AC189" s="659" t="s">
        <v>740</v>
      </c>
      <c r="AD189" s="659"/>
      <c r="AE189" s="661"/>
      <c r="AF189" s="661"/>
      <c r="AG189" s="661"/>
      <c r="AH189" s="661"/>
      <c r="AI189" s="661"/>
      <c r="AJ189" s="661"/>
      <c r="AK189" s="662"/>
    </row>
    <row r="190" spans="1:37" x14ac:dyDescent="0.15">
      <c r="A190" s="658" t="s">
        <v>1779</v>
      </c>
      <c r="B190" s="659"/>
      <c r="C190" s="659"/>
      <c r="D190" s="659"/>
      <c r="E190" s="659"/>
      <c r="F190" s="661"/>
      <c r="G190" s="661"/>
      <c r="H190" s="674"/>
      <c r="I190" s="250" t="s">
        <v>1787</v>
      </c>
      <c r="J190" s="659" t="s">
        <v>742</v>
      </c>
      <c r="K190" s="659"/>
      <c r="L190" s="661"/>
      <c r="M190" s="661"/>
      <c r="N190" s="661"/>
      <c r="O190" s="661"/>
      <c r="P190" s="661"/>
      <c r="Q190" s="661"/>
      <c r="R190" s="662"/>
      <c r="S190" s="218"/>
      <c r="T190" s="658" t="s">
        <v>1779</v>
      </c>
      <c r="U190" s="659"/>
      <c r="V190" s="659"/>
      <c r="W190" s="659"/>
      <c r="X190" s="659"/>
      <c r="Y190" s="661"/>
      <c r="Z190" s="661"/>
      <c r="AA190" s="674"/>
      <c r="AB190" s="250" t="s">
        <v>1787</v>
      </c>
      <c r="AC190" s="659" t="s">
        <v>742</v>
      </c>
      <c r="AD190" s="659"/>
      <c r="AE190" s="661"/>
      <c r="AF190" s="661"/>
      <c r="AG190" s="661"/>
      <c r="AH190" s="661"/>
      <c r="AI190" s="661"/>
      <c r="AJ190" s="661"/>
      <c r="AK190" s="662"/>
    </row>
    <row r="191" spans="1:37" x14ac:dyDescent="0.15">
      <c r="A191" s="671" t="s">
        <v>1780</v>
      </c>
      <c r="B191" s="672"/>
      <c r="C191" s="673"/>
      <c r="D191" s="673"/>
      <c r="E191" s="673"/>
      <c r="F191" s="673"/>
      <c r="G191" s="673"/>
      <c r="H191" s="673"/>
      <c r="I191" s="673"/>
      <c r="J191" s="666" t="s">
        <v>1788</v>
      </c>
      <c r="K191" s="666"/>
      <c r="L191" s="666"/>
      <c r="M191" s="666"/>
      <c r="N191" s="667"/>
      <c r="O191" s="667"/>
      <c r="P191" s="667"/>
      <c r="Q191" s="667"/>
      <c r="R191" s="668"/>
      <c r="S191" s="218"/>
      <c r="T191" s="671" t="s">
        <v>1780</v>
      </c>
      <c r="U191" s="672"/>
      <c r="V191" s="673"/>
      <c r="W191" s="673"/>
      <c r="X191" s="673"/>
      <c r="Y191" s="673"/>
      <c r="Z191" s="673"/>
      <c r="AA191" s="673"/>
      <c r="AB191" s="673"/>
      <c r="AC191" s="666" t="s">
        <v>1788</v>
      </c>
      <c r="AD191" s="666"/>
      <c r="AE191" s="666"/>
      <c r="AF191" s="666"/>
      <c r="AG191" s="667"/>
      <c r="AH191" s="667"/>
      <c r="AI191" s="667"/>
      <c r="AJ191" s="667"/>
      <c r="AK191" s="668"/>
    </row>
    <row r="192" spans="1:37" x14ac:dyDescent="0.15">
      <c r="A192" s="658" t="s">
        <v>1784</v>
      </c>
      <c r="B192" s="659"/>
      <c r="C192" s="659"/>
      <c r="D192" s="659"/>
      <c r="E192" s="669"/>
      <c r="F192" s="669"/>
      <c r="G192" s="669"/>
      <c r="H192" s="669"/>
      <c r="I192" s="669"/>
      <c r="J192" s="669"/>
      <c r="K192" s="669"/>
      <c r="L192" s="669"/>
      <c r="M192" s="669"/>
      <c r="N192" s="669"/>
      <c r="O192" s="669"/>
      <c r="P192" s="669"/>
      <c r="Q192" s="669"/>
      <c r="R192" s="670"/>
      <c r="S192" s="218"/>
      <c r="T192" s="658" t="s">
        <v>1784</v>
      </c>
      <c r="U192" s="659"/>
      <c r="V192" s="659"/>
      <c r="W192" s="659"/>
      <c r="X192" s="669"/>
      <c r="Y192" s="669"/>
      <c r="Z192" s="669"/>
      <c r="AA192" s="669"/>
      <c r="AB192" s="669"/>
      <c r="AC192" s="669"/>
      <c r="AD192" s="669"/>
      <c r="AE192" s="669"/>
      <c r="AF192" s="669"/>
      <c r="AG192" s="669"/>
      <c r="AH192" s="669"/>
      <c r="AI192" s="669"/>
      <c r="AJ192" s="669"/>
      <c r="AK192" s="670"/>
    </row>
    <row r="193" spans="1:37" x14ac:dyDescent="0.15">
      <c r="A193" s="658" t="s">
        <v>1781</v>
      </c>
      <c r="B193" s="659"/>
      <c r="C193" s="659"/>
      <c r="D193" s="659"/>
      <c r="E193" s="659"/>
      <c r="F193" s="669"/>
      <c r="G193" s="669"/>
      <c r="H193" s="669"/>
      <c r="I193" s="669"/>
      <c r="J193" s="669"/>
      <c r="K193" s="669"/>
      <c r="L193" s="669"/>
      <c r="M193" s="669"/>
      <c r="N193" s="669"/>
      <c r="O193" s="669"/>
      <c r="P193" s="669"/>
      <c r="Q193" s="669"/>
      <c r="R193" s="670"/>
      <c r="S193" s="218"/>
      <c r="T193" s="658" t="s">
        <v>1781</v>
      </c>
      <c r="U193" s="659"/>
      <c r="V193" s="659"/>
      <c r="W193" s="659"/>
      <c r="X193" s="659"/>
      <c r="Y193" s="669"/>
      <c r="Z193" s="669"/>
      <c r="AA193" s="669"/>
      <c r="AB193" s="669"/>
      <c r="AC193" s="669"/>
      <c r="AD193" s="669"/>
      <c r="AE193" s="669"/>
      <c r="AF193" s="669"/>
      <c r="AG193" s="669"/>
      <c r="AH193" s="669"/>
      <c r="AI193" s="669"/>
      <c r="AJ193" s="669"/>
      <c r="AK193" s="670"/>
    </row>
    <row r="194" spans="1:37" x14ac:dyDescent="0.15">
      <c r="A194" s="682"/>
      <c r="B194" s="601"/>
      <c r="C194" s="601"/>
      <c r="D194" s="601"/>
      <c r="E194" s="601"/>
      <c r="F194" s="601"/>
      <c r="G194" s="601"/>
      <c r="H194" s="601"/>
      <c r="I194" s="601"/>
      <c r="J194" s="601"/>
      <c r="K194" s="601"/>
      <c r="L194" s="601"/>
      <c r="M194" s="601"/>
      <c r="N194" s="601"/>
      <c r="O194" s="601"/>
      <c r="P194" s="601"/>
      <c r="Q194" s="601"/>
      <c r="R194" s="683"/>
      <c r="S194" s="218"/>
      <c r="T194" s="682"/>
      <c r="U194" s="601"/>
      <c r="V194" s="601"/>
      <c r="W194" s="601"/>
      <c r="X194" s="601"/>
      <c r="Y194" s="601"/>
      <c r="Z194" s="601"/>
      <c r="AA194" s="601"/>
      <c r="AB194" s="601"/>
      <c r="AC194" s="601"/>
      <c r="AD194" s="601"/>
      <c r="AE194" s="601"/>
      <c r="AF194" s="601"/>
      <c r="AG194" s="601"/>
      <c r="AH194" s="601"/>
      <c r="AI194" s="601"/>
      <c r="AJ194" s="601"/>
      <c r="AK194" s="683"/>
    </row>
    <row r="195" spans="1:37" x14ac:dyDescent="0.15">
      <c r="A195" s="675" t="s">
        <v>717</v>
      </c>
      <c r="B195" s="676"/>
      <c r="C195" s="677"/>
      <c r="D195" s="677"/>
      <c r="E195" s="677"/>
      <c r="F195" s="677"/>
      <c r="G195" s="677"/>
      <c r="H195" s="677"/>
      <c r="I195" s="677"/>
      <c r="J195" s="677"/>
      <c r="K195" s="677"/>
      <c r="L195" s="677"/>
      <c r="M195" s="677"/>
      <c r="N195" s="677"/>
      <c r="O195" s="677"/>
      <c r="P195" s="677"/>
      <c r="Q195" s="677"/>
      <c r="R195" s="678"/>
      <c r="S195" s="218"/>
      <c r="T195" s="675" t="s">
        <v>717</v>
      </c>
      <c r="U195" s="676"/>
      <c r="V195" s="677"/>
      <c r="W195" s="677"/>
      <c r="X195" s="677"/>
      <c r="Y195" s="677"/>
      <c r="Z195" s="677"/>
      <c r="AA195" s="677"/>
      <c r="AB195" s="677"/>
      <c r="AC195" s="677"/>
      <c r="AD195" s="677"/>
      <c r="AE195" s="677"/>
      <c r="AF195" s="677"/>
      <c r="AG195" s="677"/>
      <c r="AH195" s="677"/>
      <c r="AI195" s="677"/>
      <c r="AJ195" s="677"/>
      <c r="AK195" s="678"/>
    </row>
    <row r="196" spans="1:37" ht="14.25" thickBot="1" x14ac:dyDescent="0.2">
      <c r="A196" s="679"/>
      <c r="B196" s="680"/>
      <c r="C196" s="680"/>
      <c r="D196" s="680"/>
      <c r="E196" s="680"/>
      <c r="F196" s="680"/>
      <c r="G196" s="680"/>
      <c r="H196" s="680"/>
      <c r="I196" s="680"/>
      <c r="J196" s="680"/>
      <c r="K196" s="680"/>
      <c r="L196" s="680"/>
      <c r="M196" s="680"/>
      <c r="N196" s="680"/>
      <c r="O196" s="680"/>
      <c r="P196" s="680"/>
      <c r="Q196" s="680"/>
      <c r="R196" s="681"/>
      <c r="S196" s="218"/>
      <c r="T196" s="679"/>
      <c r="U196" s="680"/>
      <c r="V196" s="680"/>
      <c r="W196" s="680"/>
      <c r="X196" s="680"/>
      <c r="Y196" s="680"/>
      <c r="Z196" s="680"/>
      <c r="AA196" s="680"/>
      <c r="AB196" s="680"/>
      <c r="AC196" s="680"/>
      <c r="AD196" s="680"/>
      <c r="AE196" s="680"/>
      <c r="AF196" s="680"/>
      <c r="AG196" s="680"/>
      <c r="AH196" s="680"/>
      <c r="AI196" s="680"/>
      <c r="AJ196" s="680"/>
      <c r="AK196" s="681"/>
    </row>
    <row r="197" spans="1:37" ht="14.25" thickBot="1" x14ac:dyDescent="0.2">
      <c r="A197" s="218"/>
      <c r="B197" s="218"/>
      <c r="C197" s="218"/>
      <c r="D197" s="218"/>
      <c r="E197" s="218"/>
      <c r="F197" s="218"/>
      <c r="G197" s="218"/>
      <c r="H197" s="218"/>
      <c r="I197" s="218"/>
      <c r="J197" s="218"/>
      <c r="K197" s="218"/>
      <c r="L197" s="218"/>
      <c r="M197" s="218"/>
      <c r="N197" s="218"/>
      <c r="O197" s="218"/>
      <c r="P197" s="218"/>
      <c r="Q197" s="218"/>
      <c r="R197" s="218"/>
      <c r="S197" s="218"/>
      <c r="T197" s="218"/>
      <c r="U197" s="218"/>
      <c r="V197" s="218"/>
      <c r="W197" s="218"/>
      <c r="X197" s="218"/>
      <c r="Y197" s="218"/>
      <c r="Z197" s="218"/>
      <c r="AA197" s="218"/>
      <c r="AB197" s="218"/>
      <c r="AC197" s="218"/>
      <c r="AD197" s="218"/>
      <c r="AE197" s="218"/>
      <c r="AF197" s="218"/>
      <c r="AG197" s="218"/>
      <c r="AH197" s="218"/>
      <c r="AI197" s="218"/>
      <c r="AJ197" s="218"/>
      <c r="AK197" s="218"/>
    </row>
    <row r="198" spans="1:37" x14ac:dyDescent="0.15">
      <c r="A198" s="644" t="s">
        <v>1647</v>
      </c>
      <c r="B198" s="645"/>
      <c r="C198" s="645"/>
      <c r="D198" s="645"/>
      <c r="E198" s="645"/>
      <c r="F198" s="645"/>
      <c r="G198" s="645"/>
      <c r="H198" s="645"/>
      <c r="I198" s="645"/>
      <c r="J198" s="645"/>
      <c r="K198" s="645"/>
      <c r="L198" s="645"/>
      <c r="M198" s="645"/>
      <c r="N198" s="645"/>
      <c r="O198" s="645"/>
      <c r="P198" s="645"/>
      <c r="Q198" s="645"/>
      <c r="R198" s="645"/>
      <c r="S198" s="280" t="s">
        <v>870</v>
      </c>
      <c r="T198" s="281"/>
      <c r="U198" s="281"/>
      <c r="V198" s="281"/>
      <c r="W198" s="650"/>
      <c r="X198" s="651"/>
      <c r="Y198" s="320"/>
      <c r="Z198" s="321"/>
      <c r="AA198" s="321"/>
      <c r="AB198" s="321"/>
      <c r="AC198" s="321"/>
      <c r="AD198" s="321"/>
      <c r="AE198" s="321"/>
      <c r="AF198" s="321"/>
      <c r="AG198" s="321"/>
      <c r="AH198" s="321"/>
      <c r="AI198" s="321"/>
      <c r="AJ198" s="321"/>
      <c r="AK198" s="322"/>
    </row>
    <row r="199" spans="1:37" x14ac:dyDescent="0.15">
      <c r="A199" s="646"/>
      <c r="B199" s="647"/>
      <c r="C199" s="647"/>
      <c r="D199" s="647"/>
      <c r="E199" s="647"/>
      <c r="F199" s="647"/>
      <c r="G199" s="647"/>
      <c r="H199" s="647"/>
      <c r="I199" s="647"/>
      <c r="J199" s="647"/>
      <c r="K199" s="647"/>
      <c r="L199" s="647"/>
      <c r="M199" s="647"/>
      <c r="N199" s="647"/>
      <c r="O199" s="647"/>
      <c r="P199" s="647"/>
      <c r="Q199" s="647"/>
      <c r="R199" s="647"/>
      <c r="S199" s="278" t="s">
        <v>597</v>
      </c>
      <c r="T199" s="279"/>
      <c r="U199" s="279"/>
      <c r="V199" s="279"/>
      <c r="W199" s="311"/>
      <c r="X199" s="319"/>
      <c r="Y199" s="323"/>
      <c r="Z199" s="324"/>
      <c r="AA199" s="324"/>
      <c r="AB199" s="324"/>
      <c r="AC199" s="324"/>
      <c r="AD199" s="324"/>
      <c r="AE199" s="324"/>
      <c r="AF199" s="324"/>
      <c r="AG199" s="324"/>
      <c r="AH199" s="324"/>
      <c r="AI199" s="324"/>
      <c r="AJ199" s="324"/>
      <c r="AK199" s="325"/>
    </row>
    <row r="200" spans="1:37" ht="14.25" thickBot="1" x14ac:dyDescent="0.2">
      <c r="A200" s="648"/>
      <c r="B200" s="649"/>
      <c r="C200" s="649"/>
      <c r="D200" s="649"/>
      <c r="E200" s="649"/>
      <c r="F200" s="649"/>
      <c r="G200" s="649"/>
      <c r="H200" s="649"/>
      <c r="I200" s="649"/>
      <c r="J200" s="649"/>
      <c r="K200" s="649"/>
      <c r="L200" s="649"/>
      <c r="M200" s="649"/>
      <c r="N200" s="649"/>
      <c r="O200" s="649"/>
      <c r="P200" s="649"/>
      <c r="Q200" s="649"/>
      <c r="R200" s="649"/>
      <c r="S200" s="306" t="s">
        <v>598</v>
      </c>
      <c r="T200" s="307"/>
      <c r="U200" s="307"/>
      <c r="V200" s="307"/>
      <c r="W200" s="631">
        <f>AR73</f>
        <v>0</v>
      </c>
      <c r="X200" s="632"/>
      <c r="Y200" s="590"/>
      <c r="Z200" s="652"/>
      <c r="AA200" s="652"/>
      <c r="AB200" s="652"/>
      <c r="AC200" s="652"/>
      <c r="AD200" s="652"/>
      <c r="AE200" s="652"/>
      <c r="AF200" s="652"/>
      <c r="AG200" s="652"/>
      <c r="AH200" s="652"/>
      <c r="AI200" s="652"/>
      <c r="AJ200" s="652"/>
      <c r="AK200" s="653"/>
    </row>
    <row r="201" spans="1:37" ht="14.25" thickBot="1" x14ac:dyDescent="0.2">
      <c r="F201" s="218"/>
      <c r="G201" s="218"/>
      <c r="H201" s="218"/>
      <c r="I201" s="218"/>
      <c r="J201" s="218"/>
      <c r="K201" s="218"/>
      <c r="L201" s="218"/>
      <c r="M201" s="218"/>
      <c r="N201" s="218"/>
      <c r="O201" s="218"/>
      <c r="P201" s="218"/>
      <c r="Q201" s="218"/>
      <c r="R201" s="218"/>
      <c r="V201" s="218"/>
      <c r="W201" s="218"/>
      <c r="X201" s="218"/>
      <c r="Y201" s="218"/>
      <c r="Z201" s="218"/>
      <c r="AA201" s="218"/>
      <c r="AB201" s="218"/>
      <c r="AC201" s="218"/>
      <c r="AD201" s="218"/>
      <c r="AE201" s="218"/>
      <c r="AF201" s="218"/>
      <c r="AG201" s="218"/>
      <c r="AH201" s="218"/>
      <c r="AI201" s="218"/>
      <c r="AJ201" s="218"/>
      <c r="AK201" s="218"/>
    </row>
    <row r="202" spans="1:37" x14ac:dyDescent="0.15">
      <c r="A202" s="684" t="s">
        <v>833</v>
      </c>
      <c r="B202" s="685"/>
      <c r="C202" s="685"/>
      <c r="D202" s="685"/>
      <c r="E202" s="685"/>
      <c r="F202" s="685"/>
      <c r="G202" s="686" t="str">
        <f>H4</f>
        <v>義理堅き修験者</v>
      </c>
      <c r="H202" s="686"/>
      <c r="I202" s="686"/>
      <c r="J202" s="686"/>
      <c r="K202" s="686"/>
      <c r="L202" s="686"/>
      <c r="M202" s="686"/>
      <c r="N202" s="686"/>
      <c r="O202" s="686"/>
      <c r="P202" s="686"/>
      <c r="Q202" s="686"/>
      <c r="R202" s="686"/>
      <c r="S202" s="449" t="s">
        <v>586</v>
      </c>
      <c r="T202" s="449"/>
      <c r="U202" s="449"/>
      <c r="V202" s="449"/>
      <c r="W202" s="449"/>
      <c r="X202" s="449"/>
      <c r="Y202" s="687" t="str">
        <f>H7</f>
        <v>サンプルキャラクター</v>
      </c>
      <c r="Z202" s="687"/>
      <c r="AA202" s="687"/>
      <c r="AB202" s="687"/>
      <c r="AC202" s="687"/>
      <c r="AD202" s="687"/>
      <c r="AE202" s="687"/>
      <c r="AF202" s="687"/>
      <c r="AG202" s="687"/>
      <c r="AH202" s="687"/>
      <c r="AI202" s="687"/>
      <c r="AJ202" s="687"/>
      <c r="AK202" s="688"/>
    </row>
    <row r="203" spans="1:37" x14ac:dyDescent="0.15">
      <c r="A203" s="252"/>
      <c r="B203" s="689"/>
      <c r="C203" s="689"/>
      <c r="D203" s="689"/>
      <c r="E203" s="689"/>
      <c r="F203" s="689"/>
      <c r="G203" s="689"/>
      <c r="H203" s="689"/>
      <c r="I203" s="689"/>
      <c r="J203" s="689"/>
      <c r="K203" s="689"/>
      <c r="L203" s="689"/>
      <c r="M203" s="689"/>
      <c r="N203" s="689"/>
      <c r="O203" s="689"/>
      <c r="P203" s="689"/>
      <c r="Q203" s="689"/>
      <c r="R203" s="689"/>
      <c r="S203" s="689"/>
      <c r="T203" s="689"/>
      <c r="U203" s="689"/>
      <c r="V203" s="689"/>
      <c r="W203" s="689"/>
      <c r="X203" s="689"/>
      <c r="Y203" s="689"/>
      <c r="Z203" s="689"/>
      <c r="AA203" s="689"/>
      <c r="AB203" s="689"/>
      <c r="AC203" s="689"/>
      <c r="AD203" s="689"/>
      <c r="AE203" s="689"/>
      <c r="AF203" s="689"/>
      <c r="AG203" s="689"/>
      <c r="AH203" s="689"/>
      <c r="AI203" s="689"/>
      <c r="AJ203" s="689"/>
      <c r="AK203" s="690"/>
    </row>
    <row r="204" spans="1:37" x14ac:dyDescent="0.15">
      <c r="A204" s="253" t="s">
        <v>1648</v>
      </c>
      <c r="B204" s="689"/>
      <c r="C204" s="689"/>
      <c r="D204" s="689"/>
      <c r="E204" s="689"/>
      <c r="F204" s="689"/>
      <c r="G204" s="689"/>
      <c r="H204" s="689"/>
      <c r="I204" s="689"/>
      <c r="J204" s="689"/>
      <c r="K204" s="689"/>
      <c r="L204" s="689"/>
      <c r="M204" s="689"/>
      <c r="N204" s="689"/>
      <c r="O204" s="689"/>
      <c r="P204" s="689"/>
      <c r="Q204" s="689"/>
      <c r="R204" s="689"/>
      <c r="S204" s="689"/>
      <c r="T204" s="689"/>
      <c r="U204" s="689"/>
      <c r="V204" s="689"/>
      <c r="W204" s="689"/>
      <c r="X204" s="689"/>
      <c r="Y204" s="689"/>
      <c r="Z204" s="689"/>
      <c r="AA204" s="689"/>
      <c r="AB204" s="689"/>
      <c r="AC204" s="689"/>
      <c r="AD204" s="689"/>
      <c r="AE204" s="689"/>
      <c r="AF204" s="689"/>
      <c r="AG204" s="689"/>
      <c r="AH204" s="689"/>
      <c r="AI204" s="689"/>
      <c r="AJ204" s="689"/>
      <c r="AK204" s="690"/>
    </row>
    <row r="205" spans="1:37" x14ac:dyDescent="0.15">
      <c r="A205" s="253" t="s">
        <v>1649</v>
      </c>
      <c r="B205" s="689"/>
      <c r="C205" s="689"/>
      <c r="D205" s="689"/>
      <c r="E205" s="689"/>
      <c r="F205" s="689"/>
      <c r="G205" s="689"/>
      <c r="H205" s="689"/>
      <c r="I205" s="689"/>
      <c r="J205" s="689"/>
      <c r="K205" s="689"/>
      <c r="L205" s="689"/>
      <c r="M205" s="689"/>
      <c r="N205" s="689"/>
      <c r="O205" s="689"/>
      <c r="P205" s="689"/>
      <c r="Q205" s="689"/>
      <c r="R205" s="689"/>
      <c r="S205" s="689"/>
      <c r="T205" s="689"/>
      <c r="U205" s="689"/>
      <c r="V205" s="689"/>
      <c r="W205" s="689"/>
      <c r="X205" s="689"/>
      <c r="Y205" s="689"/>
      <c r="Z205" s="689"/>
      <c r="AA205" s="689"/>
      <c r="AB205" s="689"/>
      <c r="AC205" s="689"/>
      <c r="AD205" s="689"/>
      <c r="AE205" s="689"/>
      <c r="AF205" s="689"/>
      <c r="AG205" s="689"/>
      <c r="AH205" s="689"/>
      <c r="AI205" s="689"/>
      <c r="AJ205" s="689"/>
      <c r="AK205" s="690"/>
    </row>
    <row r="206" spans="1:37" ht="14.25" thickBot="1" x14ac:dyDescent="0.2">
      <c r="A206" s="254"/>
      <c r="B206" s="691"/>
      <c r="C206" s="691"/>
      <c r="D206" s="691"/>
      <c r="E206" s="691"/>
      <c r="F206" s="691"/>
      <c r="G206" s="691"/>
      <c r="H206" s="691"/>
      <c r="I206" s="691"/>
      <c r="J206" s="691"/>
      <c r="K206" s="691"/>
      <c r="L206" s="691"/>
      <c r="M206" s="691"/>
      <c r="N206" s="691"/>
      <c r="O206" s="691"/>
      <c r="P206" s="691"/>
      <c r="Q206" s="691"/>
      <c r="R206" s="691"/>
      <c r="S206" s="691"/>
      <c r="T206" s="691"/>
      <c r="U206" s="691"/>
      <c r="V206" s="691"/>
      <c r="W206" s="691"/>
      <c r="X206" s="691"/>
      <c r="Y206" s="691"/>
      <c r="Z206" s="691"/>
      <c r="AA206" s="691"/>
      <c r="AB206" s="691"/>
      <c r="AC206" s="691"/>
      <c r="AD206" s="691"/>
      <c r="AE206" s="691"/>
      <c r="AF206" s="691"/>
      <c r="AG206" s="691"/>
      <c r="AH206" s="691"/>
      <c r="AI206" s="691"/>
      <c r="AJ206" s="691"/>
      <c r="AK206" s="692"/>
    </row>
    <row r="207" spans="1:37" ht="14.25" thickBot="1" x14ac:dyDescent="0.2"/>
    <row r="208" spans="1:37" ht="14.25" thickBot="1" x14ac:dyDescent="0.2">
      <c r="A208" s="693" t="s">
        <v>828</v>
      </c>
      <c r="B208" s="694"/>
      <c r="C208" s="694"/>
      <c r="D208" s="694"/>
      <c r="E208" s="694"/>
      <c r="F208" s="694"/>
      <c r="G208" s="694"/>
      <c r="H208" s="694"/>
      <c r="I208" s="695" t="s">
        <v>1644</v>
      </c>
      <c r="J208" s="695"/>
      <c r="K208" s="695"/>
      <c r="L208" s="695"/>
      <c r="M208" s="696" t="s">
        <v>590</v>
      </c>
      <c r="N208" s="696"/>
      <c r="O208" s="696"/>
      <c r="P208" s="696" t="s">
        <v>591</v>
      </c>
      <c r="Q208" s="696"/>
      <c r="R208" s="696"/>
      <c r="S208" s="696" t="s">
        <v>592</v>
      </c>
      <c r="T208" s="696"/>
      <c r="U208" s="696"/>
      <c r="V208" s="695" t="s">
        <v>1645</v>
      </c>
      <c r="W208" s="695"/>
      <c r="X208" s="695"/>
      <c r="Y208" s="695" t="s">
        <v>1646</v>
      </c>
      <c r="Z208" s="695"/>
      <c r="AA208" s="695"/>
      <c r="AB208" s="695" t="s">
        <v>815</v>
      </c>
      <c r="AC208" s="695"/>
      <c r="AD208" s="695"/>
      <c r="AE208" s="695" t="s">
        <v>1650</v>
      </c>
      <c r="AF208" s="695"/>
      <c r="AG208" s="695"/>
      <c r="AH208" s="695"/>
      <c r="AI208" s="696" t="s">
        <v>1651</v>
      </c>
      <c r="AJ208" s="696"/>
      <c r="AK208" s="702"/>
    </row>
    <row r="209" spans="1:37" x14ac:dyDescent="0.15">
      <c r="A209" s="703"/>
      <c r="B209" s="704"/>
      <c r="C209" s="704"/>
      <c r="D209" s="704"/>
      <c r="E209" s="704"/>
      <c r="F209" s="704"/>
      <c r="G209" s="704"/>
      <c r="H209" s="704"/>
      <c r="I209" s="697"/>
      <c r="J209" s="697"/>
      <c r="K209" s="697"/>
      <c r="L209" s="697"/>
      <c r="M209" s="588"/>
      <c r="N209" s="588"/>
      <c r="O209" s="588"/>
      <c r="P209" s="588"/>
      <c r="Q209" s="588"/>
      <c r="R209" s="588"/>
      <c r="S209" s="588"/>
      <c r="T209" s="588"/>
      <c r="U209" s="588"/>
      <c r="V209" s="697"/>
      <c r="W209" s="697"/>
      <c r="X209" s="697"/>
      <c r="Y209" s="697"/>
      <c r="Z209" s="697"/>
      <c r="AA209" s="697"/>
      <c r="AB209" s="697"/>
      <c r="AC209" s="697"/>
      <c r="AD209" s="697"/>
      <c r="AE209" s="697"/>
      <c r="AF209" s="697"/>
      <c r="AG209" s="697"/>
      <c r="AH209" s="697"/>
      <c r="AI209" s="588"/>
      <c r="AJ209" s="588"/>
      <c r="AK209" s="698"/>
    </row>
    <row r="210" spans="1:37" x14ac:dyDescent="0.15">
      <c r="A210" s="699" t="s">
        <v>1652</v>
      </c>
      <c r="B210" s="666"/>
      <c r="C210" s="700"/>
      <c r="D210" s="700"/>
      <c r="E210" s="700"/>
      <c r="F210" s="700"/>
      <c r="G210" s="700"/>
      <c r="H210" s="700"/>
      <c r="I210" s="700"/>
      <c r="J210" s="700"/>
      <c r="K210" s="700"/>
      <c r="L210" s="700"/>
      <c r="M210" s="700"/>
      <c r="N210" s="700"/>
      <c r="O210" s="700"/>
      <c r="P210" s="700"/>
      <c r="Q210" s="700"/>
      <c r="R210" s="700"/>
      <c r="S210" s="700"/>
      <c r="T210" s="700"/>
      <c r="U210" s="700"/>
      <c r="V210" s="700"/>
      <c r="W210" s="700"/>
      <c r="X210" s="700"/>
      <c r="Y210" s="700"/>
      <c r="Z210" s="700"/>
      <c r="AA210" s="700"/>
      <c r="AB210" s="700"/>
      <c r="AC210" s="700"/>
      <c r="AD210" s="700"/>
      <c r="AE210" s="700"/>
      <c r="AF210" s="700"/>
      <c r="AG210" s="700"/>
      <c r="AH210" s="700"/>
      <c r="AI210" s="700"/>
      <c r="AJ210" s="700"/>
      <c r="AK210" s="701"/>
    </row>
    <row r="211" spans="1:37" ht="14.25" thickBot="1" x14ac:dyDescent="0.2">
      <c r="A211" s="705"/>
      <c r="B211" s="706"/>
      <c r="C211" s="706"/>
      <c r="D211" s="706"/>
      <c r="E211" s="706"/>
      <c r="F211" s="706"/>
      <c r="G211" s="706"/>
      <c r="H211" s="706"/>
      <c r="I211" s="706"/>
      <c r="J211" s="706"/>
      <c r="K211" s="706"/>
      <c r="L211" s="706"/>
      <c r="M211" s="706"/>
      <c r="N211" s="706"/>
      <c r="O211" s="706"/>
      <c r="P211" s="706"/>
      <c r="Q211" s="706"/>
      <c r="R211" s="706"/>
      <c r="S211" s="706"/>
      <c r="T211" s="706"/>
      <c r="U211" s="706"/>
      <c r="V211" s="706"/>
      <c r="W211" s="706"/>
      <c r="X211" s="706"/>
      <c r="Y211" s="706"/>
      <c r="Z211" s="706"/>
      <c r="AA211" s="706"/>
      <c r="AB211" s="706"/>
      <c r="AC211" s="706"/>
      <c r="AD211" s="706"/>
      <c r="AE211" s="706"/>
      <c r="AF211" s="706"/>
      <c r="AG211" s="706"/>
      <c r="AH211" s="706"/>
      <c r="AI211" s="706"/>
      <c r="AJ211" s="706"/>
      <c r="AK211" s="707"/>
    </row>
    <row r="212" spans="1:37" x14ac:dyDescent="0.15">
      <c r="A212" s="703"/>
      <c r="B212" s="704"/>
      <c r="C212" s="704"/>
      <c r="D212" s="704"/>
      <c r="E212" s="704"/>
      <c r="F212" s="704"/>
      <c r="G212" s="704"/>
      <c r="H212" s="704"/>
      <c r="I212" s="697"/>
      <c r="J212" s="697"/>
      <c r="K212" s="697"/>
      <c r="L212" s="697"/>
      <c r="M212" s="588"/>
      <c r="N212" s="588"/>
      <c r="O212" s="588"/>
      <c r="P212" s="588"/>
      <c r="Q212" s="588"/>
      <c r="R212" s="588"/>
      <c r="S212" s="588"/>
      <c r="T212" s="588"/>
      <c r="U212" s="588"/>
      <c r="V212" s="697"/>
      <c r="W212" s="697"/>
      <c r="X212" s="697"/>
      <c r="Y212" s="697"/>
      <c r="Z212" s="697"/>
      <c r="AA212" s="697"/>
      <c r="AB212" s="697"/>
      <c r="AC212" s="697"/>
      <c r="AD212" s="697"/>
      <c r="AE212" s="697"/>
      <c r="AF212" s="697"/>
      <c r="AG212" s="697"/>
      <c r="AH212" s="697"/>
      <c r="AI212" s="588"/>
      <c r="AJ212" s="588"/>
      <c r="AK212" s="698"/>
    </row>
    <row r="213" spans="1:37" x14ac:dyDescent="0.15">
      <c r="A213" s="699" t="s">
        <v>1652</v>
      </c>
      <c r="B213" s="666"/>
      <c r="C213" s="700"/>
      <c r="D213" s="700"/>
      <c r="E213" s="700"/>
      <c r="F213" s="700"/>
      <c r="G213" s="700"/>
      <c r="H213" s="700"/>
      <c r="I213" s="700"/>
      <c r="J213" s="700"/>
      <c r="K213" s="700"/>
      <c r="L213" s="700"/>
      <c r="M213" s="700"/>
      <c r="N213" s="700"/>
      <c r="O213" s="700"/>
      <c r="P213" s="700"/>
      <c r="Q213" s="700"/>
      <c r="R213" s="700"/>
      <c r="S213" s="700"/>
      <c r="T213" s="700"/>
      <c r="U213" s="700"/>
      <c r="V213" s="700"/>
      <c r="W213" s="700"/>
      <c r="X213" s="700"/>
      <c r="Y213" s="700"/>
      <c r="Z213" s="700"/>
      <c r="AA213" s="700"/>
      <c r="AB213" s="700"/>
      <c r="AC213" s="700"/>
      <c r="AD213" s="700"/>
      <c r="AE213" s="700"/>
      <c r="AF213" s="700"/>
      <c r="AG213" s="700"/>
      <c r="AH213" s="700"/>
      <c r="AI213" s="700"/>
      <c r="AJ213" s="700"/>
      <c r="AK213" s="701"/>
    </row>
    <row r="214" spans="1:37" ht="14.25" thickBot="1" x14ac:dyDescent="0.2">
      <c r="A214" s="705"/>
      <c r="B214" s="706"/>
      <c r="C214" s="706"/>
      <c r="D214" s="706"/>
      <c r="E214" s="706"/>
      <c r="F214" s="706"/>
      <c r="G214" s="706"/>
      <c r="H214" s="706"/>
      <c r="I214" s="706"/>
      <c r="J214" s="706"/>
      <c r="K214" s="706"/>
      <c r="L214" s="706"/>
      <c r="M214" s="706"/>
      <c r="N214" s="706"/>
      <c r="O214" s="706"/>
      <c r="P214" s="706"/>
      <c r="Q214" s="706"/>
      <c r="R214" s="706"/>
      <c r="S214" s="706"/>
      <c r="T214" s="706"/>
      <c r="U214" s="706"/>
      <c r="V214" s="706"/>
      <c r="W214" s="706"/>
      <c r="X214" s="706"/>
      <c r="Y214" s="706"/>
      <c r="Z214" s="706"/>
      <c r="AA214" s="706"/>
      <c r="AB214" s="706"/>
      <c r="AC214" s="706"/>
      <c r="AD214" s="706"/>
      <c r="AE214" s="706"/>
      <c r="AF214" s="706"/>
      <c r="AG214" s="706"/>
      <c r="AH214" s="706"/>
      <c r="AI214" s="706"/>
      <c r="AJ214" s="706"/>
      <c r="AK214" s="707"/>
    </row>
    <row r="215" spans="1:37" x14ac:dyDescent="0.15">
      <c r="A215" s="703"/>
      <c r="B215" s="704"/>
      <c r="C215" s="704"/>
      <c r="D215" s="704"/>
      <c r="E215" s="704"/>
      <c r="F215" s="704"/>
      <c r="G215" s="704"/>
      <c r="H215" s="704"/>
      <c r="I215" s="697"/>
      <c r="J215" s="697"/>
      <c r="K215" s="697"/>
      <c r="L215" s="697"/>
      <c r="M215" s="588"/>
      <c r="N215" s="588"/>
      <c r="O215" s="588"/>
      <c r="P215" s="588"/>
      <c r="Q215" s="588"/>
      <c r="R215" s="588"/>
      <c r="S215" s="588"/>
      <c r="T215" s="588"/>
      <c r="U215" s="588"/>
      <c r="V215" s="697"/>
      <c r="W215" s="697"/>
      <c r="X215" s="697"/>
      <c r="Y215" s="697"/>
      <c r="Z215" s="697"/>
      <c r="AA215" s="697"/>
      <c r="AB215" s="697"/>
      <c r="AC215" s="697"/>
      <c r="AD215" s="697"/>
      <c r="AE215" s="697"/>
      <c r="AF215" s="697"/>
      <c r="AG215" s="697"/>
      <c r="AH215" s="697"/>
      <c r="AI215" s="588"/>
      <c r="AJ215" s="588"/>
      <c r="AK215" s="698"/>
    </row>
    <row r="216" spans="1:37" x14ac:dyDescent="0.15">
      <c r="A216" s="699" t="s">
        <v>1652</v>
      </c>
      <c r="B216" s="666"/>
      <c r="C216" s="700"/>
      <c r="D216" s="700"/>
      <c r="E216" s="700"/>
      <c r="F216" s="700"/>
      <c r="G216" s="700"/>
      <c r="H216" s="700"/>
      <c r="I216" s="700"/>
      <c r="J216" s="700"/>
      <c r="K216" s="700"/>
      <c r="L216" s="700"/>
      <c r="M216" s="700"/>
      <c r="N216" s="700"/>
      <c r="O216" s="700"/>
      <c r="P216" s="700"/>
      <c r="Q216" s="700"/>
      <c r="R216" s="700"/>
      <c r="S216" s="700"/>
      <c r="T216" s="700"/>
      <c r="U216" s="700"/>
      <c r="V216" s="700"/>
      <c r="W216" s="700"/>
      <c r="X216" s="700"/>
      <c r="Y216" s="700"/>
      <c r="Z216" s="700"/>
      <c r="AA216" s="700"/>
      <c r="AB216" s="700"/>
      <c r="AC216" s="700"/>
      <c r="AD216" s="700"/>
      <c r="AE216" s="700"/>
      <c r="AF216" s="700"/>
      <c r="AG216" s="700"/>
      <c r="AH216" s="700"/>
      <c r="AI216" s="700"/>
      <c r="AJ216" s="700"/>
      <c r="AK216" s="701"/>
    </row>
    <row r="217" spans="1:37" ht="14.25" thickBot="1" x14ac:dyDescent="0.2">
      <c r="A217" s="705"/>
      <c r="B217" s="706"/>
      <c r="C217" s="706"/>
      <c r="D217" s="706"/>
      <c r="E217" s="706"/>
      <c r="F217" s="706"/>
      <c r="G217" s="706"/>
      <c r="H217" s="706"/>
      <c r="I217" s="706"/>
      <c r="J217" s="706"/>
      <c r="K217" s="706"/>
      <c r="L217" s="706"/>
      <c r="M217" s="706"/>
      <c r="N217" s="706"/>
      <c r="O217" s="706"/>
      <c r="P217" s="706"/>
      <c r="Q217" s="706"/>
      <c r="R217" s="706"/>
      <c r="S217" s="706"/>
      <c r="T217" s="706"/>
      <c r="U217" s="706"/>
      <c r="V217" s="706"/>
      <c r="W217" s="706"/>
      <c r="X217" s="706"/>
      <c r="Y217" s="706"/>
      <c r="Z217" s="706"/>
      <c r="AA217" s="706"/>
      <c r="AB217" s="706"/>
      <c r="AC217" s="706"/>
      <c r="AD217" s="706"/>
      <c r="AE217" s="706"/>
      <c r="AF217" s="706"/>
      <c r="AG217" s="706"/>
      <c r="AH217" s="706"/>
      <c r="AI217" s="706"/>
      <c r="AJ217" s="706"/>
      <c r="AK217" s="707"/>
    </row>
    <row r="218" spans="1:37" x14ac:dyDescent="0.15">
      <c r="A218" s="703"/>
      <c r="B218" s="704"/>
      <c r="C218" s="704"/>
      <c r="D218" s="704"/>
      <c r="E218" s="704"/>
      <c r="F218" s="704"/>
      <c r="G218" s="704"/>
      <c r="H218" s="704"/>
      <c r="I218" s="697"/>
      <c r="J218" s="697"/>
      <c r="K218" s="697"/>
      <c r="L218" s="697"/>
      <c r="M218" s="588"/>
      <c r="N218" s="588"/>
      <c r="O218" s="588"/>
      <c r="P218" s="588"/>
      <c r="Q218" s="588"/>
      <c r="R218" s="588"/>
      <c r="S218" s="588"/>
      <c r="T218" s="588"/>
      <c r="U218" s="588"/>
      <c r="V218" s="697"/>
      <c r="W218" s="697"/>
      <c r="X218" s="697"/>
      <c r="Y218" s="697"/>
      <c r="Z218" s="697"/>
      <c r="AA218" s="697"/>
      <c r="AB218" s="697"/>
      <c r="AC218" s="697"/>
      <c r="AD218" s="697"/>
      <c r="AE218" s="697"/>
      <c r="AF218" s="697"/>
      <c r="AG218" s="697"/>
      <c r="AH218" s="697"/>
      <c r="AI218" s="588"/>
      <c r="AJ218" s="588"/>
      <c r="AK218" s="698"/>
    </row>
    <row r="219" spans="1:37" x14ac:dyDescent="0.15">
      <c r="A219" s="699" t="s">
        <v>1652</v>
      </c>
      <c r="B219" s="666"/>
      <c r="C219" s="700"/>
      <c r="D219" s="700"/>
      <c r="E219" s="700"/>
      <c r="F219" s="700"/>
      <c r="G219" s="700"/>
      <c r="H219" s="700"/>
      <c r="I219" s="700"/>
      <c r="J219" s="700"/>
      <c r="K219" s="700"/>
      <c r="L219" s="700"/>
      <c r="M219" s="700"/>
      <c r="N219" s="700"/>
      <c r="O219" s="700"/>
      <c r="P219" s="700"/>
      <c r="Q219" s="700"/>
      <c r="R219" s="700"/>
      <c r="S219" s="700"/>
      <c r="T219" s="700"/>
      <c r="U219" s="700"/>
      <c r="V219" s="700"/>
      <c r="W219" s="700"/>
      <c r="X219" s="700"/>
      <c r="Y219" s="700"/>
      <c r="Z219" s="700"/>
      <c r="AA219" s="700"/>
      <c r="AB219" s="700"/>
      <c r="AC219" s="700"/>
      <c r="AD219" s="700"/>
      <c r="AE219" s="700"/>
      <c r="AF219" s="700"/>
      <c r="AG219" s="700"/>
      <c r="AH219" s="700"/>
      <c r="AI219" s="700"/>
      <c r="AJ219" s="700"/>
      <c r="AK219" s="701"/>
    </row>
    <row r="220" spans="1:37" ht="14.25" thickBot="1" x14ac:dyDescent="0.2">
      <c r="A220" s="705"/>
      <c r="B220" s="706"/>
      <c r="C220" s="706"/>
      <c r="D220" s="706"/>
      <c r="E220" s="706"/>
      <c r="F220" s="706"/>
      <c r="G220" s="706"/>
      <c r="H220" s="706"/>
      <c r="I220" s="706"/>
      <c r="J220" s="706"/>
      <c r="K220" s="706"/>
      <c r="L220" s="706"/>
      <c r="M220" s="706"/>
      <c r="N220" s="706"/>
      <c r="O220" s="706"/>
      <c r="P220" s="706"/>
      <c r="Q220" s="706"/>
      <c r="R220" s="706"/>
      <c r="S220" s="706"/>
      <c r="T220" s="706"/>
      <c r="U220" s="706"/>
      <c r="V220" s="706"/>
      <c r="W220" s="706"/>
      <c r="X220" s="706"/>
      <c r="Y220" s="706"/>
      <c r="Z220" s="706"/>
      <c r="AA220" s="706"/>
      <c r="AB220" s="706"/>
      <c r="AC220" s="706"/>
      <c r="AD220" s="706"/>
      <c r="AE220" s="706"/>
      <c r="AF220" s="706"/>
      <c r="AG220" s="706"/>
      <c r="AH220" s="706"/>
      <c r="AI220" s="706"/>
      <c r="AJ220" s="706"/>
      <c r="AK220" s="707"/>
    </row>
    <row r="221" spans="1:37" x14ac:dyDescent="0.15">
      <c r="A221" s="703"/>
      <c r="B221" s="704"/>
      <c r="C221" s="704"/>
      <c r="D221" s="704"/>
      <c r="E221" s="704"/>
      <c r="F221" s="704"/>
      <c r="G221" s="704"/>
      <c r="H221" s="704"/>
      <c r="I221" s="697"/>
      <c r="J221" s="697"/>
      <c r="K221" s="697"/>
      <c r="L221" s="697"/>
      <c r="M221" s="588"/>
      <c r="N221" s="588"/>
      <c r="O221" s="588"/>
      <c r="P221" s="588"/>
      <c r="Q221" s="588"/>
      <c r="R221" s="588"/>
      <c r="S221" s="588"/>
      <c r="T221" s="588"/>
      <c r="U221" s="588"/>
      <c r="V221" s="697"/>
      <c r="W221" s="697"/>
      <c r="X221" s="697"/>
      <c r="Y221" s="697"/>
      <c r="Z221" s="697"/>
      <c r="AA221" s="697"/>
      <c r="AB221" s="697"/>
      <c r="AC221" s="697"/>
      <c r="AD221" s="697"/>
      <c r="AE221" s="697"/>
      <c r="AF221" s="697"/>
      <c r="AG221" s="697"/>
      <c r="AH221" s="697"/>
      <c r="AI221" s="588"/>
      <c r="AJ221" s="588"/>
      <c r="AK221" s="698"/>
    </row>
    <row r="222" spans="1:37" x14ac:dyDescent="0.15">
      <c r="A222" s="699" t="s">
        <v>1652</v>
      </c>
      <c r="B222" s="666"/>
      <c r="C222" s="700"/>
      <c r="D222" s="700"/>
      <c r="E222" s="700"/>
      <c r="F222" s="700"/>
      <c r="G222" s="700"/>
      <c r="H222" s="700"/>
      <c r="I222" s="700"/>
      <c r="J222" s="700"/>
      <c r="K222" s="700"/>
      <c r="L222" s="700"/>
      <c r="M222" s="700"/>
      <c r="N222" s="700"/>
      <c r="O222" s="700"/>
      <c r="P222" s="700"/>
      <c r="Q222" s="700"/>
      <c r="R222" s="700"/>
      <c r="S222" s="700"/>
      <c r="T222" s="700"/>
      <c r="U222" s="700"/>
      <c r="V222" s="700"/>
      <c r="W222" s="700"/>
      <c r="X222" s="700"/>
      <c r="Y222" s="700"/>
      <c r="Z222" s="700"/>
      <c r="AA222" s="700"/>
      <c r="AB222" s="700"/>
      <c r="AC222" s="700"/>
      <c r="AD222" s="700"/>
      <c r="AE222" s="700"/>
      <c r="AF222" s="700"/>
      <c r="AG222" s="700"/>
      <c r="AH222" s="700"/>
      <c r="AI222" s="700"/>
      <c r="AJ222" s="700"/>
      <c r="AK222" s="701"/>
    </row>
    <row r="223" spans="1:37" ht="14.25" thickBot="1" x14ac:dyDescent="0.2">
      <c r="A223" s="705"/>
      <c r="B223" s="706"/>
      <c r="C223" s="706"/>
      <c r="D223" s="706"/>
      <c r="E223" s="706"/>
      <c r="F223" s="706"/>
      <c r="G223" s="706"/>
      <c r="H223" s="706"/>
      <c r="I223" s="706"/>
      <c r="J223" s="706"/>
      <c r="K223" s="706"/>
      <c r="L223" s="706"/>
      <c r="M223" s="706"/>
      <c r="N223" s="706"/>
      <c r="O223" s="706"/>
      <c r="P223" s="706"/>
      <c r="Q223" s="706"/>
      <c r="R223" s="706"/>
      <c r="S223" s="706"/>
      <c r="T223" s="706"/>
      <c r="U223" s="706"/>
      <c r="V223" s="706"/>
      <c r="W223" s="706"/>
      <c r="X223" s="706"/>
      <c r="Y223" s="706"/>
      <c r="Z223" s="706"/>
      <c r="AA223" s="706"/>
      <c r="AB223" s="706"/>
      <c r="AC223" s="706"/>
      <c r="AD223" s="706"/>
      <c r="AE223" s="706"/>
      <c r="AF223" s="706"/>
      <c r="AG223" s="706"/>
      <c r="AH223" s="706"/>
      <c r="AI223" s="706"/>
      <c r="AJ223" s="706"/>
      <c r="AK223" s="707"/>
    </row>
    <row r="224" spans="1:37" x14ac:dyDescent="0.15">
      <c r="A224" s="703"/>
      <c r="B224" s="704"/>
      <c r="C224" s="704"/>
      <c r="D224" s="704"/>
      <c r="E224" s="704"/>
      <c r="F224" s="704"/>
      <c r="G224" s="704"/>
      <c r="H224" s="704"/>
      <c r="I224" s="697"/>
      <c r="J224" s="697"/>
      <c r="K224" s="697"/>
      <c r="L224" s="697"/>
      <c r="M224" s="588"/>
      <c r="N224" s="588"/>
      <c r="O224" s="588"/>
      <c r="P224" s="588"/>
      <c r="Q224" s="588"/>
      <c r="R224" s="588"/>
      <c r="S224" s="588"/>
      <c r="T224" s="588"/>
      <c r="U224" s="588"/>
      <c r="V224" s="697"/>
      <c r="W224" s="697"/>
      <c r="X224" s="697"/>
      <c r="Y224" s="697"/>
      <c r="Z224" s="697"/>
      <c r="AA224" s="697"/>
      <c r="AB224" s="697"/>
      <c r="AC224" s="697"/>
      <c r="AD224" s="697"/>
      <c r="AE224" s="697"/>
      <c r="AF224" s="697"/>
      <c r="AG224" s="697"/>
      <c r="AH224" s="697"/>
      <c r="AI224" s="588"/>
      <c r="AJ224" s="588"/>
      <c r="AK224" s="698"/>
    </row>
    <row r="225" spans="1:37" x14ac:dyDescent="0.15">
      <c r="A225" s="699" t="s">
        <v>1652</v>
      </c>
      <c r="B225" s="666"/>
      <c r="C225" s="700"/>
      <c r="D225" s="700"/>
      <c r="E225" s="700"/>
      <c r="F225" s="700"/>
      <c r="G225" s="700"/>
      <c r="H225" s="700"/>
      <c r="I225" s="700"/>
      <c r="J225" s="700"/>
      <c r="K225" s="700"/>
      <c r="L225" s="700"/>
      <c r="M225" s="700"/>
      <c r="N225" s="700"/>
      <c r="O225" s="700"/>
      <c r="P225" s="700"/>
      <c r="Q225" s="700"/>
      <c r="R225" s="700"/>
      <c r="S225" s="700"/>
      <c r="T225" s="700"/>
      <c r="U225" s="700"/>
      <c r="V225" s="700"/>
      <c r="W225" s="700"/>
      <c r="X225" s="700"/>
      <c r="Y225" s="700"/>
      <c r="Z225" s="700"/>
      <c r="AA225" s="700"/>
      <c r="AB225" s="700"/>
      <c r="AC225" s="700"/>
      <c r="AD225" s="700"/>
      <c r="AE225" s="700"/>
      <c r="AF225" s="700"/>
      <c r="AG225" s="700"/>
      <c r="AH225" s="700"/>
      <c r="AI225" s="700"/>
      <c r="AJ225" s="700"/>
      <c r="AK225" s="701"/>
    </row>
    <row r="226" spans="1:37" ht="14.25" thickBot="1" x14ac:dyDescent="0.2">
      <c r="A226" s="705"/>
      <c r="B226" s="706"/>
      <c r="C226" s="706"/>
      <c r="D226" s="706"/>
      <c r="E226" s="706"/>
      <c r="F226" s="706"/>
      <c r="G226" s="706"/>
      <c r="H226" s="706"/>
      <c r="I226" s="706"/>
      <c r="J226" s="706"/>
      <c r="K226" s="706"/>
      <c r="L226" s="706"/>
      <c r="M226" s="706"/>
      <c r="N226" s="706"/>
      <c r="O226" s="706"/>
      <c r="P226" s="706"/>
      <c r="Q226" s="706"/>
      <c r="R226" s="706"/>
      <c r="S226" s="706"/>
      <c r="T226" s="706"/>
      <c r="U226" s="706"/>
      <c r="V226" s="706"/>
      <c r="W226" s="706"/>
      <c r="X226" s="706"/>
      <c r="Y226" s="706"/>
      <c r="Z226" s="706"/>
      <c r="AA226" s="706"/>
      <c r="AB226" s="706"/>
      <c r="AC226" s="706"/>
      <c r="AD226" s="706"/>
      <c r="AE226" s="706"/>
      <c r="AF226" s="706"/>
      <c r="AG226" s="706"/>
      <c r="AH226" s="706"/>
      <c r="AI226" s="706"/>
      <c r="AJ226" s="706"/>
      <c r="AK226" s="707"/>
    </row>
    <row r="227" spans="1:37" x14ac:dyDescent="0.15">
      <c r="A227" s="703"/>
      <c r="B227" s="704"/>
      <c r="C227" s="704"/>
      <c r="D227" s="704"/>
      <c r="E227" s="704"/>
      <c r="F227" s="704"/>
      <c r="G227" s="704"/>
      <c r="H227" s="704"/>
      <c r="I227" s="697"/>
      <c r="J227" s="697"/>
      <c r="K227" s="697"/>
      <c r="L227" s="697"/>
      <c r="M227" s="588"/>
      <c r="N227" s="588"/>
      <c r="O227" s="588"/>
      <c r="P227" s="588"/>
      <c r="Q227" s="588"/>
      <c r="R227" s="588"/>
      <c r="S227" s="588"/>
      <c r="T227" s="588"/>
      <c r="U227" s="588"/>
      <c r="V227" s="697"/>
      <c r="W227" s="697"/>
      <c r="X227" s="697"/>
      <c r="Y227" s="697"/>
      <c r="Z227" s="697"/>
      <c r="AA227" s="697"/>
      <c r="AB227" s="697"/>
      <c r="AC227" s="697"/>
      <c r="AD227" s="697"/>
      <c r="AE227" s="697"/>
      <c r="AF227" s="697"/>
      <c r="AG227" s="697"/>
      <c r="AH227" s="697"/>
      <c r="AI227" s="588"/>
      <c r="AJ227" s="588"/>
      <c r="AK227" s="698"/>
    </row>
    <row r="228" spans="1:37" x14ac:dyDescent="0.15">
      <c r="A228" s="699" t="s">
        <v>1652</v>
      </c>
      <c r="B228" s="666"/>
      <c r="C228" s="700"/>
      <c r="D228" s="700"/>
      <c r="E228" s="700"/>
      <c r="F228" s="700"/>
      <c r="G228" s="700"/>
      <c r="H228" s="700"/>
      <c r="I228" s="700"/>
      <c r="J228" s="700"/>
      <c r="K228" s="700"/>
      <c r="L228" s="700"/>
      <c r="M228" s="700"/>
      <c r="N228" s="700"/>
      <c r="O228" s="700"/>
      <c r="P228" s="700"/>
      <c r="Q228" s="700"/>
      <c r="R228" s="700"/>
      <c r="S228" s="700"/>
      <c r="T228" s="700"/>
      <c r="U228" s="700"/>
      <c r="V228" s="700"/>
      <c r="W228" s="700"/>
      <c r="X228" s="700"/>
      <c r="Y228" s="700"/>
      <c r="Z228" s="700"/>
      <c r="AA228" s="700"/>
      <c r="AB228" s="700"/>
      <c r="AC228" s="700"/>
      <c r="AD228" s="700"/>
      <c r="AE228" s="700"/>
      <c r="AF228" s="700"/>
      <c r="AG228" s="700"/>
      <c r="AH228" s="700"/>
      <c r="AI228" s="700"/>
      <c r="AJ228" s="700"/>
      <c r="AK228" s="701"/>
    </row>
    <row r="229" spans="1:37" ht="14.25" thickBot="1" x14ac:dyDescent="0.2">
      <c r="A229" s="705"/>
      <c r="B229" s="706"/>
      <c r="C229" s="706"/>
      <c r="D229" s="706"/>
      <c r="E229" s="706"/>
      <c r="F229" s="706"/>
      <c r="G229" s="706"/>
      <c r="H229" s="706"/>
      <c r="I229" s="706"/>
      <c r="J229" s="706"/>
      <c r="K229" s="706"/>
      <c r="L229" s="706"/>
      <c r="M229" s="706"/>
      <c r="N229" s="706"/>
      <c r="O229" s="706"/>
      <c r="P229" s="706"/>
      <c r="Q229" s="706"/>
      <c r="R229" s="706"/>
      <c r="S229" s="706"/>
      <c r="T229" s="706"/>
      <c r="U229" s="706"/>
      <c r="V229" s="706"/>
      <c r="W229" s="706"/>
      <c r="X229" s="706"/>
      <c r="Y229" s="706"/>
      <c r="Z229" s="706"/>
      <c r="AA229" s="706"/>
      <c r="AB229" s="706"/>
      <c r="AC229" s="706"/>
      <c r="AD229" s="706"/>
      <c r="AE229" s="706"/>
      <c r="AF229" s="706"/>
      <c r="AG229" s="706"/>
      <c r="AH229" s="706"/>
      <c r="AI229" s="706"/>
      <c r="AJ229" s="706"/>
      <c r="AK229" s="707"/>
    </row>
    <row r="230" spans="1:37" x14ac:dyDescent="0.15">
      <c r="A230" s="703"/>
      <c r="B230" s="704"/>
      <c r="C230" s="704"/>
      <c r="D230" s="704"/>
      <c r="E230" s="704"/>
      <c r="F230" s="704"/>
      <c r="G230" s="704"/>
      <c r="H230" s="704"/>
      <c r="I230" s="697"/>
      <c r="J230" s="697"/>
      <c r="K230" s="697"/>
      <c r="L230" s="697"/>
      <c r="M230" s="588"/>
      <c r="N230" s="588"/>
      <c r="O230" s="588"/>
      <c r="P230" s="588"/>
      <c r="Q230" s="588"/>
      <c r="R230" s="588"/>
      <c r="S230" s="588"/>
      <c r="T230" s="588"/>
      <c r="U230" s="588"/>
      <c r="V230" s="697"/>
      <c r="W230" s="697"/>
      <c r="X230" s="697"/>
      <c r="Y230" s="697"/>
      <c r="Z230" s="697"/>
      <c r="AA230" s="697"/>
      <c r="AB230" s="697"/>
      <c r="AC230" s="697"/>
      <c r="AD230" s="697"/>
      <c r="AE230" s="697"/>
      <c r="AF230" s="697"/>
      <c r="AG230" s="697"/>
      <c r="AH230" s="697"/>
      <c r="AI230" s="588"/>
      <c r="AJ230" s="588"/>
      <c r="AK230" s="698"/>
    </row>
    <row r="231" spans="1:37" x14ac:dyDescent="0.15">
      <c r="A231" s="699" t="s">
        <v>1652</v>
      </c>
      <c r="B231" s="666"/>
      <c r="C231" s="700"/>
      <c r="D231" s="700"/>
      <c r="E231" s="700"/>
      <c r="F231" s="700"/>
      <c r="G231" s="700"/>
      <c r="H231" s="700"/>
      <c r="I231" s="700"/>
      <c r="J231" s="700"/>
      <c r="K231" s="700"/>
      <c r="L231" s="700"/>
      <c r="M231" s="700"/>
      <c r="N231" s="700"/>
      <c r="O231" s="700"/>
      <c r="P231" s="700"/>
      <c r="Q231" s="700"/>
      <c r="R231" s="700"/>
      <c r="S231" s="700"/>
      <c r="T231" s="700"/>
      <c r="U231" s="700"/>
      <c r="V231" s="700"/>
      <c r="W231" s="700"/>
      <c r="X231" s="700"/>
      <c r="Y231" s="700"/>
      <c r="Z231" s="700"/>
      <c r="AA231" s="700"/>
      <c r="AB231" s="700"/>
      <c r="AC231" s="700"/>
      <c r="AD231" s="700"/>
      <c r="AE231" s="700"/>
      <c r="AF231" s="700"/>
      <c r="AG231" s="700"/>
      <c r="AH231" s="700"/>
      <c r="AI231" s="700"/>
      <c r="AJ231" s="700"/>
      <c r="AK231" s="701"/>
    </row>
    <row r="232" spans="1:37" ht="14.25" thickBot="1" x14ac:dyDescent="0.2">
      <c r="A232" s="705"/>
      <c r="B232" s="706"/>
      <c r="C232" s="706"/>
      <c r="D232" s="706"/>
      <c r="E232" s="706"/>
      <c r="F232" s="706"/>
      <c r="G232" s="706"/>
      <c r="H232" s="706"/>
      <c r="I232" s="706"/>
      <c r="J232" s="706"/>
      <c r="K232" s="706"/>
      <c r="L232" s="706"/>
      <c r="M232" s="706"/>
      <c r="N232" s="706"/>
      <c r="O232" s="706"/>
      <c r="P232" s="706"/>
      <c r="Q232" s="706"/>
      <c r="R232" s="706"/>
      <c r="S232" s="706"/>
      <c r="T232" s="706"/>
      <c r="U232" s="706"/>
      <c r="V232" s="706"/>
      <c r="W232" s="706"/>
      <c r="X232" s="706"/>
      <c r="Y232" s="706"/>
      <c r="Z232" s="706"/>
      <c r="AA232" s="706"/>
      <c r="AB232" s="706"/>
      <c r="AC232" s="706"/>
      <c r="AD232" s="706"/>
      <c r="AE232" s="706"/>
      <c r="AF232" s="706"/>
      <c r="AG232" s="706"/>
      <c r="AH232" s="706"/>
      <c r="AI232" s="706"/>
      <c r="AJ232" s="706"/>
      <c r="AK232" s="707"/>
    </row>
    <row r="233" spans="1:37" x14ac:dyDescent="0.15">
      <c r="A233" s="703"/>
      <c r="B233" s="704"/>
      <c r="C233" s="704"/>
      <c r="D233" s="704"/>
      <c r="E233" s="704"/>
      <c r="F233" s="704"/>
      <c r="G233" s="704"/>
      <c r="H233" s="704"/>
      <c r="I233" s="697"/>
      <c r="J233" s="697"/>
      <c r="K233" s="697"/>
      <c r="L233" s="697"/>
      <c r="M233" s="588"/>
      <c r="N233" s="588"/>
      <c r="O233" s="588"/>
      <c r="P233" s="588"/>
      <c r="Q233" s="588"/>
      <c r="R233" s="588"/>
      <c r="S233" s="588"/>
      <c r="T233" s="588"/>
      <c r="U233" s="588"/>
      <c r="V233" s="697"/>
      <c r="W233" s="697"/>
      <c r="X233" s="697"/>
      <c r="Y233" s="697"/>
      <c r="Z233" s="697"/>
      <c r="AA233" s="697"/>
      <c r="AB233" s="697"/>
      <c r="AC233" s="697"/>
      <c r="AD233" s="697"/>
      <c r="AE233" s="697"/>
      <c r="AF233" s="697"/>
      <c r="AG233" s="697"/>
      <c r="AH233" s="697"/>
      <c r="AI233" s="588"/>
      <c r="AJ233" s="588"/>
      <c r="AK233" s="698"/>
    </row>
    <row r="234" spans="1:37" x14ac:dyDescent="0.15">
      <c r="A234" s="699" t="s">
        <v>1652</v>
      </c>
      <c r="B234" s="666"/>
      <c r="C234" s="700"/>
      <c r="D234" s="700"/>
      <c r="E234" s="700"/>
      <c r="F234" s="700"/>
      <c r="G234" s="700"/>
      <c r="H234" s="700"/>
      <c r="I234" s="700"/>
      <c r="J234" s="700"/>
      <c r="K234" s="700"/>
      <c r="L234" s="700"/>
      <c r="M234" s="700"/>
      <c r="N234" s="700"/>
      <c r="O234" s="700"/>
      <c r="P234" s="700"/>
      <c r="Q234" s="700"/>
      <c r="R234" s="700"/>
      <c r="S234" s="700"/>
      <c r="T234" s="700"/>
      <c r="U234" s="700"/>
      <c r="V234" s="700"/>
      <c r="W234" s="700"/>
      <c r="X234" s="700"/>
      <c r="Y234" s="700"/>
      <c r="Z234" s="700"/>
      <c r="AA234" s="700"/>
      <c r="AB234" s="700"/>
      <c r="AC234" s="700"/>
      <c r="AD234" s="700"/>
      <c r="AE234" s="700"/>
      <c r="AF234" s="700"/>
      <c r="AG234" s="700"/>
      <c r="AH234" s="700"/>
      <c r="AI234" s="700"/>
      <c r="AJ234" s="700"/>
      <c r="AK234" s="701"/>
    </row>
    <row r="235" spans="1:37" ht="14.25" thickBot="1" x14ac:dyDescent="0.2">
      <c r="A235" s="705"/>
      <c r="B235" s="706"/>
      <c r="C235" s="706"/>
      <c r="D235" s="706"/>
      <c r="E235" s="706"/>
      <c r="F235" s="706"/>
      <c r="G235" s="706"/>
      <c r="H235" s="706"/>
      <c r="I235" s="706"/>
      <c r="J235" s="706"/>
      <c r="K235" s="706"/>
      <c r="L235" s="706"/>
      <c r="M235" s="706"/>
      <c r="N235" s="706"/>
      <c r="O235" s="706"/>
      <c r="P235" s="706"/>
      <c r="Q235" s="706"/>
      <c r="R235" s="706"/>
      <c r="S235" s="706"/>
      <c r="T235" s="706"/>
      <c r="U235" s="706"/>
      <c r="V235" s="706"/>
      <c r="W235" s="706"/>
      <c r="X235" s="706"/>
      <c r="Y235" s="706"/>
      <c r="Z235" s="706"/>
      <c r="AA235" s="706"/>
      <c r="AB235" s="706"/>
      <c r="AC235" s="706"/>
      <c r="AD235" s="706"/>
      <c r="AE235" s="706"/>
      <c r="AF235" s="706"/>
      <c r="AG235" s="706"/>
      <c r="AH235" s="706"/>
      <c r="AI235" s="706"/>
      <c r="AJ235" s="706"/>
      <c r="AK235" s="707"/>
    </row>
    <row r="236" spans="1:37" x14ac:dyDescent="0.15">
      <c r="A236" s="703"/>
      <c r="B236" s="704"/>
      <c r="C236" s="704"/>
      <c r="D236" s="704"/>
      <c r="E236" s="704"/>
      <c r="F236" s="704"/>
      <c r="G236" s="704"/>
      <c r="H236" s="704"/>
      <c r="I236" s="697"/>
      <c r="J236" s="697"/>
      <c r="K236" s="697"/>
      <c r="L236" s="697"/>
      <c r="M236" s="588"/>
      <c r="N236" s="588"/>
      <c r="O236" s="588"/>
      <c r="P236" s="588"/>
      <c r="Q236" s="588"/>
      <c r="R236" s="588"/>
      <c r="S236" s="588"/>
      <c r="T236" s="588"/>
      <c r="U236" s="588"/>
      <c r="V236" s="697"/>
      <c r="W236" s="697"/>
      <c r="X236" s="697"/>
      <c r="Y236" s="697"/>
      <c r="Z236" s="697"/>
      <c r="AA236" s="697"/>
      <c r="AB236" s="697"/>
      <c r="AC236" s="697"/>
      <c r="AD236" s="697"/>
      <c r="AE236" s="697"/>
      <c r="AF236" s="697"/>
      <c r="AG236" s="697"/>
      <c r="AH236" s="697"/>
      <c r="AI236" s="588"/>
      <c r="AJ236" s="588"/>
      <c r="AK236" s="698"/>
    </row>
    <row r="237" spans="1:37" x14ac:dyDescent="0.15">
      <c r="A237" s="699" t="s">
        <v>1652</v>
      </c>
      <c r="B237" s="666"/>
      <c r="C237" s="700"/>
      <c r="D237" s="700"/>
      <c r="E237" s="700"/>
      <c r="F237" s="700"/>
      <c r="G237" s="700"/>
      <c r="H237" s="700"/>
      <c r="I237" s="700"/>
      <c r="J237" s="700"/>
      <c r="K237" s="700"/>
      <c r="L237" s="700"/>
      <c r="M237" s="700"/>
      <c r="N237" s="700"/>
      <c r="O237" s="700"/>
      <c r="P237" s="700"/>
      <c r="Q237" s="700"/>
      <c r="R237" s="700"/>
      <c r="S237" s="700"/>
      <c r="T237" s="700"/>
      <c r="U237" s="700"/>
      <c r="V237" s="700"/>
      <c r="W237" s="700"/>
      <c r="X237" s="700"/>
      <c r="Y237" s="700"/>
      <c r="Z237" s="700"/>
      <c r="AA237" s="700"/>
      <c r="AB237" s="700"/>
      <c r="AC237" s="700"/>
      <c r="AD237" s="700"/>
      <c r="AE237" s="700"/>
      <c r="AF237" s="700"/>
      <c r="AG237" s="700"/>
      <c r="AH237" s="700"/>
      <c r="AI237" s="700"/>
      <c r="AJ237" s="700"/>
      <c r="AK237" s="701"/>
    </row>
    <row r="238" spans="1:37" ht="14.25" thickBot="1" x14ac:dyDescent="0.2">
      <c r="A238" s="705"/>
      <c r="B238" s="706"/>
      <c r="C238" s="706"/>
      <c r="D238" s="706"/>
      <c r="E238" s="706"/>
      <c r="F238" s="706"/>
      <c r="G238" s="706"/>
      <c r="H238" s="706"/>
      <c r="I238" s="706"/>
      <c r="J238" s="706"/>
      <c r="K238" s="706"/>
      <c r="L238" s="706"/>
      <c r="M238" s="706"/>
      <c r="N238" s="706"/>
      <c r="O238" s="706"/>
      <c r="P238" s="706"/>
      <c r="Q238" s="706"/>
      <c r="R238" s="706"/>
      <c r="S238" s="706"/>
      <c r="T238" s="706"/>
      <c r="U238" s="706"/>
      <c r="V238" s="706"/>
      <c r="W238" s="706"/>
      <c r="X238" s="706"/>
      <c r="Y238" s="706"/>
      <c r="Z238" s="706"/>
      <c r="AA238" s="706"/>
      <c r="AB238" s="706"/>
      <c r="AC238" s="706"/>
      <c r="AD238" s="706"/>
      <c r="AE238" s="706"/>
      <c r="AF238" s="706"/>
      <c r="AG238" s="706"/>
      <c r="AH238" s="706"/>
      <c r="AI238" s="706"/>
      <c r="AJ238" s="706"/>
      <c r="AK238" s="707"/>
    </row>
    <row r="239" spans="1:37" x14ac:dyDescent="0.15">
      <c r="A239" s="703"/>
      <c r="B239" s="704"/>
      <c r="C239" s="704"/>
      <c r="D239" s="704"/>
      <c r="E239" s="704"/>
      <c r="F239" s="704"/>
      <c r="G239" s="704"/>
      <c r="H239" s="704"/>
      <c r="I239" s="697"/>
      <c r="J239" s="697"/>
      <c r="K239" s="697"/>
      <c r="L239" s="697"/>
      <c r="M239" s="588"/>
      <c r="N239" s="588"/>
      <c r="O239" s="588"/>
      <c r="P239" s="588"/>
      <c r="Q239" s="588"/>
      <c r="R239" s="588"/>
      <c r="S239" s="588"/>
      <c r="T239" s="588"/>
      <c r="U239" s="588"/>
      <c r="V239" s="697"/>
      <c r="W239" s="697"/>
      <c r="X239" s="697"/>
      <c r="Y239" s="697"/>
      <c r="Z239" s="697"/>
      <c r="AA239" s="697"/>
      <c r="AB239" s="697"/>
      <c r="AC239" s="697"/>
      <c r="AD239" s="697"/>
      <c r="AE239" s="697"/>
      <c r="AF239" s="697"/>
      <c r="AG239" s="697"/>
      <c r="AH239" s="697"/>
      <c r="AI239" s="588"/>
      <c r="AJ239" s="588"/>
      <c r="AK239" s="698"/>
    </row>
    <row r="240" spans="1:37" x14ac:dyDescent="0.15">
      <c r="A240" s="699" t="s">
        <v>1652</v>
      </c>
      <c r="B240" s="666"/>
      <c r="C240" s="700"/>
      <c r="D240" s="700"/>
      <c r="E240" s="700"/>
      <c r="F240" s="700"/>
      <c r="G240" s="700"/>
      <c r="H240" s="700"/>
      <c r="I240" s="700"/>
      <c r="J240" s="700"/>
      <c r="K240" s="700"/>
      <c r="L240" s="700"/>
      <c r="M240" s="700"/>
      <c r="N240" s="700"/>
      <c r="O240" s="700"/>
      <c r="P240" s="700"/>
      <c r="Q240" s="700"/>
      <c r="R240" s="700"/>
      <c r="S240" s="700"/>
      <c r="T240" s="700"/>
      <c r="U240" s="700"/>
      <c r="V240" s="700"/>
      <c r="W240" s="700"/>
      <c r="X240" s="700"/>
      <c r="Y240" s="700"/>
      <c r="Z240" s="700"/>
      <c r="AA240" s="700"/>
      <c r="AB240" s="700"/>
      <c r="AC240" s="700"/>
      <c r="AD240" s="700"/>
      <c r="AE240" s="700"/>
      <c r="AF240" s="700"/>
      <c r="AG240" s="700"/>
      <c r="AH240" s="700"/>
      <c r="AI240" s="700"/>
      <c r="AJ240" s="700"/>
      <c r="AK240" s="701"/>
    </row>
    <row r="241" spans="1:37" ht="14.25" thickBot="1" x14ac:dyDescent="0.2">
      <c r="A241" s="705"/>
      <c r="B241" s="706"/>
      <c r="C241" s="706"/>
      <c r="D241" s="706"/>
      <c r="E241" s="706"/>
      <c r="F241" s="706"/>
      <c r="G241" s="706"/>
      <c r="H241" s="706"/>
      <c r="I241" s="706"/>
      <c r="J241" s="706"/>
      <c r="K241" s="706"/>
      <c r="L241" s="706"/>
      <c r="M241" s="706"/>
      <c r="N241" s="706"/>
      <c r="O241" s="706"/>
      <c r="P241" s="706"/>
      <c r="Q241" s="706"/>
      <c r="R241" s="706"/>
      <c r="S241" s="706"/>
      <c r="T241" s="706"/>
      <c r="U241" s="706"/>
      <c r="V241" s="706"/>
      <c r="W241" s="706"/>
      <c r="X241" s="706"/>
      <c r="Y241" s="706"/>
      <c r="Z241" s="706"/>
      <c r="AA241" s="706"/>
      <c r="AB241" s="706"/>
      <c r="AC241" s="706"/>
      <c r="AD241" s="706"/>
      <c r="AE241" s="706"/>
      <c r="AF241" s="706"/>
      <c r="AG241" s="706"/>
      <c r="AH241" s="706"/>
      <c r="AI241" s="706"/>
      <c r="AJ241" s="706"/>
      <c r="AK241" s="707"/>
    </row>
    <row r="242" spans="1:37" x14ac:dyDescent="0.15">
      <c r="A242" s="703"/>
      <c r="B242" s="704"/>
      <c r="C242" s="704"/>
      <c r="D242" s="704"/>
      <c r="E242" s="704"/>
      <c r="F242" s="704"/>
      <c r="G242" s="704"/>
      <c r="H242" s="704"/>
      <c r="I242" s="697"/>
      <c r="J242" s="697"/>
      <c r="K242" s="697"/>
      <c r="L242" s="697"/>
      <c r="M242" s="588"/>
      <c r="N242" s="588"/>
      <c r="O242" s="588"/>
      <c r="P242" s="588"/>
      <c r="Q242" s="588"/>
      <c r="R242" s="588"/>
      <c r="S242" s="588"/>
      <c r="T242" s="588"/>
      <c r="U242" s="588"/>
      <c r="V242" s="697"/>
      <c r="W242" s="697"/>
      <c r="X242" s="697"/>
      <c r="Y242" s="697"/>
      <c r="Z242" s="697"/>
      <c r="AA242" s="697"/>
      <c r="AB242" s="697"/>
      <c r="AC242" s="697"/>
      <c r="AD242" s="697"/>
      <c r="AE242" s="697"/>
      <c r="AF242" s="697"/>
      <c r="AG242" s="697"/>
      <c r="AH242" s="697"/>
      <c r="AI242" s="588"/>
      <c r="AJ242" s="588"/>
      <c r="AK242" s="698"/>
    </row>
    <row r="243" spans="1:37" x14ac:dyDescent="0.15">
      <c r="A243" s="699" t="s">
        <v>1652</v>
      </c>
      <c r="B243" s="666"/>
      <c r="C243" s="700"/>
      <c r="D243" s="700"/>
      <c r="E243" s="700"/>
      <c r="F243" s="700"/>
      <c r="G243" s="700"/>
      <c r="H243" s="700"/>
      <c r="I243" s="700"/>
      <c r="J243" s="700"/>
      <c r="K243" s="700"/>
      <c r="L243" s="700"/>
      <c r="M243" s="700"/>
      <c r="N243" s="700"/>
      <c r="O243" s="700"/>
      <c r="P243" s="700"/>
      <c r="Q243" s="700"/>
      <c r="R243" s="700"/>
      <c r="S243" s="700"/>
      <c r="T243" s="700"/>
      <c r="U243" s="700"/>
      <c r="V243" s="700"/>
      <c r="W243" s="700"/>
      <c r="X243" s="700"/>
      <c r="Y243" s="700"/>
      <c r="Z243" s="700"/>
      <c r="AA243" s="700"/>
      <c r="AB243" s="700"/>
      <c r="AC243" s="700"/>
      <c r="AD243" s="700"/>
      <c r="AE243" s="700"/>
      <c r="AF243" s="700"/>
      <c r="AG243" s="700"/>
      <c r="AH243" s="700"/>
      <c r="AI243" s="700"/>
      <c r="AJ243" s="700"/>
      <c r="AK243" s="701"/>
    </row>
    <row r="244" spans="1:37" ht="14.25" thickBot="1" x14ac:dyDescent="0.2">
      <c r="A244" s="705"/>
      <c r="B244" s="706"/>
      <c r="C244" s="706"/>
      <c r="D244" s="706"/>
      <c r="E244" s="706"/>
      <c r="F244" s="706"/>
      <c r="G244" s="706"/>
      <c r="H244" s="706"/>
      <c r="I244" s="706"/>
      <c r="J244" s="706"/>
      <c r="K244" s="706"/>
      <c r="L244" s="706"/>
      <c r="M244" s="706"/>
      <c r="N244" s="706"/>
      <c r="O244" s="706"/>
      <c r="P244" s="706"/>
      <c r="Q244" s="706"/>
      <c r="R244" s="706"/>
      <c r="S244" s="706"/>
      <c r="T244" s="706"/>
      <c r="U244" s="706"/>
      <c r="V244" s="706"/>
      <c r="W244" s="706"/>
      <c r="X244" s="706"/>
      <c r="Y244" s="706"/>
      <c r="Z244" s="706"/>
      <c r="AA244" s="706"/>
      <c r="AB244" s="706"/>
      <c r="AC244" s="706"/>
      <c r="AD244" s="706"/>
      <c r="AE244" s="706"/>
      <c r="AF244" s="706"/>
      <c r="AG244" s="706"/>
      <c r="AH244" s="706"/>
      <c r="AI244" s="706"/>
      <c r="AJ244" s="706"/>
      <c r="AK244" s="707"/>
    </row>
    <row r="245" spans="1:37" x14ac:dyDescent="0.15">
      <c r="A245" s="218"/>
      <c r="B245" s="218"/>
      <c r="C245" s="218"/>
      <c r="D245" s="218"/>
      <c r="E245" s="218"/>
      <c r="F245" s="218"/>
      <c r="G245" s="218"/>
      <c r="H245" s="218"/>
      <c r="I245" s="218"/>
      <c r="J245" s="218"/>
      <c r="K245" s="218"/>
      <c r="L245" s="218"/>
      <c r="M245" s="218"/>
      <c r="N245" s="218"/>
      <c r="O245" s="218"/>
      <c r="P245" s="218"/>
      <c r="Q245" s="218"/>
      <c r="R245" s="218"/>
      <c r="S245" s="218"/>
      <c r="T245" s="218"/>
      <c r="U245" s="218"/>
      <c r="V245" s="218"/>
      <c r="W245" s="218"/>
      <c r="X245" s="218"/>
      <c r="Y245" s="218"/>
      <c r="Z245" s="218"/>
      <c r="AA245" s="218"/>
      <c r="AB245" s="218"/>
      <c r="AC245" s="218"/>
      <c r="AD245" s="218"/>
      <c r="AE245" s="218"/>
      <c r="AF245" s="218"/>
      <c r="AG245" s="218"/>
      <c r="AH245" s="218"/>
      <c r="AI245" s="218"/>
      <c r="AJ245" s="218"/>
      <c r="AK245" s="218"/>
    </row>
    <row r="246" spans="1:37" x14ac:dyDescent="0.15">
      <c r="A246" s="218"/>
      <c r="B246" s="218"/>
      <c r="C246" s="218"/>
      <c r="D246" s="218"/>
      <c r="E246" s="218"/>
      <c r="F246" s="218"/>
      <c r="G246" s="218"/>
      <c r="H246" s="218"/>
      <c r="I246" s="218"/>
      <c r="J246" s="218"/>
      <c r="K246" s="218"/>
      <c r="L246" s="218"/>
      <c r="M246" s="218"/>
      <c r="N246" s="218"/>
      <c r="O246" s="218"/>
      <c r="P246" s="218"/>
      <c r="Q246" s="218"/>
      <c r="R246" s="218"/>
      <c r="S246" s="218"/>
      <c r="T246" s="218"/>
      <c r="U246" s="218"/>
      <c r="V246" s="218"/>
      <c r="W246" s="218"/>
      <c r="X246" s="218"/>
      <c r="Y246" s="218"/>
      <c r="Z246" s="218"/>
      <c r="AA246" s="218"/>
      <c r="AB246" s="218"/>
      <c r="AC246" s="218"/>
      <c r="AD246" s="218"/>
      <c r="AE246" s="218"/>
      <c r="AF246" s="218"/>
      <c r="AG246" s="218"/>
      <c r="AH246" s="218"/>
      <c r="AI246" s="218"/>
      <c r="AJ246" s="218"/>
      <c r="AK246" s="218"/>
    </row>
    <row r="247" spans="1:37" x14ac:dyDescent="0.15">
      <c r="A247" s="218"/>
      <c r="B247" s="218"/>
      <c r="C247" s="218"/>
      <c r="D247" s="218"/>
      <c r="E247" s="218"/>
      <c r="F247" s="218"/>
      <c r="G247" s="218"/>
      <c r="H247" s="218"/>
      <c r="I247" s="218"/>
      <c r="J247" s="218"/>
      <c r="K247" s="218"/>
      <c r="L247" s="218"/>
      <c r="M247" s="218"/>
      <c r="N247" s="218"/>
      <c r="O247" s="218"/>
      <c r="P247" s="218"/>
      <c r="Q247" s="218"/>
      <c r="R247" s="218"/>
      <c r="S247" s="218"/>
      <c r="T247" s="218"/>
      <c r="U247" s="218"/>
      <c r="V247" s="218"/>
      <c r="W247" s="218"/>
      <c r="X247" s="218"/>
      <c r="Y247" s="218"/>
      <c r="Z247" s="218"/>
      <c r="AA247" s="218"/>
      <c r="AB247" s="218"/>
      <c r="AC247" s="218"/>
      <c r="AD247" s="218"/>
      <c r="AE247" s="218"/>
      <c r="AF247" s="218"/>
      <c r="AG247" s="218"/>
      <c r="AH247" s="218"/>
      <c r="AI247" s="218"/>
      <c r="AJ247" s="218"/>
      <c r="AK247" s="218"/>
    </row>
    <row r="248" spans="1:37" x14ac:dyDescent="0.15">
      <c r="A248" s="218"/>
      <c r="B248" s="218"/>
      <c r="C248" s="218"/>
      <c r="D248" s="218"/>
      <c r="E248" s="218"/>
      <c r="F248" s="218"/>
      <c r="G248" s="218"/>
      <c r="H248" s="218"/>
      <c r="I248" s="218"/>
      <c r="J248" s="218"/>
      <c r="K248" s="218"/>
      <c r="L248" s="218"/>
      <c r="M248" s="218"/>
      <c r="N248" s="218"/>
      <c r="O248" s="218"/>
      <c r="P248" s="218"/>
      <c r="Q248" s="218"/>
      <c r="R248" s="218"/>
      <c r="S248" s="218"/>
      <c r="T248" s="218"/>
      <c r="U248" s="218"/>
      <c r="V248" s="218"/>
      <c r="W248" s="218"/>
      <c r="X248" s="218"/>
      <c r="Y248" s="218"/>
      <c r="Z248" s="218"/>
      <c r="AA248" s="218"/>
      <c r="AB248" s="218"/>
      <c r="AC248" s="218"/>
      <c r="AD248" s="218"/>
      <c r="AE248" s="218"/>
      <c r="AF248" s="218"/>
      <c r="AG248" s="218"/>
      <c r="AH248" s="218"/>
      <c r="AI248" s="218"/>
      <c r="AJ248" s="218"/>
      <c r="AK248" s="218"/>
    </row>
    <row r="249" spans="1:37" x14ac:dyDescent="0.15">
      <c r="A249" s="218"/>
      <c r="B249" s="218"/>
      <c r="C249" s="218"/>
      <c r="D249" s="218"/>
      <c r="E249" s="218"/>
      <c r="F249" s="218"/>
      <c r="G249" s="218"/>
      <c r="H249" s="218"/>
      <c r="I249" s="218"/>
      <c r="J249" s="218"/>
      <c r="K249" s="218"/>
      <c r="L249" s="218"/>
      <c r="M249" s="218"/>
      <c r="N249" s="218"/>
      <c r="O249" s="218"/>
      <c r="P249" s="218"/>
      <c r="Q249" s="218"/>
      <c r="R249" s="218"/>
      <c r="S249" s="218"/>
      <c r="T249" s="218"/>
      <c r="U249" s="218"/>
      <c r="V249" s="218"/>
      <c r="W249" s="218"/>
      <c r="X249" s="218"/>
      <c r="Y249" s="218"/>
      <c r="Z249" s="218"/>
      <c r="AA249" s="218"/>
      <c r="AB249" s="218"/>
      <c r="AC249" s="218"/>
      <c r="AD249" s="218"/>
      <c r="AE249" s="218"/>
      <c r="AF249" s="218"/>
      <c r="AG249" s="218"/>
      <c r="AH249" s="218"/>
      <c r="AI249" s="218"/>
      <c r="AJ249" s="218"/>
      <c r="AK249" s="218"/>
    </row>
    <row r="250" spans="1:37" x14ac:dyDescent="0.15">
      <c r="A250" s="218"/>
      <c r="B250" s="218"/>
      <c r="C250" s="218"/>
      <c r="D250" s="218"/>
      <c r="E250" s="218"/>
      <c r="F250" s="218"/>
      <c r="G250" s="218"/>
      <c r="H250" s="218"/>
      <c r="I250" s="218"/>
      <c r="J250" s="218"/>
      <c r="K250" s="218"/>
      <c r="L250" s="218"/>
      <c r="M250" s="218"/>
      <c r="N250" s="218"/>
      <c r="O250" s="218"/>
      <c r="P250" s="218"/>
      <c r="Q250" s="218"/>
      <c r="R250" s="218"/>
      <c r="S250" s="218"/>
      <c r="T250" s="218"/>
      <c r="U250" s="218"/>
      <c r="V250" s="218"/>
      <c r="W250" s="218"/>
      <c r="X250" s="218"/>
      <c r="Y250" s="218"/>
      <c r="Z250" s="218"/>
      <c r="AA250" s="218"/>
      <c r="AB250" s="218"/>
      <c r="AC250" s="218"/>
      <c r="AD250" s="218"/>
      <c r="AE250" s="218"/>
      <c r="AF250" s="218"/>
      <c r="AG250" s="218"/>
      <c r="AH250" s="218"/>
      <c r="AI250" s="218"/>
      <c r="AJ250" s="218"/>
      <c r="AK250" s="218"/>
    </row>
    <row r="251" spans="1:37" x14ac:dyDescent="0.15">
      <c r="A251" s="218"/>
      <c r="B251" s="218"/>
      <c r="C251" s="218"/>
      <c r="D251" s="218"/>
      <c r="E251" s="218"/>
      <c r="F251" s="218"/>
      <c r="G251" s="218"/>
      <c r="H251" s="218"/>
      <c r="I251" s="218"/>
      <c r="J251" s="218"/>
      <c r="K251" s="218"/>
      <c r="L251" s="218"/>
      <c r="M251" s="218"/>
      <c r="N251" s="218"/>
      <c r="O251" s="218"/>
      <c r="P251" s="218"/>
      <c r="Q251" s="218"/>
      <c r="R251" s="218"/>
      <c r="S251" s="218"/>
      <c r="T251" s="218"/>
      <c r="U251" s="218"/>
      <c r="V251" s="218"/>
      <c r="W251" s="218"/>
      <c r="X251" s="218"/>
      <c r="Y251" s="218"/>
      <c r="Z251" s="218"/>
      <c r="AA251" s="218"/>
      <c r="AB251" s="218"/>
      <c r="AC251" s="218"/>
      <c r="AD251" s="218"/>
      <c r="AE251" s="218"/>
      <c r="AF251" s="218"/>
      <c r="AG251" s="218"/>
      <c r="AH251" s="218"/>
      <c r="AI251" s="218"/>
      <c r="AJ251" s="218"/>
      <c r="AK251" s="218"/>
    </row>
    <row r="252" spans="1:37" x14ac:dyDescent="0.15">
      <c r="A252" s="218"/>
      <c r="B252" s="218"/>
      <c r="C252" s="218"/>
      <c r="D252" s="218"/>
      <c r="E252" s="218"/>
      <c r="F252" s="218"/>
      <c r="G252" s="218"/>
      <c r="H252" s="218"/>
      <c r="I252" s="218"/>
      <c r="J252" s="218"/>
      <c r="K252" s="218"/>
      <c r="L252" s="218"/>
      <c r="M252" s="218"/>
      <c r="N252" s="218"/>
      <c r="O252" s="218"/>
      <c r="P252" s="218"/>
      <c r="Q252" s="218"/>
      <c r="R252" s="218"/>
      <c r="S252" s="218"/>
      <c r="T252" s="218"/>
      <c r="U252" s="218"/>
      <c r="V252" s="218"/>
      <c r="W252" s="218"/>
      <c r="X252" s="218"/>
      <c r="Y252" s="218"/>
      <c r="Z252" s="218"/>
      <c r="AA252" s="218"/>
      <c r="AB252" s="218"/>
      <c r="AC252" s="218"/>
      <c r="AD252" s="218"/>
      <c r="AE252" s="218"/>
      <c r="AF252" s="218"/>
      <c r="AG252" s="218"/>
      <c r="AH252" s="218"/>
      <c r="AI252" s="218"/>
      <c r="AJ252" s="218"/>
      <c r="AK252" s="218"/>
    </row>
    <row r="253" spans="1:37" x14ac:dyDescent="0.15">
      <c r="A253" s="218"/>
      <c r="B253" s="218"/>
      <c r="C253" s="218"/>
      <c r="D253" s="218"/>
      <c r="E253" s="218"/>
      <c r="F253" s="218"/>
      <c r="G253" s="218"/>
      <c r="H253" s="218"/>
      <c r="I253" s="218"/>
      <c r="J253" s="218"/>
      <c r="K253" s="218"/>
      <c r="L253" s="218"/>
      <c r="M253" s="218"/>
      <c r="N253" s="218"/>
      <c r="O253" s="218"/>
      <c r="P253" s="218"/>
      <c r="Q253" s="218"/>
      <c r="R253" s="218"/>
      <c r="S253" s="218"/>
      <c r="T253" s="218"/>
      <c r="U253" s="218"/>
      <c r="V253" s="218"/>
      <c r="W253" s="218"/>
      <c r="X253" s="218"/>
      <c r="Y253" s="218"/>
      <c r="Z253" s="218"/>
      <c r="AA253" s="218"/>
      <c r="AB253" s="218"/>
      <c r="AC253" s="218"/>
      <c r="AD253" s="218"/>
      <c r="AE253" s="218"/>
      <c r="AF253" s="218"/>
      <c r="AG253" s="218"/>
      <c r="AH253" s="218"/>
      <c r="AI253" s="218"/>
      <c r="AJ253" s="218"/>
      <c r="AK253" s="218"/>
    </row>
    <row r="254" spans="1:37" x14ac:dyDescent="0.15">
      <c r="A254" s="218"/>
      <c r="B254" s="218"/>
      <c r="C254" s="218"/>
      <c r="D254" s="218"/>
      <c r="E254" s="218"/>
      <c r="F254" s="218"/>
      <c r="G254" s="218"/>
      <c r="H254" s="218"/>
      <c r="I254" s="218"/>
      <c r="J254" s="218"/>
      <c r="K254" s="218"/>
      <c r="L254" s="218"/>
      <c r="M254" s="218"/>
      <c r="N254" s="218"/>
      <c r="O254" s="218"/>
      <c r="P254" s="218"/>
      <c r="Q254" s="218"/>
      <c r="R254" s="218"/>
      <c r="S254" s="218"/>
      <c r="T254" s="218"/>
      <c r="U254" s="218"/>
      <c r="V254" s="218"/>
      <c r="W254" s="218"/>
      <c r="X254" s="218"/>
      <c r="Y254" s="218"/>
      <c r="Z254" s="218"/>
      <c r="AA254" s="218"/>
      <c r="AB254" s="218"/>
      <c r="AC254" s="218"/>
      <c r="AD254" s="218"/>
      <c r="AE254" s="218"/>
      <c r="AF254" s="218"/>
      <c r="AG254" s="218"/>
      <c r="AH254" s="218"/>
      <c r="AI254" s="218"/>
      <c r="AJ254" s="218"/>
      <c r="AK254" s="218"/>
    </row>
    <row r="255" spans="1:37" x14ac:dyDescent="0.15">
      <c r="A255" s="218"/>
      <c r="B255" s="218"/>
      <c r="C255" s="218"/>
      <c r="D255" s="218"/>
      <c r="E255" s="218"/>
      <c r="F255" s="218"/>
      <c r="G255" s="218"/>
      <c r="H255" s="218"/>
      <c r="I255" s="218"/>
      <c r="J255" s="218"/>
      <c r="K255" s="218"/>
      <c r="L255" s="218"/>
      <c r="M255" s="218"/>
      <c r="N255" s="218"/>
      <c r="O255" s="218"/>
      <c r="P255" s="218"/>
      <c r="Q255" s="218"/>
      <c r="R255" s="218"/>
      <c r="S255" s="218"/>
      <c r="T255" s="218"/>
      <c r="U255" s="218"/>
      <c r="V255" s="218"/>
      <c r="W255" s="218"/>
      <c r="X255" s="218"/>
      <c r="Y255" s="218"/>
      <c r="Z255" s="218"/>
      <c r="AA255" s="218"/>
      <c r="AB255" s="218"/>
      <c r="AC255" s="218"/>
      <c r="AD255" s="218"/>
      <c r="AE255" s="218"/>
      <c r="AF255" s="218"/>
      <c r="AG255" s="218"/>
      <c r="AH255" s="218"/>
      <c r="AI255" s="218"/>
      <c r="AJ255" s="218"/>
      <c r="AK255" s="218"/>
    </row>
    <row r="256" spans="1:37" x14ac:dyDescent="0.15">
      <c r="A256" s="218"/>
      <c r="B256" s="218"/>
      <c r="C256" s="218"/>
      <c r="D256" s="218"/>
      <c r="E256" s="218"/>
      <c r="F256" s="218"/>
      <c r="G256" s="218"/>
      <c r="H256" s="218"/>
      <c r="I256" s="218"/>
      <c r="J256" s="218"/>
      <c r="K256" s="218"/>
      <c r="L256" s="218"/>
      <c r="M256" s="218"/>
      <c r="N256" s="218"/>
      <c r="O256" s="218"/>
      <c r="P256" s="218"/>
      <c r="Q256" s="218"/>
      <c r="R256" s="218"/>
      <c r="S256" s="218"/>
      <c r="T256" s="218"/>
      <c r="U256" s="218"/>
      <c r="V256" s="218"/>
      <c r="W256" s="218"/>
      <c r="X256" s="218"/>
      <c r="Y256" s="218"/>
      <c r="Z256" s="218"/>
      <c r="AA256" s="218"/>
      <c r="AB256" s="218"/>
      <c r="AC256" s="218"/>
      <c r="AD256" s="218"/>
      <c r="AE256" s="218"/>
      <c r="AF256" s="218"/>
      <c r="AG256" s="218"/>
      <c r="AH256" s="218"/>
      <c r="AI256" s="218"/>
      <c r="AJ256" s="218"/>
      <c r="AK256" s="218"/>
    </row>
    <row r="257" spans="1:37" x14ac:dyDescent="0.15">
      <c r="A257" s="218"/>
      <c r="B257" s="218"/>
      <c r="C257" s="218"/>
      <c r="D257" s="218"/>
      <c r="E257" s="218"/>
      <c r="F257" s="218"/>
      <c r="G257" s="218"/>
      <c r="H257" s="218"/>
      <c r="I257" s="218"/>
      <c r="J257" s="218"/>
      <c r="K257" s="218"/>
      <c r="L257" s="218"/>
      <c r="M257" s="218"/>
      <c r="N257" s="218"/>
      <c r="O257" s="218"/>
      <c r="P257" s="218"/>
      <c r="Q257" s="218"/>
      <c r="R257" s="218"/>
      <c r="S257" s="218"/>
      <c r="T257" s="218"/>
      <c r="U257" s="218"/>
      <c r="V257" s="218"/>
      <c r="W257" s="218"/>
      <c r="X257" s="218"/>
      <c r="Y257" s="218"/>
      <c r="Z257" s="218"/>
      <c r="AA257" s="218"/>
      <c r="AB257" s="218"/>
      <c r="AC257" s="218"/>
      <c r="AD257" s="218"/>
      <c r="AE257" s="218"/>
      <c r="AF257" s="218"/>
      <c r="AG257" s="218"/>
      <c r="AH257" s="218"/>
      <c r="AI257" s="218"/>
      <c r="AJ257" s="218"/>
      <c r="AK257" s="218"/>
    </row>
    <row r="258" spans="1:37" x14ac:dyDescent="0.15">
      <c r="A258" s="218"/>
      <c r="B258" s="218"/>
      <c r="C258" s="218"/>
      <c r="D258" s="218"/>
      <c r="E258" s="218"/>
      <c r="F258" s="218"/>
      <c r="G258" s="218"/>
      <c r="H258" s="218"/>
      <c r="I258" s="218"/>
      <c r="J258" s="218"/>
      <c r="K258" s="218"/>
      <c r="L258" s="218"/>
      <c r="M258" s="218"/>
      <c r="N258" s="218"/>
      <c r="O258" s="218"/>
      <c r="P258" s="218"/>
      <c r="Q258" s="218"/>
      <c r="R258" s="218"/>
      <c r="S258" s="218"/>
      <c r="T258" s="218"/>
      <c r="U258" s="218"/>
      <c r="V258" s="218"/>
      <c r="W258" s="218"/>
      <c r="X258" s="218"/>
      <c r="Y258" s="218"/>
      <c r="Z258" s="218"/>
      <c r="AA258" s="218"/>
      <c r="AB258" s="218"/>
      <c r="AC258" s="218"/>
      <c r="AD258" s="218"/>
      <c r="AE258" s="218"/>
      <c r="AF258" s="218"/>
      <c r="AG258" s="218"/>
      <c r="AH258" s="218"/>
      <c r="AI258" s="218"/>
      <c r="AJ258" s="218"/>
      <c r="AK258" s="218"/>
    </row>
    <row r="259" spans="1:37" x14ac:dyDescent="0.15">
      <c r="A259" s="218"/>
      <c r="B259" s="218"/>
      <c r="C259" s="218"/>
      <c r="D259" s="218"/>
      <c r="E259" s="218"/>
      <c r="F259" s="218"/>
      <c r="G259" s="218"/>
      <c r="H259" s="218"/>
      <c r="I259" s="218"/>
      <c r="J259" s="218"/>
      <c r="K259" s="218"/>
      <c r="L259" s="218"/>
      <c r="M259" s="218"/>
      <c r="N259" s="218"/>
      <c r="O259" s="218"/>
      <c r="P259" s="218"/>
      <c r="Q259" s="218"/>
      <c r="R259" s="218"/>
      <c r="S259" s="218"/>
      <c r="T259" s="218"/>
      <c r="U259" s="218"/>
      <c r="V259" s="218"/>
      <c r="W259" s="218"/>
      <c r="X259" s="218"/>
      <c r="Y259" s="218"/>
      <c r="Z259" s="218"/>
      <c r="AA259" s="218"/>
      <c r="AB259" s="218"/>
      <c r="AC259" s="218"/>
      <c r="AD259" s="218"/>
      <c r="AE259" s="218"/>
      <c r="AF259" s="218"/>
      <c r="AG259" s="218"/>
      <c r="AH259" s="218"/>
      <c r="AI259" s="218"/>
      <c r="AJ259" s="218"/>
      <c r="AK259" s="218"/>
    </row>
    <row r="260" spans="1:37" x14ac:dyDescent="0.15">
      <c r="A260" s="218"/>
      <c r="B260" s="218"/>
      <c r="C260" s="218"/>
      <c r="D260" s="218"/>
      <c r="E260" s="218"/>
      <c r="F260" s="218"/>
      <c r="G260" s="218"/>
      <c r="H260" s="218"/>
      <c r="I260" s="218"/>
      <c r="J260" s="218"/>
      <c r="K260" s="218"/>
      <c r="L260" s="218"/>
      <c r="M260" s="218"/>
      <c r="N260" s="218"/>
      <c r="O260" s="218"/>
      <c r="P260" s="218"/>
      <c r="Q260" s="218"/>
      <c r="R260" s="218"/>
      <c r="S260" s="218"/>
      <c r="T260" s="218"/>
      <c r="U260" s="218"/>
      <c r="V260" s="218"/>
      <c r="W260" s="218"/>
      <c r="X260" s="218"/>
      <c r="Y260" s="218"/>
      <c r="Z260" s="218"/>
      <c r="AA260" s="218"/>
      <c r="AB260" s="218"/>
      <c r="AC260" s="218"/>
      <c r="AD260" s="218"/>
      <c r="AE260" s="218"/>
      <c r="AF260" s="218"/>
      <c r="AG260" s="218"/>
      <c r="AH260" s="218"/>
      <c r="AI260" s="218"/>
      <c r="AJ260" s="218"/>
      <c r="AK260" s="218"/>
    </row>
    <row r="261" spans="1:37" x14ac:dyDescent="0.15">
      <c r="A261" s="218"/>
      <c r="B261" s="218"/>
      <c r="C261" s="218"/>
      <c r="D261" s="218"/>
      <c r="E261" s="218"/>
      <c r="F261" s="218"/>
      <c r="G261" s="218"/>
      <c r="H261" s="218"/>
      <c r="I261" s="218"/>
      <c r="J261" s="218"/>
      <c r="K261" s="218"/>
      <c r="L261" s="218"/>
      <c r="M261" s="218"/>
      <c r="N261" s="218"/>
      <c r="O261" s="218"/>
      <c r="P261" s="218"/>
      <c r="Q261" s="218"/>
      <c r="R261" s="218"/>
      <c r="S261" s="218"/>
      <c r="T261" s="218"/>
      <c r="U261" s="218"/>
      <c r="V261" s="218"/>
      <c r="W261" s="218"/>
      <c r="X261" s="218"/>
      <c r="Y261" s="218"/>
      <c r="Z261" s="218"/>
      <c r="AA261" s="218"/>
      <c r="AB261" s="218"/>
      <c r="AC261" s="218"/>
      <c r="AD261" s="218"/>
      <c r="AE261" s="218"/>
      <c r="AF261" s="218"/>
      <c r="AG261" s="218"/>
      <c r="AH261" s="218"/>
      <c r="AI261" s="218"/>
      <c r="AJ261" s="218"/>
      <c r="AK261" s="218"/>
    </row>
    <row r="262" spans="1:37" x14ac:dyDescent="0.15">
      <c r="A262" s="218"/>
      <c r="B262" s="218"/>
      <c r="C262" s="218"/>
      <c r="D262" s="218"/>
      <c r="E262" s="218"/>
      <c r="F262" s="218"/>
      <c r="G262" s="218"/>
      <c r="H262" s="218"/>
      <c r="I262" s="218"/>
      <c r="J262" s="218"/>
      <c r="K262" s="218"/>
      <c r="L262" s="218"/>
      <c r="M262" s="218"/>
      <c r="N262" s="218"/>
      <c r="O262" s="218"/>
      <c r="P262" s="218"/>
      <c r="Q262" s="218"/>
      <c r="R262" s="218"/>
      <c r="S262" s="218"/>
      <c r="T262" s="218"/>
      <c r="U262" s="218"/>
      <c r="V262" s="218"/>
      <c r="W262" s="218"/>
      <c r="X262" s="218"/>
      <c r="Y262" s="218"/>
      <c r="Z262" s="218"/>
      <c r="AA262" s="218"/>
      <c r="AB262" s="218"/>
      <c r="AC262" s="218"/>
      <c r="AD262" s="218"/>
      <c r="AE262" s="218"/>
      <c r="AF262" s="218"/>
      <c r="AG262" s="218"/>
      <c r="AH262" s="218"/>
      <c r="AI262" s="218"/>
      <c r="AJ262" s="218"/>
      <c r="AK262" s="218"/>
    </row>
    <row r="263" spans="1:37" x14ac:dyDescent="0.15">
      <c r="A263" s="218"/>
      <c r="B263" s="218"/>
      <c r="C263" s="218"/>
      <c r="D263" s="218"/>
      <c r="E263" s="218"/>
      <c r="F263" s="218"/>
      <c r="G263" s="218"/>
      <c r="H263" s="218"/>
      <c r="I263" s="218"/>
      <c r="J263" s="218"/>
      <c r="K263" s="218"/>
      <c r="L263" s="218"/>
      <c r="M263" s="218"/>
      <c r="N263" s="218"/>
      <c r="O263" s="218"/>
      <c r="P263" s="218"/>
      <c r="Q263" s="218"/>
      <c r="R263" s="218"/>
      <c r="S263" s="218"/>
      <c r="T263" s="218"/>
      <c r="U263" s="218"/>
      <c r="V263" s="218"/>
      <c r="W263" s="218"/>
      <c r="X263" s="218"/>
      <c r="Y263" s="218"/>
      <c r="Z263" s="218"/>
      <c r="AA263" s="218"/>
      <c r="AB263" s="218"/>
      <c r="AC263" s="218"/>
      <c r="AD263" s="218"/>
      <c r="AE263" s="218"/>
      <c r="AF263" s="218"/>
      <c r="AG263" s="218"/>
      <c r="AH263" s="218"/>
      <c r="AI263" s="218"/>
      <c r="AJ263" s="218"/>
      <c r="AK263" s="218"/>
    </row>
    <row r="264" spans="1:37" x14ac:dyDescent="0.15">
      <c r="A264" s="218"/>
      <c r="B264" s="218"/>
      <c r="C264" s="218"/>
      <c r="D264" s="218"/>
      <c r="E264" s="218"/>
      <c r="F264" s="218"/>
      <c r="G264" s="218"/>
      <c r="H264" s="218"/>
      <c r="I264" s="218"/>
      <c r="J264" s="218"/>
      <c r="K264" s="218"/>
      <c r="L264" s="218"/>
      <c r="M264" s="218"/>
      <c r="N264" s="218"/>
      <c r="O264" s="218"/>
      <c r="P264" s="218"/>
      <c r="Q264" s="218"/>
      <c r="R264" s="218"/>
      <c r="S264" s="218"/>
      <c r="T264" s="218"/>
      <c r="U264" s="218"/>
      <c r="V264" s="218"/>
      <c r="W264" s="218"/>
      <c r="X264" s="218"/>
      <c r="Y264" s="218"/>
      <c r="Z264" s="218"/>
      <c r="AA264" s="218"/>
      <c r="AB264" s="218"/>
      <c r="AC264" s="218"/>
      <c r="AD264" s="218"/>
      <c r="AE264" s="218"/>
      <c r="AF264" s="218"/>
      <c r="AG264" s="218"/>
      <c r="AH264" s="218"/>
      <c r="AI264" s="218"/>
      <c r="AJ264" s="218"/>
      <c r="AK264" s="218"/>
    </row>
    <row r="265" spans="1:37" x14ac:dyDescent="0.15">
      <c r="A265" s="218"/>
      <c r="B265" s="218"/>
      <c r="C265" s="218"/>
      <c r="D265" s="218"/>
      <c r="E265" s="218"/>
      <c r="F265" s="218"/>
      <c r="G265" s="218"/>
      <c r="H265" s="218"/>
      <c r="I265" s="218"/>
      <c r="J265" s="218"/>
      <c r="K265" s="218"/>
      <c r="L265" s="218"/>
      <c r="M265" s="218"/>
      <c r="N265" s="218"/>
      <c r="O265" s="218"/>
      <c r="P265" s="218"/>
      <c r="Q265" s="218"/>
      <c r="R265" s="218"/>
      <c r="S265" s="218"/>
      <c r="T265" s="218"/>
      <c r="U265" s="218"/>
      <c r="V265" s="218"/>
      <c r="W265" s="218"/>
      <c r="X265" s="218"/>
      <c r="Y265" s="218"/>
      <c r="Z265" s="218"/>
      <c r="AA265" s="218"/>
      <c r="AB265" s="218"/>
      <c r="AC265" s="218"/>
      <c r="AD265" s="218"/>
      <c r="AE265" s="218"/>
      <c r="AF265" s="218"/>
      <c r="AG265" s="218"/>
      <c r="AH265" s="218"/>
      <c r="AI265" s="218"/>
      <c r="AJ265" s="218"/>
      <c r="AK265" s="218"/>
    </row>
    <row r="266" spans="1:37" x14ac:dyDescent="0.15">
      <c r="A266" s="218"/>
      <c r="B266" s="218"/>
      <c r="C266" s="218"/>
      <c r="D266" s="218"/>
      <c r="E266" s="218"/>
      <c r="F266" s="218"/>
      <c r="G266" s="218"/>
      <c r="H266" s="218"/>
      <c r="I266" s="218"/>
      <c r="J266" s="218"/>
      <c r="K266" s="218"/>
      <c r="L266" s="218"/>
      <c r="M266" s="218"/>
      <c r="N266" s="218"/>
      <c r="O266" s="218"/>
      <c r="P266" s="218"/>
      <c r="Q266" s="218"/>
      <c r="R266" s="218"/>
      <c r="S266" s="218"/>
      <c r="T266" s="218"/>
      <c r="U266" s="218"/>
      <c r="V266" s="218"/>
      <c r="W266" s="218"/>
      <c r="X266" s="218"/>
      <c r="Y266" s="218"/>
      <c r="Z266" s="218"/>
      <c r="AA266" s="218"/>
      <c r="AB266" s="218"/>
      <c r="AC266" s="218"/>
      <c r="AD266" s="218"/>
      <c r="AE266" s="218"/>
      <c r="AF266" s="218"/>
      <c r="AG266" s="218"/>
      <c r="AH266" s="218"/>
      <c r="AI266" s="218"/>
      <c r="AJ266" s="218"/>
      <c r="AK266" s="218"/>
    </row>
    <row r="267" spans="1:37" x14ac:dyDescent="0.15">
      <c r="A267" s="218"/>
      <c r="B267" s="218"/>
      <c r="C267" s="218"/>
      <c r="D267" s="218"/>
      <c r="E267" s="218"/>
      <c r="F267" s="218"/>
      <c r="G267" s="218"/>
      <c r="H267" s="218"/>
      <c r="I267" s="218"/>
      <c r="J267" s="218"/>
      <c r="K267" s="218"/>
      <c r="L267" s="218"/>
      <c r="M267" s="218"/>
      <c r="N267" s="218"/>
      <c r="O267" s="218"/>
      <c r="P267" s="218"/>
      <c r="Q267" s="218"/>
      <c r="R267" s="218"/>
      <c r="S267" s="218"/>
      <c r="T267" s="218"/>
      <c r="U267" s="218"/>
      <c r="V267" s="218"/>
      <c r="W267" s="218"/>
      <c r="X267" s="218"/>
      <c r="Y267" s="218"/>
      <c r="Z267" s="218"/>
      <c r="AA267" s="218"/>
      <c r="AB267" s="218"/>
      <c r="AC267" s="218"/>
      <c r="AD267" s="218"/>
      <c r="AE267" s="218"/>
      <c r="AF267" s="218"/>
      <c r="AG267" s="218"/>
      <c r="AH267" s="218"/>
      <c r="AI267" s="218"/>
      <c r="AJ267" s="218"/>
      <c r="AK267" s="218"/>
    </row>
    <row r="268" spans="1:37" x14ac:dyDescent="0.15">
      <c r="A268" s="218"/>
      <c r="B268" s="218"/>
      <c r="C268" s="218"/>
      <c r="D268" s="218"/>
      <c r="E268" s="218"/>
      <c r="F268" s="218"/>
      <c r="G268" s="218"/>
      <c r="H268" s="218"/>
      <c r="I268" s="218"/>
      <c r="J268" s="218"/>
      <c r="K268" s="218"/>
      <c r="L268" s="218"/>
      <c r="M268" s="218"/>
      <c r="N268" s="218"/>
      <c r="O268" s="218"/>
      <c r="P268" s="218"/>
      <c r="Q268" s="218"/>
      <c r="R268" s="218"/>
      <c r="S268" s="218"/>
      <c r="T268" s="218"/>
      <c r="U268" s="218"/>
      <c r="V268" s="218"/>
      <c r="W268" s="218"/>
      <c r="X268" s="218"/>
      <c r="Y268" s="218"/>
      <c r="Z268" s="218"/>
      <c r="AA268" s="218"/>
      <c r="AB268" s="218"/>
      <c r="AC268" s="218"/>
      <c r="AD268" s="218"/>
      <c r="AE268" s="218"/>
      <c r="AF268" s="218"/>
      <c r="AG268" s="218"/>
      <c r="AH268" s="218"/>
      <c r="AI268" s="218"/>
      <c r="AJ268" s="218"/>
      <c r="AK268" s="218"/>
    </row>
    <row r="269" spans="1:37" x14ac:dyDescent="0.15">
      <c r="A269" s="218"/>
      <c r="B269" s="218"/>
      <c r="C269" s="218"/>
      <c r="D269" s="218"/>
      <c r="E269" s="218"/>
      <c r="F269" s="218"/>
      <c r="G269" s="218"/>
      <c r="H269" s="218"/>
      <c r="I269" s="218"/>
      <c r="J269" s="218"/>
      <c r="K269" s="218"/>
      <c r="L269" s="218"/>
      <c r="M269" s="218"/>
      <c r="N269" s="218"/>
      <c r="O269" s="218"/>
      <c r="P269" s="218"/>
      <c r="Q269" s="218"/>
      <c r="R269" s="218"/>
      <c r="S269" s="218"/>
      <c r="T269" s="218"/>
      <c r="U269" s="218"/>
      <c r="V269" s="218"/>
      <c r="W269" s="218"/>
      <c r="X269" s="218"/>
      <c r="Y269" s="218"/>
      <c r="Z269" s="218"/>
      <c r="AA269" s="218"/>
      <c r="AB269" s="218"/>
      <c r="AC269" s="218"/>
      <c r="AD269" s="218"/>
      <c r="AE269" s="218"/>
      <c r="AF269" s="218"/>
      <c r="AG269" s="218"/>
      <c r="AH269" s="218"/>
      <c r="AI269" s="218"/>
      <c r="AJ269" s="218"/>
      <c r="AK269" s="218"/>
    </row>
    <row r="270" spans="1:37" x14ac:dyDescent="0.15">
      <c r="A270" s="218"/>
      <c r="B270" s="218"/>
      <c r="C270" s="218"/>
      <c r="D270" s="218"/>
      <c r="E270" s="218"/>
      <c r="F270" s="218"/>
      <c r="G270" s="218"/>
      <c r="H270" s="218"/>
      <c r="I270" s="218"/>
      <c r="J270" s="218"/>
      <c r="K270" s="218"/>
      <c r="L270" s="218"/>
      <c r="M270" s="218"/>
      <c r="N270" s="218"/>
      <c r="O270" s="218"/>
      <c r="P270" s="218"/>
      <c r="Q270" s="218"/>
      <c r="R270" s="218"/>
      <c r="S270" s="218"/>
      <c r="T270" s="218"/>
      <c r="U270" s="218"/>
      <c r="V270" s="218"/>
      <c r="W270" s="218"/>
      <c r="X270" s="218"/>
      <c r="Y270" s="218"/>
      <c r="Z270" s="218"/>
      <c r="AA270" s="218"/>
      <c r="AB270" s="218"/>
      <c r="AC270" s="218"/>
      <c r="AD270" s="218"/>
      <c r="AE270" s="218"/>
      <c r="AF270" s="218"/>
      <c r="AG270" s="218"/>
      <c r="AH270" s="218"/>
      <c r="AI270" s="218"/>
      <c r="AJ270" s="218"/>
      <c r="AK270" s="218"/>
    </row>
    <row r="271" spans="1:37" x14ac:dyDescent="0.15">
      <c r="A271" s="218"/>
      <c r="B271" s="218"/>
      <c r="C271" s="218"/>
      <c r="D271" s="218"/>
      <c r="E271" s="218"/>
      <c r="F271" s="218"/>
      <c r="G271" s="218"/>
      <c r="H271" s="218"/>
      <c r="I271" s="218"/>
      <c r="J271" s="218"/>
      <c r="K271" s="218"/>
      <c r="L271" s="218"/>
      <c r="M271" s="218"/>
      <c r="N271" s="218"/>
      <c r="O271" s="218"/>
      <c r="P271" s="218"/>
      <c r="Q271" s="218"/>
      <c r="R271" s="218"/>
      <c r="S271" s="218"/>
      <c r="T271" s="218"/>
      <c r="U271" s="218"/>
      <c r="V271" s="218"/>
      <c r="W271" s="218"/>
      <c r="X271" s="218"/>
      <c r="Y271" s="218"/>
      <c r="Z271" s="218"/>
      <c r="AA271" s="218"/>
      <c r="AB271" s="218"/>
      <c r="AC271" s="218"/>
      <c r="AD271" s="218"/>
      <c r="AE271" s="218"/>
      <c r="AF271" s="218"/>
      <c r="AG271" s="218"/>
      <c r="AH271" s="218"/>
      <c r="AI271" s="218"/>
      <c r="AJ271" s="218"/>
      <c r="AK271" s="218"/>
    </row>
    <row r="272" spans="1:37" x14ac:dyDescent="0.15">
      <c r="A272" s="218"/>
      <c r="B272" s="218"/>
      <c r="C272" s="218"/>
      <c r="D272" s="218"/>
      <c r="E272" s="218"/>
      <c r="F272" s="218"/>
      <c r="G272" s="218"/>
      <c r="H272" s="218"/>
      <c r="I272" s="218"/>
      <c r="J272" s="218"/>
      <c r="K272" s="218"/>
      <c r="L272" s="218"/>
      <c r="M272" s="218"/>
      <c r="N272" s="218"/>
      <c r="O272" s="218"/>
      <c r="P272" s="218"/>
      <c r="Q272" s="218"/>
      <c r="R272" s="218"/>
      <c r="S272" s="218"/>
      <c r="T272" s="218"/>
      <c r="U272" s="218"/>
      <c r="V272" s="218"/>
      <c r="W272" s="218"/>
      <c r="X272" s="218"/>
      <c r="Y272" s="218"/>
      <c r="Z272" s="218"/>
      <c r="AA272" s="218"/>
      <c r="AB272" s="218"/>
      <c r="AC272" s="218"/>
      <c r="AD272" s="218"/>
      <c r="AE272" s="218"/>
      <c r="AF272" s="218"/>
      <c r="AG272" s="218"/>
      <c r="AH272" s="218"/>
      <c r="AI272" s="218"/>
      <c r="AJ272" s="218"/>
      <c r="AK272" s="218"/>
    </row>
    <row r="273" spans="1:37" x14ac:dyDescent="0.15">
      <c r="A273" s="218"/>
      <c r="B273" s="218"/>
      <c r="C273" s="218"/>
      <c r="D273" s="218"/>
      <c r="E273" s="218"/>
      <c r="F273" s="218"/>
      <c r="G273" s="218"/>
      <c r="H273" s="218"/>
      <c r="I273" s="218"/>
      <c r="J273" s="218"/>
      <c r="K273" s="218"/>
      <c r="L273" s="218"/>
      <c r="M273" s="218"/>
      <c r="N273" s="218"/>
      <c r="O273" s="218"/>
      <c r="P273" s="218"/>
      <c r="Q273" s="218"/>
      <c r="R273" s="218"/>
      <c r="S273" s="218"/>
      <c r="T273" s="218"/>
      <c r="U273" s="218"/>
      <c r="V273" s="218"/>
      <c r="W273" s="218"/>
      <c r="X273" s="218"/>
      <c r="Y273" s="218"/>
      <c r="Z273" s="218"/>
      <c r="AA273" s="218"/>
      <c r="AB273" s="218"/>
      <c r="AC273" s="218"/>
      <c r="AD273" s="218"/>
      <c r="AE273" s="218"/>
      <c r="AF273" s="218"/>
      <c r="AG273" s="218"/>
      <c r="AH273" s="218"/>
      <c r="AI273" s="218"/>
      <c r="AJ273" s="218"/>
      <c r="AK273" s="218"/>
    </row>
    <row r="274" spans="1:37" x14ac:dyDescent="0.15">
      <c r="A274" s="218"/>
      <c r="B274" s="218"/>
      <c r="C274" s="218"/>
      <c r="D274" s="218"/>
      <c r="E274" s="218"/>
      <c r="F274" s="218"/>
      <c r="G274" s="218"/>
      <c r="H274" s="218"/>
      <c r="I274" s="218"/>
      <c r="J274" s="218"/>
      <c r="K274" s="218"/>
      <c r="L274" s="218"/>
      <c r="M274" s="218"/>
      <c r="N274" s="218"/>
      <c r="O274" s="218"/>
      <c r="P274" s="218"/>
      <c r="Q274" s="218"/>
      <c r="R274" s="218"/>
      <c r="S274" s="218"/>
      <c r="T274" s="218"/>
      <c r="U274" s="218"/>
      <c r="V274" s="218"/>
      <c r="W274" s="218"/>
      <c r="X274" s="218"/>
      <c r="Y274" s="218"/>
      <c r="Z274" s="218"/>
      <c r="AA274" s="218"/>
      <c r="AB274" s="218"/>
      <c r="AC274" s="218"/>
      <c r="AD274" s="218"/>
      <c r="AE274" s="218"/>
      <c r="AF274" s="218"/>
      <c r="AG274" s="218"/>
      <c r="AH274" s="218"/>
      <c r="AI274" s="218"/>
      <c r="AJ274" s="218"/>
      <c r="AK274" s="218"/>
    </row>
    <row r="275" spans="1:37" x14ac:dyDescent="0.15">
      <c r="A275" s="218"/>
      <c r="B275" s="218"/>
      <c r="C275" s="218"/>
      <c r="D275" s="218"/>
      <c r="E275" s="218"/>
      <c r="F275" s="218"/>
      <c r="G275" s="218"/>
      <c r="H275" s="218"/>
      <c r="I275" s="218"/>
      <c r="J275" s="218"/>
      <c r="K275" s="218"/>
      <c r="L275" s="218"/>
      <c r="M275" s="218"/>
      <c r="N275" s="218"/>
      <c r="O275" s="218"/>
      <c r="P275" s="218"/>
      <c r="Q275" s="218"/>
      <c r="R275" s="218"/>
      <c r="S275" s="218"/>
      <c r="T275" s="218"/>
      <c r="U275" s="218"/>
      <c r="V275" s="218"/>
      <c r="W275" s="218"/>
      <c r="X275" s="218"/>
      <c r="Y275" s="218"/>
      <c r="Z275" s="218"/>
      <c r="AA275" s="218"/>
      <c r="AB275" s="218"/>
      <c r="AC275" s="218"/>
      <c r="AD275" s="218"/>
      <c r="AE275" s="218"/>
      <c r="AF275" s="218"/>
      <c r="AG275" s="218"/>
      <c r="AH275" s="218"/>
      <c r="AI275" s="218"/>
      <c r="AJ275" s="218"/>
      <c r="AK275" s="218"/>
    </row>
    <row r="276" spans="1:37" x14ac:dyDescent="0.15">
      <c r="A276" s="218"/>
      <c r="B276" s="218"/>
      <c r="C276" s="218"/>
      <c r="D276" s="218"/>
      <c r="E276" s="218"/>
      <c r="F276" s="218"/>
      <c r="G276" s="218"/>
      <c r="H276" s="218"/>
      <c r="I276" s="218"/>
      <c r="J276" s="218"/>
      <c r="K276" s="218"/>
      <c r="L276" s="218"/>
      <c r="M276" s="218"/>
      <c r="N276" s="218"/>
      <c r="O276" s="218"/>
      <c r="P276" s="218"/>
      <c r="Q276" s="218"/>
      <c r="R276" s="218"/>
      <c r="S276" s="218"/>
      <c r="T276" s="218"/>
      <c r="U276" s="218"/>
      <c r="V276" s="218"/>
      <c r="W276" s="218"/>
      <c r="X276" s="218"/>
      <c r="Y276" s="218"/>
      <c r="Z276" s="218"/>
      <c r="AA276" s="218"/>
      <c r="AB276" s="218"/>
      <c r="AC276" s="218"/>
      <c r="AD276" s="218"/>
      <c r="AE276" s="218"/>
      <c r="AF276" s="218"/>
      <c r="AG276" s="218"/>
      <c r="AH276" s="218"/>
      <c r="AI276" s="218"/>
      <c r="AJ276" s="218"/>
      <c r="AK276" s="218"/>
    </row>
    <row r="277" spans="1:37" x14ac:dyDescent="0.15">
      <c r="A277" s="218"/>
      <c r="B277" s="218"/>
      <c r="C277" s="218"/>
      <c r="D277" s="218"/>
      <c r="E277" s="218"/>
      <c r="F277" s="218"/>
      <c r="G277" s="218"/>
      <c r="H277" s="218"/>
      <c r="I277" s="218"/>
      <c r="J277" s="218"/>
      <c r="K277" s="218"/>
      <c r="L277" s="218"/>
      <c r="M277" s="218"/>
      <c r="N277" s="218"/>
      <c r="O277" s="218"/>
      <c r="P277" s="218"/>
      <c r="Q277" s="218"/>
      <c r="R277" s="218"/>
      <c r="S277" s="218"/>
      <c r="T277" s="218"/>
      <c r="U277" s="218"/>
      <c r="V277" s="218"/>
      <c r="W277" s="218"/>
      <c r="X277" s="218"/>
      <c r="Y277" s="218"/>
      <c r="Z277" s="218"/>
      <c r="AA277" s="218"/>
      <c r="AB277" s="218"/>
      <c r="AC277" s="218"/>
      <c r="AD277" s="218"/>
      <c r="AE277" s="218"/>
      <c r="AF277" s="218"/>
      <c r="AG277" s="218"/>
      <c r="AH277" s="218"/>
      <c r="AI277" s="218"/>
      <c r="AJ277" s="218"/>
      <c r="AK277" s="218"/>
    </row>
    <row r="278" spans="1:37" x14ac:dyDescent="0.15">
      <c r="A278" s="218"/>
      <c r="B278" s="218"/>
      <c r="C278" s="218"/>
      <c r="D278" s="218"/>
      <c r="E278" s="218"/>
      <c r="F278" s="218"/>
      <c r="G278" s="218"/>
      <c r="H278" s="218"/>
      <c r="I278" s="218"/>
      <c r="J278" s="218"/>
      <c r="K278" s="218"/>
      <c r="L278" s="218"/>
      <c r="M278" s="218"/>
      <c r="N278" s="218"/>
      <c r="O278" s="218"/>
      <c r="P278" s="218"/>
      <c r="Q278" s="218"/>
      <c r="R278" s="218"/>
      <c r="S278" s="218"/>
      <c r="T278" s="218"/>
      <c r="U278" s="218"/>
      <c r="V278" s="218"/>
      <c r="W278" s="218"/>
      <c r="X278" s="218"/>
      <c r="Y278" s="218"/>
      <c r="Z278" s="218"/>
      <c r="AA278" s="218"/>
      <c r="AB278" s="218"/>
      <c r="AC278" s="218"/>
      <c r="AD278" s="218"/>
      <c r="AE278" s="218"/>
      <c r="AF278" s="218"/>
      <c r="AG278" s="218"/>
      <c r="AH278" s="218"/>
      <c r="AI278" s="218"/>
      <c r="AJ278" s="218"/>
      <c r="AK278" s="218"/>
    </row>
    <row r="279" spans="1:37" x14ac:dyDescent="0.15">
      <c r="A279" s="218"/>
      <c r="B279" s="218"/>
      <c r="C279" s="218"/>
      <c r="D279" s="218"/>
      <c r="E279" s="218"/>
      <c r="F279" s="218"/>
      <c r="G279" s="218"/>
      <c r="H279" s="218"/>
      <c r="I279" s="218"/>
      <c r="J279" s="218"/>
      <c r="K279" s="218"/>
      <c r="L279" s="218"/>
      <c r="M279" s="218"/>
      <c r="N279" s="218"/>
      <c r="O279" s="218"/>
      <c r="P279" s="218"/>
      <c r="Q279" s="218"/>
      <c r="R279" s="218"/>
      <c r="S279" s="218"/>
      <c r="T279" s="218"/>
      <c r="U279" s="218"/>
      <c r="V279" s="218"/>
      <c r="W279" s="218"/>
      <c r="X279" s="218"/>
      <c r="Y279" s="218"/>
      <c r="Z279" s="218"/>
      <c r="AA279" s="218"/>
      <c r="AB279" s="218"/>
      <c r="AC279" s="218"/>
      <c r="AD279" s="218"/>
      <c r="AE279" s="218"/>
      <c r="AF279" s="218"/>
      <c r="AG279" s="218"/>
      <c r="AH279" s="218"/>
      <c r="AI279" s="218"/>
      <c r="AJ279" s="218"/>
      <c r="AK279" s="218"/>
    </row>
    <row r="280" spans="1:37" x14ac:dyDescent="0.15">
      <c r="A280" s="218"/>
      <c r="B280" s="218"/>
      <c r="C280" s="218"/>
      <c r="D280" s="218"/>
      <c r="E280" s="218"/>
      <c r="F280" s="218"/>
      <c r="G280" s="218"/>
      <c r="H280" s="218"/>
      <c r="I280" s="218"/>
      <c r="J280" s="218"/>
      <c r="K280" s="218"/>
      <c r="L280" s="218"/>
      <c r="M280" s="218"/>
      <c r="N280" s="218"/>
      <c r="O280" s="218"/>
      <c r="P280" s="218"/>
      <c r="Q280" s="218"/>
      <c r="R280" s="218"/>
      <c r="S280" s="218"/>
      <c r="T280" s="218"/>
      <c r="U280" s="218"/>
      <c r="V280" s="218"/>
      <c r="W280" s="218"/>
      <c r="X280" s="218"/>
      <c r="Y280" s="218"/>
      <c r="Z280" s="218"/>
      <c r="AA280" s="218"/>
      <c r="AB280" s="218"/>
      <c r="AC280" s="218"/>
      <c r="AD280" s="218"/>
      <c r="AE280" s="218"/>
      <c r="AF280" s="218"/>
      <c r="AG280" s="218"/>
      <c r="AH280" s="218"/>
      <c r="AI280" s="218"/>
      <c r="AJ280" s="218"/>
      <c r="AK280" s="218"/>
    </row>
    <row r="281" spans="1:37" x14ac:dyDescent="0.15">
      <c r="A281" s="218"/>
      <c r="B281" s="218"/>
      <c r="C281" s="218"/>
      <c r="D281" s="218"/>
      <c r="E281" s="218"/>
      <c r="F281" s="218"/>
      <c r="G281" s="218"/>
      <c r="H281" s="218"/>
      <c r="I281" s="218"/>
      <c r="J281" s="218"/>
      <c r="K281" s="218"/>
      <c r="L281" s="218"/>
      <c r="M281" s="218"/>
      <c r="N281" s="218"/>
      <c r="O281" s="218"/>
      <c r="P281" s="218"/>
      <c r="Q281" s="218"/>
      <c r="R281" s="218"/>
      <c r="S281" s="218"/>
      <c r="T281" s="218"/>
      <c r="U281" s="218"/>
      <c r="V281" s="218"/>
      <c r="W281" s="218"/>
      <c r="X281" s="218"/>
      <c r="Y281" s="218"/>
      <c r="Z281" s="218"/>
      <c r="AA281" s="218"/>
      <c r="AB281" s="218"/>
      <c r="AC281" s="218"/>
      <c r="AD281" s="218"/>
      <c r="AE281" s="218"/>
      <c r="AF281" s="218"/>
      <c r="AG281" s="218"/>
      <c r="AH281" s="218"/>
      <c r="AI281" s="218"/>
      <c r="AJ281" s="218"/>
      <c r="AK281" s="218"/>
    </row>
    <row r="282" spans="1:37" x14ac:dyDescent="0.15">
      <c r="A282" s="218"/>
      <c r="B282" s="218"/>
      <c r="C282" s="218"/>
      <c r="D282" s="218"/>
      <c r="E282" s="218"/>
      <c r="F282" s="218"/>
      <c r="G282" s="218"/>
      <c r="H282" s="218"/>
      <c r="I282" s="218"/>
      <c r="J282" s="218"/>
      <c r="K282" s="218"/>
      <c r="L282" s="218"/>
      <c r="M282" s="218"/>
      <c r="N282" s="218"/>
      <c r="O282" s="218"/>
      <c r="P282" s="218"/>
      <c r="Q282" s="218"/>
      <c r="R282" s="218"/>
      <c r="S282" s="218"/>
      <c r="T282" s="218"/>
      <c r="U282" s="218"/>
      <c r="V282" s="218"/>
      <c r="W282" s="218"/>
      <c r="X282" s="218"/>
      <c r="Y282" s="218"/>
      <c r="Z282" s="218"/>
      <c r="AA282" s="218"/>
      <c r="AB282" s="218"/>
      <c r="AC282" s="218"/>
      <c r="AD282" s="218"/>
      <c r="AE282" s="218"/>
      <c r="AF282" s="218"/>
      <c r="AG282" s="218"/>
      <c r="AH282" s="218"/>
      <c r="AI282" s="218"/>
      <c r="AJ282" s="218"/>
      <c r="AK282" s="218"/>
    </row>
  </sheetData>
  <mergeCells count="1079">
    <mergeCell ref="AI242:AK242"/>
    <mergeCell ref="A243:B243"/>
    <mergeCell ref="C243:AK243"/>
    <mergeCell ref="A244:AK244"/>
    <mergeCell ref="A241:AK241"/>
    <mergeCell ref="A242:H242"/>
    <mergeCell ref="I242:L242"/>
    <mergeCell ref="M242:O242"/>
    <mergeCell ref="P242:R242"/>
    <mergeCell ref="S242:U242"/>
    <mergeCell ref="V242:X242"/>
    <mergeCell ref="Y242:AA242"/>
    <mergeCell ref="AB242:AD242"/>
    <mergeCell ref="AE242:AH242"/>
    <mergeCell ref="Y239:AA239"/>
    <mergeCell ref="AB239:AD239"/>
    <mergeCell ref="AE239:AH239"/>
    <mergeCell ref="AI239:AK239"/>
    <mergeCell ref="A240:B240"/>
    <mergeCell ref="C240:AK240"/>
    <mergeCell ref="AI236:AK236"/>
    <mergeCell ref="A237:B237"/>
    <mergeCell ref="C237:AK237"/>
    <mergeCell ref="A238:AK238"/>
    <mergeCell ref="A239:H239"/>
    <mergeCell ref="I239:L239"/>
    <mergeCell ref="M239:O239"/>
    <mergeCell ref="P239:R239"/>
    <mergeCell ref="S239:U239"/>
    <mergeCell ref="V239:X239"/>
    <mergeCell ref="A235:AK235"/>
    <mergeCell ref="A236:H236"/>
    <mergeCell ref="I236:L236"/>
    <mergeCell ref="M236:O236"/>
    <mergeCell ref="P236:R236"/>
    <mergeCell ref="S236:U236"/>
    <mergeCell ref="V236:X236"/>
    <mergeCell ref="Y236:AA236"/>
    <mergeCell ref="AB236:AD236"/>
    <mergeCell ref="AE236:AH236"/>
    <mergeCell ref="Y233:AA233"/>
    <mergeCell ref="AB233:AD233"/>
    <mergeCell ref="AE233:AH233"/>
    <mergeCell ref="AI233:AK233"/>
    <mergeCell ref="A234:B234"/>
    <mergeCell ref="C234:AK234"/>
    <mergeCell ref="AI230:AK230"/>
    <mergeCell ref="A231:B231"/>
    <mergeCell ref="C231:AK231"/>
    <mergeCell ref="A232:AK232"/>
    <mergeCell ref="A233:H233"/>
    <mergeCell ref="I233:L233"/>
    <mergeCell ref="M233:O233"/>
    <mergeCell ref="P233:R233"/>
    <mergeCell ref="S233:U233"/>
    <mergeCell ref="V233:X233"/>
    <mergeCell ref="A229:AK229"/>
    <mergeCell ref="A230:H230"/>
    <mergeCell ref="I230:L230"/>
    <mergeCell ref="M230:O230"/>
    <mergeCell ref="P230:R230"/>
    <mergeCell ref="S230:U230"/>
    <mergeCell ref="V230:X230"/>
    <mergeCell ref="Y230:AA230"/>
    <mergeCell ref="AB230:AD230"/>
    <mergeCell ref="AE230:AH230"/>
    <mergeCell ref="Y227:AA227"/>
    <mergeCell ref="AB227:AD227"/>
    <mergeCell ref="AE227:AH227"/>
    <mergeCell ref="AI227:AK227"/>
    <mergeCell ref="A228:B228"/>
    <mergeCell ref="C228:AK228"/>
    <mergeCell ref="AI224:AK224"/>
    <mergeCell ref="A225:B225"/>
    <mergeCell ref="C225:AK225"/>
    <mergeCell ref="A226:AK226"/>
    <mergeCell ref="A227:H227"/>
    <mergeCell ref="I227:L227"/>
    <mergeCell ref="M227:O227"/>
    <mergeCell ref="P227:R227"/>
    <mergeCell ref="S227:U227"/>
    <mergeCell ref="V227:X227"/>
    <mergeCell ref="A223:AK223"/>
    <mergeCell ref="A224:H224"/>
    <mergeCell ref="I224:L224"/>
    <mergeCell ref="M224:O224"/>
    <mergeCell ref="P224:R224"/>
    <mergeCell ref="S224:U224"/>
    <mergeCell ref="V224:X224"/>
    <mergeCell ref="Y224:AA224"/>
    <mergeCell ref="AB224:AD224"/>
    <mergeCell ref="AE224:AH224"/>
    <mergeCell ref="Y221:AA221"/>
    <mergeCell ref="AB221:AD221"/>
    <mergeCell ref="AE221:AH221"/>
    <mergeCell ref="AI221:AK221"/>
    <mergeCell ref="A222:B222"/>
    <mergeCell ref="C222:AK222"/>
    <mergeCell ref="AI218:AK218"/>
    <mergeCell ref="A219:B219"/>
    <mergeCell ref="C219:AK219"/>
    <mergeCell ref="A220:AK220"/>
    <mergeCell ref="A221:H221"/>
    <mergeCell ref="I221:L221"/>
    <mergeCell ref="M221:O221"/>
    <mergeCell ref="P221:R221"/>
    <mergeCell ref="S221:U221"/>
    <mergeCell ref="V221:X221"/>
    <mergeCell ref="A217:AK217"/>
    <mergeCell ref="A218:H218"/>
    <mergeCell ref="I218:L218"/>
    <mergeCell ref="M218:O218"/>
    <mergeCell ref="P218:R218"/>
    <mergeCell ref="S218:U218"/>
    <mergeCell ref="V218:X218"/>
    <mergeCell ref="Y218:AA218"/>
    <mergeCell ref="AB218:AD218"/>
    <mergeCell ref="AE218:AH218"/>
    <mergeCell ref="Y215:AA215"/>
    <mergeCell ref="AB215:AD215"/>
    <mergeCell ref="AE215:AH215"/>
    <mergeCell ref="AI215:AK215"/>
    <mergeCell ref="A216:B216"/>
    <mergeCell ref="C216:AK216"/>
    <mergeCell ref="AI212:AK212"/>
    <mergeCell ref="A213:B213"/>
    <mergeCell ref="C213:AK213"/>
    <mergeCell ref="A214:AK214"/>
    <mergeCell ref="A215:H215"/>
    <mergeCell ref="I215:L215"/>
    <mergeCell ref="M215:O215"/>
    <mergeCell ref="P215:R215"/>
    <mergeCell ref="S215:U215"/>
    <mergeCell ref="V215:X215"/>
    <mergeCell ref="A211:AK211"/>
    <mergeCell ref="A212:H212"/>
    <mergeCell ref="I212:L212"/>
    <mergeCell ref="M212:O212"/>
    <mergeCell ref="P212:R212"/>
    <mergeCell ref="S212:U212"/>
    <mergeCell ref="V212:X212"/>
    <mergeCell ref="Y212:AA212"/>
    <mergeCell ref="AB212:AD212"/>
    <mergeCell ref="AE212:AH212"/>
    <mergeCell ref="V209:X209"/>
    <mergeCell ref="Y209:AA209"/>
    <mergeCell ref="AB209:AD209"/>
    <mergeCell ref="AE209:AH209"/>
    <mergeCell ref="AI209:AK209"/>
    <mergeCell ref="A210:B210"/>
    <mergeCell ref="C210:AK210"/>
    <mergeCell ref="V208:X208"/>
    <mergeCell ref="Y208:AA208"/>
    <mergeCell ref="AB208:AD208"/>
    <mergeCell ref="AE208:AH208"/>
    <mergeCell ref="AI208:AK208"/>
    <mergeCell ref="A209:H209"/>
    <mergeCell ref="I209:L209"/>
    <mergeCell ref="M209:O209"/>
    <mergeCell ref="P209:R209"/>
    <mergeCell ref="S209:U209"/>
    <mergeCell ref="A202:F202"/>
    <mergeCell ref="G202:R202"/>
    <mergeCell ref="S202:X202"/>
    <mergeCell ref="Y202:AK202"/>
    <mergeCell ref="B203:AK206"/>
    <mergeCell ref="A208:H208"/>
    <mergeCell ref="I208:L208"/>
    <mergeCell ref="M208:O208"/>
    <mergeCell ref="P208:R208"/>
    <mergeCell ref="S208:U208"/>
    <mergeCell ref="A198:R200"/>
    <mergeCell ref="S198:V198"/>
    <mergeCell ref="W198:X198"/>
    <mergeCell ref="Y198:AK200"/>
    <mergeCell ref="S199:V199"/>
    <mergeCell ref="W199:X199"/>
    <mergeCell ref="S200:V200"/>
    <mergeCell ref="W200:X200"/>
    <mergeCell ref="A195:B195"/>
    <mergeCell ref="C195:R195"/>
    <mergeCell ref="T195:U195"/>
    <mergeCell ref="V195:AK195"/>
    <mergeCell ref="A196:R196"/>
    <mergeCell ref="T196:AK196"/>
    <mergeCell ref="A193:E193"/>
    <mergeCell ref="F193:R193"/>
    <mergeCell ref="T193:X193"/>
    <mergeCell ref="Y193:AK193"/>
    <mergeCell ref="A194:R194"/>
    <mergeCell ref="T194:AK194"/>
    <mergeCell ref="AC191:AF191"/>
    <mergeCell ref="AG191:AK191"/>
    <mergeCell ref="A192:D192"/>
    <mergeCell ref="E192:R192"/>
    <mergeCell ref="T192:W192"/>
    <mergeCell ref="X192:AK192"/>
    <mergeCell ref="A191:B191"/>
    <mergeCell ref="C191:I191"/>
    <mergeCell ref="J191:M191"/>
    <mergeCell ref="N191:R191"/>
    <mergeCell ref="T191:U191"/>
    <mergeCell ref="V191:AB191"/>
    <mergeCell ref="AC189:AD189"/>
    <mergeCell ref="AE189:AK189"/>
    <mergeCell ref="A190:E190"/>
    <mergeCell ref="F190:H190"/>
    <mergeCell ref="J190:K190"/>
    <mergeCell ref="L190:R190"/>
    <mergeCell ref="T190:X190"/>
    <mergeCell ref="Y190:AA190"/>
    <mergeCell ref="AC190:AD190"/>
    <mergeCell ref="AE190:AK190"/>
    <mergeCell ref="W188:X188"/>
    <mergeCell ref="Z188:AA188"/>
    <mergeCell ref="AC188:AF188"/>
    <mergeCell ref="AG188:AK188"/>
    <mergeCell ref="A189:B189"/>
    <mergeCell ref="C189:H189"/>
    <mergeCell ref="J189:K189"/>
    <mergeCell ref="L189:R189"/>
    <mergeCell ref="T189:U189"/>
    <mergeCell ref="V189:AA189"/>
    <mergeCell ref="A187:B187"/>
    <mergeCell ref="C187:R187"/>
    <mergeCell ref="T187:U187"/>
    <mergeCell ref="V187:AK187"/>
    <mergeCell ref="A188:B188"/>
    <mergeCell ref="D188:E188"/>
    <mergeCell ref="G188:H188"/>
    <mergeCell ref="J188:M188"/>
    <mergeCell ref="N188:R188"/>
    <mergeCell ref="T188:U188"/>
    <mergeCell ref="A184:B184"/>
    <mergeCell ref="C184:R184"/>
    <mergeCell ref="T184:U184"/>
    <mergeCell ref="V184:AK184"/>
    <mergeCell ref="A185:R185"/>
    <mergeCell ref="T185:AK185"/>
    <mergeCell ref="A182:E182"/>
    <mergeCell ref="F182:R182"/>
    <mergeCell ref="T182:X182"/>
    <mergeCell ref="Y182:AK182"/>
    <mergeCell ref="A183:R183"/>
    <mergeCell ref="T183:AK183"/>
    <mergeCell ref="AC180:AF180"/>
    <mergeCell ref="AG180:AK180"/>
    <mergeCell ref="A181:D181"/>
    <mergeCell ref="E181:R181"/>
    <mergeCell ref="T181:W181"/>
    <mergeCell ref="X181:AK181"/>
    <mergeCell ref="A180:B180"/>
    <mergeCell ref="C180:I180"/>
    <mergeCell ref="J180:M180"/>
    <mergeCell ref="N180:R180"/>
    <mergeCell ref="T180:U180"/>
    <mergeCell ref="V180:AB180"/>
    <mergeCell ref="AC178:AD178"/>
    <mergeCell ref="AE178:AK178"/>
    <mergeCell ref="A179:E179"/>
    <mergeCell ref="F179:H179"/>
    <mergeCell ref="J179:K179"/>
    <mergeCell ref="L179:R179"/>
    <mergeCell ref="T179:X179"/>
    <mergeCell ref="Y179:AA179"/>
    <mergeCell ref="AC179:AD179"/>
    <mergeCell ref="AE179:AK179"/>
    <mergeCell ref="W177:X177"/>
    <mergeCell ref="Z177:AA177"/>
    <mergeCell ref="AC177:AF177"/>
    <mergeCell ref="AG177:AK177"/>
    <mergeCell ref="A178:B178"/>
    <mergeCell ref="C178:H178"/>
    <mergeCell ref="J178:K178"/>
    <mergeCell ref="L178:R178"/>
    <mergeCell ref="T178:U178"/>
    <mergeCell ref="V178:AA178"/>
    <mergeCell ref="A176:B176"/>
    <mergeCell ref="C176:R176"/>
    <mergeCell ref="T176:U176"/>
    <mergeCell ref="V176:AK176"/>
    <mergeCell ref="A177:B177"/>
    <mergeCell ref="D177:E177"/>
    <mergeCell ref="G177:H177"/>
    <mergeCell ref="J177:M177"/>
    <mergeCell ref="N177:R177"/>
    <mergeCell ref="T177:U177"/>
    <mergeCell ref="A173:B173"/>
    <mergeCell ref="C173:R173"/>
    <mergeCell ref="T173:U173"/>
    <mergeCell ref="V173:AK173"/>
    <mergeCell ref="A174:R174"/>
    <mergeCell ref="T174:AK174"/>
    <mergeCell ref="A171:E171"/>
    <mergeCell ref="F171:R171"/>
    <mergeCell ref="T171:X171"/>
    <mergeCell ref="Y171:AK171"/>
    <mergeCell ref="A172:R172"/>
    <mergeCell ref="T172:AK172"/>
    <mergeCell ref="AC169:AF169"/>
    <mergeCell ref="AG169:AK169"/>
    <mergeCell ref="A170:D170"/>
    <mergeCell ref="E170:R170"/>
    <mergeCell ref="T170:W170"/>
    <mergeCell ref="X170:AK170"/>
    <mergeCell ref="A169:B169"/>
    <mergeCell ref="C169:I169"/>
    <mergeCell ref="J169:M169"/>
    <mergeCell ref="N169:R169"/>
    <mergeCell ref="T169:U169"/>
    <mergeCell ref="V169:AB169"/>
    <mergeCell ref="AC167:AD167"/>
    <mergeCell ref="AE167:AK167"/>
    <mergeCell ref="A168:E168"/>
    <mergeCell ref="F168:H168"/>
    <mergeCell ref="J168:K168"/>
    <mergeCell ref="L168:R168"/>
    <mergeCell ref="T168:X168"/>
    <mergeCell ref="Y168:AA168"/>
    <mergeCell ref="AC168:AD168"/>
    <mergeCell ref="AE168:AK168"/>
    <mergeCell ref="W166:X166"/>
    <mergeCell ref="Z166:AA166"/>
    <mergeCell ref="AC166:AF166"/>
    <mergeCell ref="AG166:AK166"/>
    <mergeCell ref="A167:B167"/>
    <mergeCell ref="C167:H167"/>
    <mergeCell ref="J167:K167"/>
    <mergeCell ref="L167:R167"/>
    <mergeCell ref="T167:U167"/>
    <mergeCell ref="V167:AA167"/>
    <mergeCell ref="A165:B165"/>
    <mergeCell ref="C165:R165"/>
    <mergeCell ref="T165:U165"/>
    <mergeCell ref="V165:AK165"/>
    <mergeCell ref="A166:B166"/>
    <mergeCell ref="D166:E166"/>
    <mergeCell ref="G166:H166"/>
    <mergeCell ref="J166:M166"/>
    <mergeCell ref="N166:R166"/>
    <mergeCell ref="T166:U166"/>
    <mergeCell ref="A162:B162"/>
    <mergeCell ref="C162:R162"/>
    <mergeCell ref="T162:U162"/>
    <mergeCell ref="V162:AK162"/>
    <mergeCell ref="A163:R163"/>
    <mergeCell ref="T163:AK163"/>
    <mergeCell ref="A160:E160"/>
    <mergeCell ref="F160:R160"/>
    <mergeCell ref="T160:X160"/>
    <mergeCell ref="Y160:AK160"/>
    <mergeCell ref="A161:R161"/>
    <mergeCell ref="T161:AK161"/>
    <mergeCell ref="AC158:AF158"/>
    <mergeCell ref="AG158:AK158"/>
    <mergeCell ref="A159:D159"/>
    <mergeCell ref="E159:R159"/>
    <mergeCell ref="T159:W159"/>
    <mergeCell ref="X159:AK159"/>
    <mergeCell ref="A158:B158"/>
    <mergeCell ref="C158:I158"/>
    <mergeCell ref="J158:M158"/>
    <mergeCell ref="N158:R158"/>
    <mergeCell ref="T158:U158"/>
    <mergeCell ref="V158:AB158"/>
    <mergeCell ref="AC156:AD156"/>
    <mergeCell ref="AE156:AK156"/>
    <mergeCell ref="A157:E157"/>
    <mergeCell ref="F157:H157"/>
    <mergeCell ref="J157:K157"/>
    <mergeCell ref="L157:R157"/>
    <mergeCell ref="T157:X157"/>
    <mergeCell ref="Y157:AA157"/>
    <mergeCell ref="AC157:AD157"/>
    <mergeCell ref="AE157:AK157"/>
    <mergeCell ref="W155:X155"/>
    <mergeCell ref="Z155:AA155"/>
    <mergeCell ref="AC155:AF155"/>
    <mergeCell ref="AG155:AK155"/>
    <mergeCell ref="A156:B156"/>
    <mergeCell ref="C156:H156"/>
    <mergeCell ref="J156:K156"/>
    <mergeCell ref="L156:R156"/>
    <mergeCell ref="T156:U156"/>
    <mergeCell ref="V156:AA156"/>
    <mergeCell ref="A154:B154"/>
    <mergeCell ref="C154:R154"/>
    <mergeCell ref="T154:U154"/>
    <mergeCell ref="V154:AK154"/>
    <mergeCell ref="A155:B155"/>
    <mergeCell ref="D155:E155"/>
    <mergeCell ref="G155:H155"/>
    <mergeCell ref="J155:M155"/>
    <mergeCell ref="N155:R155"/>
    <mergeCell ref="T155:U155"/>
    <mergeCell ref="S151:V151"/>
    <mergeCell ref="W151:X151"/>
    <mergeCell ref="A152:F152"/>
    <mergeCell ref="G152:R152"/>
    <mergeCell ref="S152:X152"/>
    <mergeCell ref="Y152:AK152"/>
    <mergeCell ref="V148:AA148"/>
    <mergeCell ref="AB148:AC148"/>
    <mergeCell ref="AD148:AI148"/>
    <mergeCell ref="AJ148:AK148"/>
    <mergeCell ref="A149:R151"/>
    <mergeCell ref="S149:V149"/>
    <mergeCell ref="W149:X149"/>
    <mergeCell ref="Y149:AK151"/>
    <mergeCell ref="S150:V150"/>
    <mergeCell ref="W150:X150"/>
    <mergeCell ref="V145:W145"/>
    <mergeCell ref="X145:AA145"/>
    <mergeCell ref="AB145:AE145"/>
    <mergeCell ref="AF145:AI145"/>
    <mergeCell ref="AJ145:AK145"/>
    <mergeCell ref="B146:AK147"/>
    <mergeCell ref="X142:AA142"/>
    <mergeCell ref="AB142:AE142"/>
    <mergeCell ref="AF142:AI142"/>
    <mergeCell ref="AJ142:AK142"/>
    <mergeCell ref="B143:AK144"/>
    <mergeCell ref="A145:G145"/>
    <mergeCell ref="H145:I145"/>
    <mergeCell ref="J145:M145"/>
    <mergeCell ref="N145:Q145"/>
    <mergeCell ref="R145:U145"/>
    <mergeCell ref="A142:G142"/>
    <mergeCell ref="H142:I142"/>
    <mergeCell ref="J142:M142"/>
    <mergeCell ref="N142:Q142"/>
    <mergeCell ref="R142:U142"/>
    <mergeCell ref="V142:W142"/>
    <mergeCell ref="V139:W139"/>
    <mergeCell ref="X139:AA139"/>
    <mergeCell ref="AB139:AE139"/>
    <mergeCell ref="AF139:AI139"/>
    <mergeCell ref="AJ139:AK139"/>
    <mergeCell ref="B140:AK141"/>
    <mergeCell ref="X136:AA136"/>
    <mergeCell ref="AB136:AE136"/>
    <mergeCell ref="AF136:AI136"/>
    <mergeCell ref="AJ136:AK136"/>
    <mergeCell ref="B137:AK138"/>
    <mergeCell ref="A139:G139"/>
    <mergeCell ref="H139:I139"/>
    <mergeCell ref="J139:M139"/>
    <mergeCell ref="N139:Q139"/>
    <mergeCell ref="R139:U139"/>
    <mergeCell ref="A136:G136"/>
    <mergeCell ref="H136:I136"/>
    <mergeCell ref="J136:M136"/>
    <mergeCell ref="N136:Q136"/>
    <mergeCell ref="R136:U136"/>
    <mergeCell ref="V136:W136"/>
    <mergeCell ref="V133:W133"/>
    <mergeCell ref="X133:AA133"/>
    <mergeCell ref="AB133:AE133"/>
    <mergeCell ref="AF133:AI133"/>
    <mergeCell ref="AJ133:AK133"/>
    <mergeCell ref="B134:AK135"/>
    <mergeCell ref="X130:AA130"/>
    <mergeCell ref="AB130:AE130"/>
    <mergeCell ref="AF130:AI130"/>
    <mergeCell ref="AJ130:AK130"/>
    <mergeCell ref="B131:AK132"/>
    <mergeCell ref="A133:G133"/>
    <mergeCell ref="H133:I133"/>
    <mergeCell ref="J133:M133"/>
    <mergeCell ref="N133:Q133"/>
    <mergeCell ref="R133:U133"/>
    <mergeCell ref="A130:G130"/>
    <mergeCell ref="H130:I130"/>
    <mergeCell ref="J130:M130"/>
    <mergeCell ref="N130:Q130"/>
    <mergeCell ref="R130:U130"/>
    <mergeCell ref="V130:W130"/>
    <mergeCell ref="V127:W127"/>
    <mergeCell ref="X127:AA127"/>
    <mergeCell ref="AB127:AE127"/>
    <mergeCell ref="AF127:AI127"/>
    <mergeCell ref="AJ127:AK127"/>
    <mergeCell ref="B128:AK129"/>
    <mergeCell ref="X124:AA124"/>
    <mergeCell ref="AB124:AE124"/>
    <mergeCell ref="AF124:AI124"/>
    <mergeCell ref="AJ124:AK124"/>
    <mergeCell ref="B125:AK126"/>
    <mergeCell ref="A127:G127"/>
    <mergeCell ref="H127:I127"/>
    <mergeCell ref="J127:M127"/>
    <mergeCell ref="N127:Q127"/>
    <mergeCell ref="R127:U127"/>
    <mergeCell ref="A124:G124"/>
    <mergeCell ref="H124:I124"/>
    <mergeCell ref="J124:M124"/>
    <mergeCell ref="N124:Q124"/>
    <mergeCell ref="R124:U124"/>
    <mergeCell ref="V124:W124"/>
    <mergeCell ref="V121:W121"/>
    <mergeCell ref="X121:AA121"/>
    <mergeCell ref="AB121:AE121"/>
    <mergeCell ref="AF121:AI121"/>
    <mergeCell ref="AJ121:AK121"/>
    <mergeCell ref="B122:AK123"/>
    <mergeCell ref="X118:AA118"/>
    <mergeCell ref="AB118:AE118"/>
    <mergeCell ref="AF118:AI118"/>
    <mergeCell ref="AJ118:AK118"/>
    <mergeCell ref="B119:AK120"/>
    <mergeCell ref="A121:G121"/>
    <mergeCell ref="H121:I121"/>
    <mergeCell ref="J121:M121"/>
    <mergeCell ref="N121:Q121"/>
    <mergeCell ref="R121:U121"/>
    <mergeCell ref="A118:G118"/>
    <mergeCell ref="H118:I118"/>
    <mergeCell ref="J118:M118"/>
    <mergeCell ref="N118:Q118"/>
    <mergeCell ref="R118:U118"/>
    <mergeCell ref="V118:W118"/>
    <mergeCell ref="V115:W115"/>
    <mergeCell ref="X115:AA115"/>
    <mergeCell ref="AB115:AE115"/>
    <mergeCell ref="AF115:AI115"/>
    <mergeCell ref="AJ115:AK115"/>
    <mergeCell ref="B116:AK117"/>
    <mergeCell ref="X112:AA112"/>
    <mergeCell ref="AB112:AE112"/>
    <mergeCell ref="AF112:AI112"/>
    <mergeCell ref="AJ112:AK112"/>
    <mergeCell ref="B113:AK114"/>
    <mergeCell ref="A115:G115"/>
    <mergeCell ref="H115:I115"/>
    <mergeCell ref="J115:M115"/>
    <mergeCell ref="N115:Q115"/>
    <mergeCell ref="R115:U115"/>
    <mergeCell ref="A112:G112"/>
    <mergeCell ref="H112:I112"/>
    <mergeCell ref="J112:M112"/>
    <mergeCell ref="N112:Q112"/>
    <mergeCell ref="R112:U112"/>
    <mergeCell ref="V112:W112"/>
    <mergeCell ref="V109:W109"/>
    <mergeCell ref="X109:AA109"/>
    <mergeCell ref="AB109:AE109"/>
    <mergeCell ref="AF109:AI109"/>
    <mergeCell ref="AJ109:AK109"/>
    <mergeCell ref="B110:AK111"/>
    <mergeCell ref="X106:AA106"/>
    <mergeCell ref="AB106:AE106"/>
    <mergeCell ref="AF106:AI106"/>
    <mergeCell ref="AJ106:AK106"/>
    <mergeCell ref="B107:AK108"/>
    <mergeCell ref="A109:G109"/>
    <mergeCell ref="H109:I109"/>
    <mergeCell ref="J109:M109"/>
    <mergeCell ref="N109:Q109"/>
    <mergeCell ref="R109:U109"/>
    <mergeCell ref="A106:G106"/>
    <mergeCell ref="H106:I106"/>
    <mergeCell ref="J106:M106"/>
    <mergeCell ref="N106:Q106"/>
    <mergeCell ref="R106:U106"/>
    <mergeCell ref="V106:W106"/>
    <mergeCell ref="V103:W103"/>
    <mergeCell ref="X103:AA103"/>
    <mergeCell ref="AB103:AE103"/>
    <mergeCell ref="AF103:AI103"/>
    <mergeCell ref="AJ103:AK103"/>
    <mergeCell ref="B104:AK105"/>
    <mergeCell ref="V102:W102"/>
    <mergeCell ref="X102:AA102"/>
    <mergeCell ref="AB102:AE102"/>
    <mergeCell ref="AF102:AI102"/>
    <mergeCell ref="AJ102:AK102"/>
    <mergeCell ref="A103:G103"/>
    <mergeCell ref="H103:I103"/>
    <mergeCell ref="J103:M103"/>
    <mergeCell ref="N103:Q103"/>
    <mergeCell ref="R103:U103"/>
    <mergeCell ref="A100:G101"/>
    <mergeCell ref="A102:G102"/>
    <mergeCell ref="H102:I102"/>
    <mergeCell ref="J102:M102"/>
    <mergeCell ref="N102:Q102"/>
    <mergeCell ref="R102:U102"/>
    <mergeCell ref="AH97:AK97"/>
    <mergeCell ref="AL97:AN97"/>
    <mergeCell ref="A98:C98"/>
    <mergeCell ref="D98:AK98"/>
    <mergeCell ref="AF99:AG99"/>
    <mergeCell ref="AH99:AK99"/>
    <mergeCell ref="AH95:AK95"/>
    <mergeCell ref="AL95:AN95"/>
    <mergeCell ref="A96:C96"/>
    <mergeCell ref="D96:AK96"/>
    <mergeCell ref="A97:I97"/>
    <mergeCell ref="J97:M97"/>
    <mergeCell ref="N97:R97"/>
    <mergeCell ref="S97:W97"/>
    <mergeCell ref="X97:AB97"/>
    <mergeCell ref="AC97:AG97"/>
    <mergeCell ref="AH93:AK93"/>
    <mergeCell ref="AL93:AN93"/>
    <mergeCell ref="A94:C94"/>
    <mergeCell ref="D94:AK94"/>
    <mergeCell ref="A95:I95"/>
    <mergeCell ref="J95:M95"/>
    <mergeCell ref="N95:R95"/>
    <mergeCell ref="S95:W95"/>
    <mergeCell ref="X95:AB95"/>
    <mergeCell ref="AC95:AG95"/>
    <mergeCell ref="AH91:AK91"/>
    <mergeCell ref="AL91:AN91"/>
    <mergeCell ref="A92:C92"/>
    <mergeCell ref="D92:AK92"/>
    <mergeCell ref="A93:I93"/>
    <mergeCell ref="J93:M93"/>
    <mergeCell ref="N93:R93"/>
    <mergeCell ref="S93:W93"/>
    <mergeCell ref="X93:AB93"/>
    <mergeCell ref="AC93:AG93"/>
    <mergeCell ref="AH89:AK89"/>
    <mergeCell ref="AL89:AN89"/>
    <mergeCell ref="A90:C90"/>
    <mergeCell ref="D90:AK90"/>
    <mergeCell ref="A91:I91"/>
    <mergeCell ref="J91:M91"/>
    <mergeCell ref="N91:R91"/>
    <mergeCell ref="S91:W91"/>
    <mergeCell ref="X91:AB91"/>
    <mergeCell ref="AC91:AG91"/>
    <mergeCell ref="A89:I89"/>
    <mergeCell ref="J89:M89"/>
    <mergeCell ref="N89:R89"/>
    <mergeCell ref="S89:W89"/>
    <mergeCell ref="X89:AB89"/>
    <mergeCell ref="AC89:AG89"/>
    <mergeCell ref="AI85:AK85"/>
    <mergeCell ref="A86:G87"/>
    <mergeCell ref="A88:I88"/>
    <mergeCell ref="J88:M88"/>
    <mergeCell ref="N88:R88"/>
    <mergeCell ref="S88:W88"/>
    <mergeCell ref="X88:AB88"/>
    <mergeCell ref="AC88:AG88"/>
    <mergeCell ref="AH88:AK88"/>
    <mergeCell ref="R85:S85"/>
    <mergeCell ref="T85:V85"/>
    <mergeCell ref="W85:Y85"/>
    <mergeCell ref="Z85:AB85"/>
    <mergeCell ref="AC85:AE85"/>
    <mergeCell ref="AF85:AH85"/>
    <mergeCell ref="AC83:AE83"/>
    <mergeCell ref="AF83:AH83"/>
    <mergeCell ref="AI83:AK83"/>
    <mergeCell ref="A84:C84"/>
    <mergeCell ref="D84:AK84"/>
    <mergeCell ref="AL84:AN84"/>
    <mergeCell ref="A83:I83"/>
    <mergeCell ref="J83:O83"/>
    <mergeCell ref="P83:S83"/>
    <mergeCell ref="T83:V83"/>
    <mergeCell ref="W83:Y83"/>
    <mergeCell ref="Z83:AB83"/>
    <mergeCell ref="AC81:AE81"/>
    <mergeCell ref="AF81:AH81"/>
    <mergeCell ref="AI81:AK81"/>
    <mergeCell ref="A82:C82"/>
    <mergeCell ref="D82:AK82"/>
    <mergeCell ref="AL82:AN82"/>
    <mergeCell ref="A81:I81"/>
    <mergeCell ref="J81:O81"/>
    <mergeCell ref="P81:S81"/>
    <mergeCell ref="T81:V81"/>
    <mergeCell ref="W81:Y81"/>
    <mergeCell ref="Z81:AB81"/>
    <mergeCell ref="AC79:AE79"/>
    <mergeCell ref="AF79:AH79"/>
    <mergeCell ref="AI79:AK79"/>
    <mergeCell ref="A80:C80"/>
    <mergeCell ref="D80:AK80"/>
    <mergeCell ref="AL80:AN80"/>
    <mergeCell ref="A79:I79"/>
    <mergeCell ref="J79:O79"/>
    <mergeCell ref="P79:S79"/>
    <mergeCell ref="T79:V79"/>
    <mergeCell ref="W79:Y79"/>
    <mergeCell ref="Z79:AB79"/>
    <mergeCell ref="AC77:AE77"/>
    <mergeCell ref="AF77:AH77"/>
    <mergeCell ref="AI77:AK77"/>
    <mergeCell ref="A78:C78"/>
    <mergeCell ref="D78:AK78"/>
    <mergeCell ref="AL78:AN78"/>
    <mergeCell ref="AI75:AK75"/>
    <mergeCell ref="A76:C76"/>
    <mergeCell ref="D76:AK76"/>
    <mergeCell ref="AL76:AN76"/>
    <mergeCell ref="A77:I77"/>
    <mergeCell ref="J77:O77"/>
    <mergeCell ref="P77:S77"/>
    <mergeCell ref="T77:V77"/>
    <mergeCell ref="W77:Y77"/>
    <mergeCell ref="Z77:AB77"/>
    <mergeCell ref="AF74:AH74"/>
    <mergeCell ref="AI74:AK74"/>
    <mergeCell ref="A75:I75"/>
    <mergeCell ref="J75:O75"/>
    <mergeCell ref="P75:S75"/>
    <mergeCell ref="T75:V75"/>
    <mergeCell ref="W75:Y75"/>
    <mergeCell ref="Z75:AB75"/>
    <mergeCell ref="AC75:AE75"/>
    <mergeCell ref="AF75:AH75"/>
    <mergeCell ref="A72:G73"/>
    <mergeCell ref="T73:AE73"/>
    <mergeCell ref="A74:I74"/>
    <mergeCell ref="J74:O74"/>
    <mergeCell ref="P74:S74"/>
    <mergeCell ref="T74:V74"/>
    <mergeCell ref="W74:Y74"/>
    <mergeCell ref="Z74:AB74"/>
    <mergeCell ref="AC74:AE74"/>
    <mergeCell ref="A70:C70"/>
    <mergeCell ref="D70:AK70"/>
    <mergeCell ref="AL70:AN70"/>
    <mergeCell ref="AF71:AG71"/>
    <mergeCell ref="AH71:AI71"/>
    <mergeCell ref="AJ71:AK71"/>
    <mergeCell ref="X69:Y69"/>
    <mergeCell ref="Z69:AA69"/>
    <mergeCell ref="AB69:AE69"/>
    <mergeCell ref="AF69:AG69"/>
    <mergeCell ref="AH69:AI69"/>
    <mergeCell ref="AJ69:AK69"/>
    <mergeCell ref="AH67:AI67"/>
    <mergeCell ref="AJ67:AK67"/>
    <mergeCell ref="A68:C68"/>
    <mergeCell ref="D68:AK68"/>
    <mergeCell ref="AL68:AN68"/>
    <mergeCell ref="A69:I69"/>
    <mergeCell ref="J69:O69"/>
    <mergeCell ref="P69:S69"/>
    <mergeCell ref="T69:U69"/>
    <mergeCell ref="V69:W69"/>
    <mergeCell ref="AL66:AN66"/>
    <mergeCell ref="A67:I67"/>
    <mergeCell ref="J67:O67"/>
    <mergeCell ref="P67:S67"/>
    <mergeCell ref="T67:U67"/>
    <mergeCell ref="V67:W67"/>
    <mergeCell ref="X67:Y67"/>
    <mergeCell ref="Z67:AA67"/>
    <mergeCell ref="AB67:AE67"/>
    <mergeCell ref="AF67:AG67"/>
    <mergeCell ref="Z65:AA65"/>
    <mergeCell ref="AB65:AE65"/>
    <mergeCell ref="AF65:AG65"/>
    <mergeCell ref="AH65:AI65"/>
    <mergeCell ref="AJ65:AK65"/>
    <mergeCell ref="A66:C66"/>
    <mergeCell ref="D66:AK66"/>
    <mergeCell ref="A65:I65"/>
    <mergeCell ref="J65:O65"/>
    <mergeCell ref="P65:S65"/>
    <mergeCell ref="T65:U65"/>
    <mergeCell ref="V65:W65"/>
    <mergeCell ref="X65:Y65"/>
    <mergeCell ref="X64:Y64"/>
    <mergeCell ref="Z64:AA64"/>
    <mergeCell ref="AB64:AE64"/>
    <mergeCell ref="AF64:AG64"/>
    <mergeCell ref="AH64:AI64"/>
    <mergeCell ref="AJ64:AK64"/>
    <mergeCell ref="A60:C60"/>
    <mergeCell ref="D60:AK60"/>
    <mergeCell ref="AF61:AI61"/>
    <mergeCell ref="AJ61:AK61"/>
    <mergeCell ref="A62:G63"/>
    <mergeCell ref="A64:I64"/>
    <mergeCell ref="J64:O64"/>
    <mergeCell ref="P64:S64"/>
    <mergeCell ref="T64:U64"/>
    <mergeCell ref="V64:W64"/>
    <mergeCell ref="AE58:AF58"/>
    <mergeCell ref="AG58:AH58"/>
    <mergeCell ref="AI58:AK58"/>
    <mergeCell ref="A59:C59"/>
    <mergeCell ref="D59:AK59"/>
    <mergeCell ref="AL59:AN59"/>
    <mergeCell ref="S58:T58"/>
    <mergeCell ref="U58:V58"/>
    <mergeCell ref="W58:X58"/>
    <mergeCell ref="Y58:Z58"/>
    <mergeCell ref="AA58:AB58"/>
    <mergeCell ref="AC58:AD58"/>
    <mergeCell ref="AE57:AF57"/>
    <mergeCell ref="AG57:AH57"/>
    <mergeCell ref="AI57:AK57"/>
    <mergeCell ref="A58:F58"/>
    <mergeCell ref="G58:H58"/>
    <mergeCell ref="I58:J58"/>
    <mergeCell ref="K58:L58"/>
    <mergeCell ref="M58:N58"/>
    <mergeCell ref="O58:P58"/>
    <mergeCell ref="Q58:R58"/>
    <mergeCell ref="S57:T57"/>
    <mergeCell ref="U57:V57"/>
    <mergeCell ref="W57:X57"/>
    <mergeCell ref="Y57:Z57"/>
    <mergeCell ref="AA57:AB57"/>
    <mergeCell ref="AC57:AD57"/>
    <mergeCell ref="AL55:AN55"/>
    <mergeCell ref="A56:C56"/>
    <mergeCell ref="D56:AK56"/>
    <mergeCell ref="A57:F57"/>
    <mergeCell ref="G57:H57"/>
    <mergeCell ref="I57:J57"/>
    <mergeCell ref="K57:L57"/>
    <mergeCell ref="M57:N57"/>
    <mergeCell ref="O57:P57"/>
    <mergeCell ref="Q57:R57"/>
    <mergeCell ref="AA54:AB54"/>
    <mergeCell ref="AC54:AD54"/>
    <mergeCell ref="AE54:AF54"/>
    <mergeCell ref="AG54:AH54"/>
    <mergeCell ref="AI54:AK54"/>
    <mergeCell ref="A55:C55"/>
    <mergeCell ref="D55:AK55"/>
    <mergeCell ref="O54:P54"/>
    <mergeCell ref="Q54:R54"/>
    <mergeCell ref="S54:T54"/>
    <mergeCell ref="U54:V54"/>
    <mergeCell ref="W54:X54"/>
    <mergeCell ref="Y54:Z54"/>
    <mergeCell ref="AA53:AB53"/>
    <mergeCell ref="AC53:AD53"/>
    <mergeCell ref="AE53:AF53"/>
    <mergeCell ref="AG53:AH53"/>
    <mergeCell ref="AI53:AK53"/>
    <mergeCell ref="A54:F54"/>
    <mergeCell ref="G54:H54"/>
    <mergeCell ref="I54:J54"/>
    <mergeCell ref="K54:L54"/>
    <mergeCell ref="M54:N54"/>
    <mergeCell ref="O53:P53"/>
    <mergeCell ref="Q53:R53"/>
    <mergeCell ref="S53:T53"/>
    <mergeCell ref="U53:V53"/>
    <mergeCell ref="W53:X53"/>
    <mergeCell ref="Y53:Z53"/>
    <mergeCell ref="BI52:BJ52"/>
    <mergeCell ref="BK52:BL52"/>
    <mergeCell ref="BM52:BN52"/>
    <mergeCell ref="BO52:BP52"/>
    <mergeCell ref="BQ52:BR52"/>
    <mergeCell ref="A53:F53"/>
    <mergeCell ref="G53:H53"/>
    <mergeCell ref="I53:J53"/>
    <mergeCell ref="K53:L53"/>
    <mergeCell ref="M53:N53"/>
    <mergeCell ref="AW52:AX52"/>
    <mergeCell ref="AY52:AZ52"/>
    <mergeCell ref="BA52:BB52"/>
    <mergeCell ref="BC52:BD52"/>
    <mergeCell ref="BE52:BF52"/>
    <mergeCell ref="BG52:BH52"/>
    <mergeCell ref="K49:AJ49"/>
    <mergeCell ref="K50:AJ50"/>
    <mergeCell ref="A51:G52"/>
    <mergeCell ref="AL51:AM52"/>
    <mergeCell ref="AN51:AP51"/>
    <mergeCell ref="AU51:BD51"/>
    <mergeCell ref="K52:T52"/>
    <mergeCell ref="AN52:AR52"/>
    <mergeCell ref="AS52:AT52"/>
    <mergeCell ref="AU52:AV52"/>
    <mergeCell ref="Y45:AJ45"/>
    <mergeCell ref="A46:D47"/>
    <mergeCell ref="E46:G47"/>
    <mergeCell ref="H46:I46"/>
    <mergeCell ref="H47:I47"/>
    <mergeCell ref="K47:Q48"/>
    <mergeCell ref="A45:D45"/>
    <mergeCell ref="E45:F45"/>
    <mergeCell ref="G45:I45"/>
    <mergeCell ref="K45:M45"/>
    <mergeCell ref="N45:Q45"/>
    <mergeCell ref="R45:X45"/>
    <mergeCell ref="Y43:AJ43"/>
    <mergeCell ref="A44:D44"/>
    <mergeCell ref="E44:F44"/>
    <mergeCell ref="G44:I44"/>
    <mergeCell ref="K44:M44"/>
    <mergeCell ref="N44:Q44"/>
    <mergeCell ref="R44:X44"/>
    <mergeCell ref="Y44:AJ44"/>
    <mergeCell ref="A43:D43"/>
    <mergeCell ref="E43:F43"/>
    <mergeCell ref="G43:I43"/>
    <mergeCell ref="K43:M43"/>
    <mergeCell ref="N43:Q43"/>
    <mergeCell ref="R43:X43"/>
    <mergeCell ref="Y41:AJ41"/>
    <mergeCell ref="A42:D42"/>
    <mergeCell ref="E42:F42"/>
    <mergeCell ref="G42:I42"/>
    <mergeCell ref="K42:M42"/>
    <mergeCell ref="N42:Q42"/>
    <mergeCell ref="R42:X42"/>
    <mergeCell ref="Y42:AJ42"/>
    <mergeCell ref="A41:D41"/>
    <mergeCell ref="E41:F41"/>
    <mergeCell ref="G41:I41"/>
    <mergeCell ref="K41:M41"/>
    <mergeCell ref="N41:Q41"/>
    <mergeCell ref="R41:X41"/>
    <mergeCell ref="Y39:AJ39"/>
    <mergeCell ref="H40:I40"/>
    <mergeCell ref="K40:M40"/>
    <mergeCell ref="N40:Q40"/>
    <mergeCell ref="R40:X40"/>
    <mergeCell ref="Y40:AJ40"/>
    <mergeCell ref="A39:D40"/>
    <mergeCell ref="E39:G40"/>
    <mergeCell ref="H39:I39"/>
    <mergeCell ref="K39:M39"/>
    <mergeCell ref="N39:Q39"/>
    <mergeCell ref="R39:X39"/>
    <mergeCell ref="K37:Q38"/>
    <mergeCell ref="R37:AA37"/>
    <mergeCell ref="AB37:AG37"/>
    <mergeCell ref="AH37:AJ38"/>
    <mergeCell ref="A38:D38"/>
    <mergeCell ref="E38:F38"/>
    <mergeCell ref="G38:I38"/>
    <mergeCell ref="R38:AA38"/>
    <mergeCell ref="AB38:AE38"/>
    <mergeCell ref="AF38:AG38"/>
    <mergeCell ref="A36:D36"/>
    <mergeCell ref="E36:F36"/>
    <mergeCell ref="G36:I36"/>
    <mergeCell ref="A37:D37"/>
    <mergeCell ref="E37:F37"/>
    <mergeCell ref="G37:I37"/>
    <mergeCell ref="G34:I34"/>
    <mergeCell ref="N34:Q35"/>
    <mergeCell ref="R34:AJ34"/>
    <mergeCell ref="A35:D35"/>
    <mergeCell ref="E35:F35"/>
    <mergeCell ref="G35:I35"/>
    <mergeCell ref="R35:AJ35"/>
    <mergeCell ref="A32:D33"/>
    <mergeCell ref="E32:G33"/>
    <mergeCell ref="H32:I32"/>
    <mergeCell ref="K32:L35"/>
    <mergeCell ref="N32:Q33"/>
    <mergeCell ref="R32:AJ32"/>
    <mergeCell ref="H33:I33"/>
    <mergeCell ref="R33:AJ33"/>
    <mergeCell ref="A34:D34"/>
    <mergeCell ref="E34:F34"/>
    <mergeCell ref="A30:D30"/>
    <mergeCell ref="E30:F30"/>
    <mergeCell ref="G30:I30"/>
    <mergeCell ref="N30:Q31"/>
    <mergeCell ref="R30:AJ30"/>
    <mergeCell ref="A31:D31"/>
    <mergeCell ref="E31:F31"/>
    <mergeCell ref="G31:I31"/>
    <mergeCell ref="R31:AJ31"/>
    <mergeCell ref="A28:D28"/>
    <mergeCell ref="E28:F28"/>
    <mergeCell ref="G28:I28"/>
    <mergeCell ref="K28:L31"/>
    <mergeCell ref="N28:Q29"/>
    <mergeCell ref="R28:AJ28"/>
    <mergeCell ref="A29:D29"/>
    <mergeCell ref="E29:F29"/>
    <mergeCell ref="G29:I29"/>
    <mergeCell ref="R29:AJ29"/>
    <mergeCell ref="R25:AJ25"/>
    <mergeCell ref="H26:I26"/>
    <mergeCell ref="N26:Q27"/>
    <mergeCell ref="R26:AJ26"/>
    <mergeCell ref="A27:D27"/>
    <mergeCell ref="E27:F27"/>
    <mergeCell ref="G27:I27"/>
    <mergeCell ref="R27:AJ27"/>
    <mergeCell ref="R23:AJ23"/>
    <mergeCell ref="A24:D24"/>
    <mergeCell ref="E24:F24"/>
    <mergeCell ref="G24:I24"/>
    <mergeCell ref="K24:L27"/>
    <mergeCell ref="N24:Q25"/>
    <mergeCell ref="R24:AJ24"/>
    <mergeCell ref="A25:D26"/>
    <mergeCell ref="E25:G26"/>
    <mergeCell ref="H25:I25"/>
    <mergeCell ref="A22:D22"/>
    <mergeCell ref="E22:F22"/>
    <mergeCell ref="G22:I22"/>
    <mergeCell ref="K22:Q23"/>
    <mergeCell ref="A23:D23"/>
    <mergeCell ref="E23:F23"/>
    <mergeCell ref="G23:I23"/>
    <mergeCell ref="AC20:AF20"/>
    <mergeCell ref="AG20:AJ20"/>
    <mergeCell ref="A21:D21"/>
    <mergeCell ref="E21:F21"/>
    <mergeCell ref="G21:I21"/>
    <mergeCell ref="AC21:AF21"/>
    <mergeCell ref="AG21:AJ21"/>
    <mergeCell ref="H19:I19"/>
    <mergeCell ref="A20:D20"/>
    <mergeCell ref="E20:F20"/>
    <mergeCell ref="G20:I20"/>
    <mergeCell ref="M20:P20"/>
    <mergeCell ref="Q20:T20"/>
    <mergeCell ref="AC17:AJ17"/>
    <mergeCell ref="A18:D19"/>
    <mergeCell ref="E18:G19"/>
    <mergeCell ref="H18:I18"/>
    <mergeCell ref="M18:P19"/>
    <mergeCell ref="Q18:T19"/>
    <mergeCell ref="U18:X19"/>
    <mergeCell ref="Y18:AB19"/>
    <mergeCell ref="AC18:AF19"/>
    <mergeCell ref="AG18:AJ19"/>
    <mergeCell ref="A17:G17"/>
    <mergeCell ref="H17:I17"/>
    <mergeCell ref="K17:L20"/>
    <mergeCell ref="M17:T17"/>
    <mergeCell ref="U17:AB17"/>
    <mergeCell ref="A12:C13"/>
    <mergeCell ref="D12:J13"/>
    <mergeCell ref="K12:Q13"/>
    <mergeCell ref="R12:X13"/>
    <mergeCell ref="Y12:Z12"/>
    <mergeCell ref="Y13:Z13"/>
    <mergeCell ref="A10:C11"/>
    <mergeCell ref="D10:J11"/>
    <mergeCell ref="K10:Q11"/>
    <mergeCell ref="R10:X11"/>
    <mergeCell ref="Y10:Z10"/>
    <mergeCell ref="Y11:Z11"/>
    <mergeCell ref="U20:X20"/>
    <mergeCell ref="Y20:AB20"/>
    <mergeCell ref="Y8:Z8"/>
    <mergeCell ref="A9:C9"/>
    <mergeCell ref="D9:J9"/>
    <mergeCell ref="K9:Q9"/>
    <mergeCell ref="R9:X9"/>
    <mergeCell ref="Y9:Z9"/>
    <mergeCell ref="A4:G6"/>
    <mergeCell ref="H4:X6"/>
    <mergeCell ref="Y4:Z4"/>
    <mergeCell ref="AA4:AK15"/>
    <mergeCell ref="Y5:Z5"/>
    <mergeCell ref="Y6:Z6"/>
    <mergeCell ref="A7:G7"/>
    <mergeCell ref="H7:X7"/>
    <mergeCell ref="Y7:Z7"/>
    <mergeCell ref="A8:G8"/>
    <mergeCell ref="A1:R3"/>
    <mergeCell ref="S1:V1"/>
    <mergeCell ref="W1:X1"/>
    <mergeCell ref="Y1:AK3"/>
    <mergeCell ref="S2:V2"/>
    <mergeCell ref="W2:X2"/>
    <mergeCell ref="S3:V3"/>
    <mergeCell ref="W3:X3"/>
    <mergeCell ref="A14:C15"/>
    <mergeCell ref="D14:Q15"/>
    <mergeCell ref="R14:X15"/>
    <mergeCell ref="Y14:Z14"/>
    <mergeCell ref="Y15:Z15"/>
  </mergeCells>
  <phoneticPr fontId="6"/>
  <pageMargins left="0.25" right="0.25" top="0.75" bottom="0.75" header="0.3" footer="0.3"/>
  <pageSetup paperSize="13" orientation="portrait" r:id="rId1"/>
  <headerFooter>
    <oddFooter>&amp;P ページ</oddFooter>
  </headerFooter>
  <rowBreaks count="1" manualBreakCount="1">
    <brk id="197"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37889" r:id="rId4" name="Check Box 1">
              <controlPr defaultSize="0" autoFill="0" autoLine="0" autoPict="0">
                <anchor moveWithCells="1">
                  <from>
                    <xdr:col>36</xdr:col>
                    <xdr:colOff>161925</xdr:colOff>
                    <xdr:row>63</xdr:row>
                    <xdr:rowOff>142875</xdr:rowOff>
                  </from>
                  <to>
                    <xdr:col>40</xdr:col>
                    <xdr:colOff>95250</xdr:colOff>
                    <xdr:row>65</xdr:row>
                    <xdr:rowOff>38100</xdr:rowOff>
                  </to>
                </anchor>
              </controlPr>
            </control>
          </mc:Choice>
        </mc:AlternateContent>
        <mc:AlternateContent xmlns:mc="http://schemas.openxmlformats.org/markup-compatibility/2006">
          <mc:Choice Requires="x14">
            <control shapeId="37890" r:id="rId5" name="Check Box 2">
              <controlPr defaultSize="0" autoFill="0" autoLine="0" autoPict="0">
                <anchor moveWithCells="1">
                  <from>
                    <xdr:col>36</xdr:col>
                    <xdr:colOff>161925</xdr:colOff>
                    <xdr:row>65</xdr:row>
                    <xdr:rowOff>142875</xdr:rowOff>
                  </from>
                  <to>
                    <xdr:col>40</xdr:col>
                    <xdr:colOff>95250</xdr:colOff>
                    <xdr:row>67</xdr:row>
                    <xdr:rowOff>38100</xdr:rowOff>
                  </to>
                </anchor>
              </controlPr>
            </control>
          </mc:Choice>
        </mc:AlternateContent>
        <mc:AlternateContent xmlns:mc="http://schemas.openxmlformats.org/markup-compatibility/2006">
          <mc:Choice Requires="x14">
            <control shapeId="37891" r:id="rId6" name="Check Box 3">
              <controlPr defaultSize="0" autoFill="0" autoLine="0" autoPict="0">
                <anchor moveWithCells="1">
                  <from>
                    <xdr:col>36</xdr:col>
                    <xdr:colOff>161925</xdr:colOff>
                    <xdr:row>67</xdr:row>
                    <xdr:rowOff>142875</xdr:rowOff>
                  </from>
                  <to>
                    <xdr:col>40</xdr:col>
                    <xdr:colOff>95250</xdr:colOff>
                    <xdr:row>69</xdr:row>
                    <xdr:rowOff>38100</xdr:rowOff>
                  </to>
                </anchor>
              </controlPr>
            </control>
          </mc:Choice>
        </mc:AlternateContent>
        <mc:AlternateContent xmlns:mc="http://schemas.openxmlformats.org/markup-compatibility/2006">
          <mc:Choice Requires="x14">
            <control shapeId="37892" r:id="rId7" name="Check Box 4">
              <controlPr defaultSize="0" autoFill="0" autoLine="0" autoPict="0">
                <anchor moveWithCells="1">
                  <from>
                    <xdr:col>36</xdr:col>
                    <xdr:colOff>161925</xdr:colOff>
                    <xdr:row>73</xdr:row>
                    <xdr:rowOff>133350</xdr:rowOff>
                  </from>
                  <to>
                    <xdr:col>40</xdr:col>
                    <xdr:colOff>142875</xdr:colOff>
                    <xdr:row>75</xdr:row>
                    <xdr:rowOff>19050</xdr:rowOff>
                  </to>
                </anchor>
              </controlPr>
            </control>
          </mc:Choice>
        </mc:AlternateContent>
        <mc:AlternateContent xmlns:mc="http://schemas.openxmlformats.org/markup-compatibility/2006">
          <mc:Choice Requires="x14">
            <control shapeId="37893" r:id="rId8" name="Check Box 5">
              <controlPr defaultSize="0" autoFill="0" autoLine="0" autoPict="0">
                <anchor moveWithCells="1">
                  <from>
                    <xdr:col>36</xdr:col>
                    <xdr:colOff>161925</xdr:colOff>
                    <xdr:row>75</xdr:row>
                    <xdr:rowOff>133350</xdr:rowOff>
                  </from>
                  <to>
                    <xdr:col>40</xdr:col>
                    <xdr:colOff>142875</xdr:colOff>
                    <xdr:row>77</xdr:row>
                    <xdr:rowOff>19050</xdr:rowOff>
                  </to>
                </anchor>
              </controlPr>
            </control>
          </mc:Choice>
        </mc:AlternateContent>
        <mc:AlternateContent xmlns:mc="http://schemas.openxmlformats.org/markup-compatibility/2006">
          <mc:Choice Requires="x14">
            <control shapeId="37894" r:id="rId9" name="Check Box 6">
              <controlPr defaultSize="0" autoFill="0" autoLine="0" autoPict="0">
                <anchor moveWithCells="1">
                  <from>
                    <xdr:col>36</xdr:col>
                    <xdr:colOff>161925</xdr:colOff>
                    <xdr:row>77</xdr:row>
                    <xdr:rowOff>133350</xdr:rowOff>
                  </from>
                  <to>
                    <xdr:col>40</xdr:col>
                    <xdr:colOff>142875</xdr:colOff>
                    <xdr:row>79</xdr:row>
                    <xdr:rowOff>19050</xdr:rowOff>
                  </to>
                </anchor>
              </controlPr>
            </control>
          </mc:Choice>
        </mc:AlternateContent>
        <mc:AlternateContent xmlns:mc="http://schemas.openxmlformats.org/markup-compatibility/2006">
          <mc:Choice Requires="x14">
            <control shapeId="37895" r:id="rId10" name="Check Box 7">
              <controlPr defaultSize="0" autoFill="0" autoLine="0" autoPict="0">
                <anchor moveWithCells="1">
                  <from>
                    <xdr:col>36</xdr:col>
                    <xdr:colOff>161925</xdr:colOff>
                    <xdr:row>79</xdr:row>
                    <xdr:rowOff>133350</xdr:rowOff>
                  </from>
                  <to>
                    <xdr:col>40</xdr:col>
                    <xdr:colOff>142875</xdr:colOff>
                    <xdr:row>81</xdr:row>
                    <xdr:rowOff>19050</xdr:rowOff>
                  </to>
                </anchor>
              </controlPr>
            </control>
          </mc:Choice>
        </mc:AlternateContent>
        <mc:AlternateContent xmlns:mc="http://schemas.openxmlformats.org/markup-compatibility/2006">
          <mc:Choice Requires="x14">
            <control shapeId="37896" r:id="rId11" name="Check Box 8">
              <controlPr defaultSize="0" autoFill="0" autoLine="0" autoPict="0">
                <anchor moveWithCells="1">
                  <from>
                    <xdr:col>36</xdr:col>
                    <xdr:colOff>161925</xdr:colOff>
                    <xdr:row>81</xdr:row>
                    <xdr:rowOff>133350</xdr:rowOff>
                  </from>
                  <to>
                    <xdr:col>40</xdr:col>
                    <xdr:colOff>142875</xdr:colOff>
                    <xdr:row>83</xdr:row>
                    <xdr:rowOff>28575</xdr:rowOff>
                  </to>
                </anchor>
              </controlPr>
            </control>
          </mc:Choice>
        </mc:AlternateContent>
        <mc:AlternateContent xmlns:mc="http://schemas.openxmlformats.org/markup-compatibility/2006">
          <mc:Choice Requires="x14">
            <control shapeId="37897" r:id="rId12" name="Check Box 9">
              <controlPr defaultSize="0" autoFill="0" autoLine="0" autoPict="0">
                <anchor moveWithCells="1">
                  <from>
                    <xdr:col>36</xdr:col>
                    <xdr:colOff>161925</xdr:colOff>
                    <xdr:row>52</xdr:row>
                    <xdr:rowOff>142875</xdr:rowOff>
                  </from>
                  <to>
                    <xdr:col>40</xdr:col>
                    <xdr:colOff>95250</xdr:colOff>
                    <xdr:row>54</xdr:row>
                    <xdr:rowOff>47625</xdr:rowOff>
                  </to>
                </anchor>
              </controlPr>
            </control>
          </mc:Choice>
        </mc:AlternateContent>
        <mc:AlternateContent xmlns:mc="http://schemas.openxmlformats.org/markup-compatibility/2006">
          <mc:Choice Requires="x14">
            <control shapeId="37898" r:id="rId13" name="Check Box 10">
              <controlPr defaultSize="0" autoFill="0" autoLine="0" autoPict="0">
                <anchor moveWithCells="1">
                  <from>
                    <xdr:col>36</xdr:col>
                    <xdr:colOff>161925</xdr:colOff>
                    <xdr:row>56</xdr:row>
                    <xdr:rowOff>142875</xdr:rowOff>
                  </from>
                  <to>
                    <xdr:col>40</xdr:col>
                    <xdr:colOff>95250</xdr:colOff>
                    <xdr:row>58</xdr:row>
                    <xdr:rowOff>47625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15</vt:i4>
      </vt:variant>
    </vt:vector>
  </HeadingPairs>
  <TitlesOfParts>
    <vt:vector size="38" baseType="lpstr">
      <vt:lpstr>誇り高き騎士</vt:lpstr>
      <vt:lpstr>落涙の導師</vt:lpstr>
      <vt:lpstr>調和の守護者</vt:lpstr>
      <vt:lpstr>沈黙の魔術師</vt:lpstr>
      <vt:lpstr>気ままな旅人</vt:lpstr>
      <vt:lpstr>聡明なる学士</vt:lpstr>
      <vt:lpstr>無垢なる可能性</vt:lpstr>
      <vt:lpstr>ルフィアン</vt:lpstr>
      <vt:lpstr>義理堅き修験者</vt:lpstr>
      <vt:lpstr>闇への滑落</vt:lpstr>
      <vt:lpstr>大義の奴隷</vt:lpstr>
      <vt:lpstr>レコード</vt:lpstr>
      <vt:lpstr>クラス</vt:lpstr>
      <vt:lpstr>グロウ</vt:lpstr>
      <vt:lpstr>レリック</vt:lpstr>
      <vt:lpstr>Rスキル</vt:lpstr>
      <vt:lpstr>アーツ</vt:lpstr>
      <vt:lpstr>通常武器</vt:lpstr>
      <vt:lpstr>防具</vt:lpstr>
      <vt:lpstr>道具</vt:lpstr>
      <vt:lpstr>チャート</vt:lpstr>
      <vt:lpstr>Q&amp;A</vt:lpstr>
      <vt:lpstr>刻印</vt:lpstr>
      <vt:lpstr>'Q&amp;A'!Print_Area</vt:lpstr>
      <vt:lpstr>チャート!Print_Area</vt:lpstr>
      <vt:lpstr>ルフィアン!Print_Area</vt:lpstr>
      <vt:lpstr>レコード!Print_Area</vt:lpstr>
      <vt:lpstr>闇への滑落!Print_Area</vt:lpstr>
      <vt:lpstr>気ままな旅人!Print_Area</vt:lpstr>
      <vt:lpstr>義理堅き修験者!Print_Area</vt:lpstr>
      <vt:lpstr>誇り高き騎士!Print_Area</vt:lpstr>
      <vt:lpstr>聡明なる学士!Print_Area</vt:lpstr>
      <vt:lpstr>大義の奴隷!Print_Area</vt:lpstr>
      <vt:lpstr>調和の守護者!Print_Area</vt:lpstr>
      <vt:lpstr>沈黙の魔術師!Print_Area</vt:lpstr>
      <vt:lpstr>道具!Print_Area</vt:lpstr>
      <vt:lpstr>無垢なる可能性!Print_Area</vt:lpstr>
      <vt:lpstr>落涙の導師!Print_Area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MagroMaster</dc:creator>
  <cp:lastModifiedBy>looshee looshee</cp:lastModifiedBy>
  <dcterms:created xsi:type="dcterms:W3CDTF">2013-11-08T10:32:19Z</dcterms:created>
  <dcterms:modified xsi:type="dcterms:W3CDTF">2020-09-21T09:19:12Z</dcterms:modified>
</cp:coreProperties>
</file>